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AGOSTO\"/>
    </mc:Choice>
  </mc:AlternateContent>
  <bookViews>
    <workbookView xWindow="0" yWindow="0" windowWidth="20490" windowHeight="7095" firstSheet="2" activeTab="4"/>
  </bookViews>
  <sheets>
    <sheet name="EJECUCION BMT  CONCEJO" sheetId="11" state="hidden" r:id="rId1"/>
    <sheet name="EJECUCION TOTAL" sheetId="62" r:id="rId2"/>
    <sheet name="EJECUCION TOTAL + SUSPENSION" sheetId="77" r:id="rId3"/>
    <sheet name="RESUMEN FUNCIONAMIENTO " sheetId="82" r:id="rId4"/>
    <sheet name="RESUMEN RESERVAS" sheetId="83" r:id="rId5"/>
  </sheet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2" hidden="1">'EJECUCION TOTAL + SUSPENSION'!$A$5:$N$50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2">'EJECUCION TOTAL + SUSPENSION'!$A$1:$N$50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F15" i="77" l="1"/>
  <c r="I22" i="62" l="1"/>
  <c r="K27" i="62" l="1"/>
  <c r="F14" i="77" l="1"/>
  <c r="N9" i="77" l="1"/>
  <c r="M9" i="77"/>
  <c r="L9" i="77"/>
  <c r="L8" i="77"/>
  <c r="K9" i="77"/>
  <c r="J9" i="77"/>
  <c r="J8" i="77"/>
  <c r="I9" i="77"/>
  <c r="H9" i="77"/>
  <c r="E9" i="77"/>
  <c r="E8" i="77"/>
  <c r="C14" i="83" l="1"/>
  <c r="D14" i="83"/>
  <c r="E43" i="62" l="1"/>
  <c r="E40" i="62"/>
  <c r="E36" i="62"/>
  <c r="E33" i="62"/>
  <c r="E29" i="62"/>
  <c r="E28" i="62"/>
  <c r="E21" i="62"/>
  <c r="E26" i="62" s="1"/>
  <c r="E15" i="62"/>
  <c r="E18" i="62" s="1"/>
  <c r="E10" i="62"/>
  <c r="E7" i="62"/>
  <c r="E7" i="77" s="1"/>
  <c r="J43" i="62"/>
  <c r="J40" i="62"/>
  <c r="J36" i="62"/>
  <c r="J33" i="62"/>
  <c r="J29" i="62"/>
  <c r="J28" i="62"/>
  <c r="J21" i="62"/>
  <c r="J26" i="62" s="1"/>
  <c r="J15" i="62"/>
  <c r="J18" i="62" s="1"/>
  <c r="J10" i="62"/>
  <c r="J7" i="62"/>
  <c r="H43" i="62"/>
  <c r="H40" i="62"/>
  <c r="H36" i="62"/>
  <c r="H33" i="62"/>
  <c r="H29" i="62"/>
  <c r="H28" i="62"/>
  <c r="H21" i="62"/>
  <c r="H26" i="62" s="1"/>
  <c r="H15" i="62"/>
  <c r="H18" i="62" s="1"/>
  <c r="H10" i="62"/>
  <c r="H7" i="62"/>
  <c r="F43" i="62"/>
  <c r="F40" i="62"/>
  <c r="F36" i="62"/>
  <c r="F33" i="62"/>
  <c r="F29" i="62"/>
  <c r="F28" i="62"/>
  <c r="F21" i="62"/>
  <c r="F26" i="62" s="1"/>
  <c r="F15" i="62"/>
  <c r="F18" i="62" s="1"/>
  <c r="F10" i="62"/>
  <c r="F7" i="62"/>
  <c r="E48" i="62" l="1"/>
  <c r="E14" i="62"/>
  <c r="E19" i="62" s="1"/>
  <c r="J48" i="62"/>
  <c r="H48" i="62"/>
  <c r="F48" i="62"/>
  <c r="E39" i="62"/>
  <c r="J39" i="62"/>
  <c r="H39" i="62"/>
  <c r="F39" i="62"/>
  <c r="J14" i="62"/>
  <c r="J19" i="62" s="1"/>
  <c r="L7" i="77"/>
  <c r="H14" i="62"/>
  <c r="H19" i="62" s="1"/>
  <c r="J7" i="77"/>
  <c r="F14" i="62"/>
  <c r="F19" i="62" s="1"/>
  <c r="H7" i="77"/>
  <c r="H8" i="77"/>
  <c r="E49" i="62" l="1"/>
  <c r="E50" i="62" s="1"/>
  <c r="H49" i="62"/>
  <c r="J49" i="62"/>
  <c r="F49" i="62"/>
  <c r="I6" i="62"/>
  <c r="G8" i="62" l="1"/>
  <c r="I8" i="77" s="1"/>
  <c r="G6" i="62"/>
  <c r="D39" i="83" l="1"/>
  <c r="C39" i="83"/>
  <c r="E38" i="83"/>
  <c r="E37" i="83"/>
  <c r="E36" i="83"/>
  <c r="E35" i="83"/>
  <c r="E34" i="83"/>
  <c r="D33" i="83"/>
  <c r="C33" i="83"/>
  <c r="E32" i="83"/>
  <c r="E31" i="83"/>
  <c r="E30" i="83"/>
  <c r="E29" i="83"/>
  <c r="E28" i="83"/>
  <c r="E27" i="83"/>
  <c r="D26" i="83"/>
  <c r="C26" i="83"/>
  <c r="E25" i="83"/>
  <c r="E24" i="83"/>
  <c r="D23" i="83"/>
  <c r="C23" i="83"/>
  <c r="E22" i="83"/>
  <c r="E21" i="83"/>
  <c r="E20" i="83"/>
  <c r="E19" i="83"/>
  <c r="E18" i="83"/>
  <c r="E17" i="83"/>
  <c r="E16" i="83"/>
  <c r="E13" i="83"/>
  <c r="E12" i="83"/>
  <c r="E11" i="83"/>
  <c r="E10" i="83"/>
  <c r="E9" i="83"/>
  <c r="E8" i="83"/>
  <c r="D7" i="83"/>
  <c r="C7" i="83"/>
  <c r="E6" i="83"/>
  <c r="E5" i="83"/>
  <c r="G10" i="82"/>
  <c r="E10" i="82"/>
  <c r="C10" i="82"/>
  <c r="B10" i="82"/>
  <c r="I9" i="82"/>
  <c r="H9" i="82"/>
  <c r="F9" i="82"/>
  <c r="D9" i="82"/>
  <c r="I8" i="82"/>
  <c r="H8" i="82"/>
  <c r="F8" i="82"/>
  <c r="D8" i="82"/>
  <c r="I7" i="82"/>
  <c r="H7" i="82"/>
  <c r="F7" i="82"/>
  <c r="D7" i="82"/>
  <c r="I6" i="82"/>
  <c r="H6" i="82"/>
  <c r="F6" i="82"/>
  <c r="D6" i="82"/>
  <c r="E26" i="83" l="1"/>
  <c r="E33" i="83"/>
  <c r="D15" i="83"/>
  <c r="E7" i="83"/>
  <c r="C15" i="83"/>
  <c r="C40" i="83"/>
  <c r="D40" i="83"/>
  <c r="E23" i="83"/>
  <c r="E14" i="83"/>
  <c r="I10" i="82"/>
  <c r="D10" i="82"/>
  <c r="F10" i="82"/>
  <c r="H10" i="82"/>
  <c r="E39" i="83"/>
  <c r="E15" i="83" l="1"/>
  <c r="D42" i="83"/>
  <c r="E40" i="83"/>
  <c r="C42" i="83"/>
  <c r="E42" i="83" l="1"/>
  <c r="L47" i="62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K9" i="62"/>
  <c r="I9" i="62"/>
  <c r="G9" i="62"/>
  <c r="L8" i="62"/>
  <c r="N8" i="77" s="1"/>
  <c r="K8" i="62"/>
  <c r="M8" i="77" s="1"/>
  <c r="I8" i="62"/>
  <c r="K8" i="77" s="1"/>
  <c r="L7" i="62"/>
  <c r="N7" i="77" s="1"/>
  <c r="L6" i="62"/>
  <c r="K6" i="62"/>
  <c r="G43" i="62" l="1"/>
  <c r="L40" i="62"/>
  <c r="L36" i="62"/>
  <c r="L15" i="62"/>
  <c r="K10" i="62"/>
  <c r="G33" i="62"/>
  <c r="G21" i="62"/>
  <c r="I21" i="62"/>
  <c r="K36" i="62"/>
  <c r="K7" i="62"/>
  <c r="M7" i="77" s="1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K7" i="77" s="1"/>
  <c r="L47" i="77"/>
  <c r="J47" i="77"/>
  <c r="N47" i="77" s="1"/>
  <c r="H47" i="77"/>
  <c r="E47" i="77"/>
  <c r="G47" i="77" s="1"/>
  <c r="L39" i="62" l="1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I47" i="77"/>
  <c r="K47" i="77"/>
  <c r="M47" i="77"/>
  <c r="L19" i="62" l="1"/>
  <c r="K19" i="62"/>
  <c r="L11" i="77" l="1"/>
  <c r="L12" i="77"/>
  <c r="L13" i="77"/>
  <c r="L16" i="77"/>
  <c r="L17" i="77"/>
  <c r="L20" i="77"/>
  <c r="L22" i="77"/>
  <c r="L23" i="77"/>
  <c r="L24" i="77"/>
  <c r="L25" i="77"/>
  <c r="L27" i="77"/>
  <c r="L30" i="77"/>
  <c r="L31" i="77"/>
  <c r="L32" i="77"/>
  <c r="L34" i="77"/>
  <c r="L35" i="77"/>
  <c r="L37" i="77"/>
  <c r="L38" i="77"/>
  <c r="L41" i="77"/>
  <c r="L42" i="77"/>
  <c r="L44" i="77"/>
  <c r="L45" i="77"/>
  <c r="L46" i="77"/>
  <c r="L6" i="77"/>
  <c r="J11" i="77"/>
  <c r="J12" i="77"/>
  <c r="J13" i="77"/>
  <c r="J16" i="77"/>
  <c r="J17" i="77"/>
  <c r="J20" i="77"/>
  <c r="J22" i="77"/>
  <c r="J23" i="77"/>
  <c r="J24" i="77"/>
  <c r="J25" i="77"/>
  <c r="J27" i="77"/>
  <c r="J30" i="77"/>
  <c r="J31" i="77"/>
  <c r="J32" i="77"/>
  <c r="J34" i="77"/>
  <c r="J35" i="77"/>
  <c r="J37" i="77"/>
  <c r="J38" i="77"/>
  <c r="J41" i="77"/>
  <c r="J42" i="77"/>
  <c r="J44" i="77"/>
  <c r="J45" i="77"/>
  <c r="J46" i="77"/>
  <c r="J6" i="77"/>
  <c r="H11" i="77"/>
  <c r="H12" i="77"/>
  <c r="H13" i="77"/>
  <c r="H16" i="77"/>
  <c r="H17" i="77"/>
  <c r="H20" i="77"/>
  <c r="H22" i="77"/>
  <c r="H23" i="77"/>
  <c r="H24" i="77"/>
  <c r="H25" i="77"/>
  <c r="H27" i="77"/>
  <c r="H30" i="77"/>
  <c r="H31" i="77"/>
  <c r="H32" i="77"/>
  <c r="H34" i="77"/>
  <c r="H35" i="77"/>
  <c r="H37" i="77"/>
  <c r="H38" i="77"/>
  <c r="H41" i="77"/>
  <c r="H42" i="77"/>
  <c r="H44" i="77"/>
  <c r="H45" i="77"/>
  <c r="H46" i="77"/>
  <c r="H6" i="77"/>
  <c r="E11" i="77"/>
  <c r="E12" i="77"/>
  <c r="E13" i="77"/>
  <c r="E16" i="77"/>
  <c r="E17" i="77"/>
  <c r="E20" i="77"/>
  <c r="E22" i="77"/>
  <c r="E23" i="77"/>
  <c r="E24" i="77"/>
  <c r="E25" i="77"/>
  <c r="E27" i="77"/>
  <c r="E30" i="77"/>
  <c r="E31" i="77"/>
  <c r="E32" i="77"/>
  <c r="E34" i="77"/>
  <c r="E35" i="77"/>
  <c r="E37" i="77"/>
  <c r="E38" i="77"/>
  <c r="E41" i="77"/>
  <c r="E42" i="77"/>
  <c r="E44" i="77"/>
  <c r="E45" i="77"/>
  <c r="E46" i="77"/>
  <c r="E6" i="77"/>
  <c r="J43" i="77" l="1"/>
  <c r="L36" i="77"/>
  <c r="J36" i="77"/>
  <c r="L33" i="77"/>
  <c r="J33" i="77"/>
  <c r="J29" i="77"/>
  <c r="H29" i="77"/>
  <c r="L28" i="77"/>
  <c r="J28" i="77"/>
  <c r="H28" i="77"/>
  <c r="L21" i="77"/>
  <c r="J21" i="77"/>
  <c r="N46" i="77"/>
  <c r="G46" i="77"/>
  <c r="K46" i="77" s="1"/>
  <c r="N45" i="77"/>
  <c r="G45" i="77"/>
  <c r="M45" i="77" s="1"/>
  <c r="N44" i="77"/>
  <c r="G44" i="77"/>
  <c r="M44" i="77" s="1"/>
  <c r="F43" i="77"/>
  <c r="N42" i="77"/>
  <c r="G42" i="77"/>
  <c r="M42" i="77" s="1"/>
  <c r="N41" i="77"/>
  <c r="G41" i="77"/>
  <c r="M41" i="77" s="1"/>
  <c r="F40" i="77"/>
  <c r="F48" i="77" s="1"/>
  <c r="N38" i="77"/>
  <c r="G38" i="77"/>
  <c r="I38" i="77" s="1"/>
  <c r="N37" i="77"/>
  <c r="G37" i="77"/>
  <c r="M37" i="77" s="1"/>
  <c r="F36" i="77"/>
  <c r="N35" i="77"/>
  <c r="G35" i="77"/>
  <c r="K35" i="77" s="1"/>
  <c r="N34" i="77"/>
  <c r="G34" i="77"/>
  <c r="K34" i="77" s="1"/>
  <c r="F33" i="77"/>
  <c r="N32" i="77"/>
  <c r="G32" i="77"/>
  <c r="I32" i="77" s="1"/>
  <c r="N31" i="77"/>
  <c r="G31" i="77"/>
  <c r="M31" i="77" s="1"/>
  <c r="N30" i="77"/>
  <c r="G30" i="77"/>
  <c r="M30" i="77" s="1"/>
  <c r="F29" i="77"/>
  <c r="F28" i="77"/>
  <c r="N27" i="77"/>
  <c r="G27" i="77"/>
  <c r="M27" i="77" s="1"/>
  <c r="N25" i="77"/>
  <c r="G25" i="77"/>
  <c r="M25" i="77" s="1"/>
  <c r="N24" i="77"/>
  <c r="G24" i="77"/>
  <c r="K24" i="77" s="1"/>
  <c r="N23" i="77"/>
  <c r="G23" i="77"/>
  <c r="K23" i="77" s="1"/>
  <c r="N22" i="77"/>
  <c r="G22" i="77"/>
  <c r="K22" i="77" s="1"/>
  <c r="F21" i="77"/>
  <c r="F26" i="77" s="1"/>
  <c r="N20" i="77"/>
  <c r="G20" i="77"/>
  <c r="I20" i="77" s="1"/>
  <c r="N17" i="77"/>
  <c r="G17" i="77"/>
  <c r="K17" i="77" s="1"/>
  <c r="N16" i="77"/>
  <c r="G16" i="77"/>
  <c r="M16" i="77" s="1"/>
  <c r="F18" i="77"/>
  <c r="N13" i="77"/>
  <c r="G13" i="77"/>
  <c r="M13" i="77" s="1"/>
  <c r="N12" i="77"/>
  <c r="G12" i="77"/>
  <c r="K12" i="77" s="1"/>
  <c r="N11" i="77"/>
  <c r="G11" i="77"/>
  <c r="K11" i="77" s="1"/>
  <c r="G7" i="77"/>
  <c r="I7" i="77" s="1"/>
  <c r="N6" i="77"/>
  <c r="G6" i="77"/>
  <c r="M6" i="77" s="1"/>
  <c r="J48" i="77" l="1"/>
  <c r="L40" i="77"/>
  <c r="L48" i="77"/>
  <c r="L10" i="77"/>
  <c r="L14" i="77"/>
  <c r="F39" i="77"/>
  <c r="I30" i="77"/>
  <c r="N21" i="77"/>
  <c r="N36" i="77"/>
  <c r="F19" i="77"/>
  <c r="N33" i="77"/>
  <c r="E40" i="77"/>
  <c r="G40" i="77" s="1"/>
  <c r="H40" i="77"/>
  <c r="J40" i="77"/>
  <c r="L43" i="77"/>
  <c r="N43" i="77" s="1"/>
  <c r="E43" i="77"/>
  <c r="G43" i="77" s="1"/>
  <c r="K43" i="77" s="1"/>
  <c r="H43" i="77"/>
  <c r="E36" i="77"/>
  <c r="G36" i="77" s="1"/>
  <c r="H36" i="77"/>
  <c r="H33" i="77"/>
  <c r="E39" i="77"/>
  <c r="E33" i="77"/>
  <c r="G33" i="77" s="1"/>
  <c r="K33" i="77" s="1"/>
  <c r="L29" i="77"/>
  <c r="N29" i="77" s="1"/>
  <c r="E29" i="77"/>
  <c r="G29" i="77" s="1"/>
  <c r="K29" i="77" s="1"/>
  <c r="E28" i="77"/>
  <c r="G28" i="77" s="1"/>
  <c r="M28" i="77" s="1"/>
  <c r="J26" i="77"/>
  <c r="H26" i="77"/>
  <c r="H21" i="77"/>
  <c r="E26" i="77"/>
  <c r="G26" i="77" s="1"/>
  <c r="E21" i="77"/>
  <c r="G21" i="77" s="1"/>
  <c r="L18" i="77"/>
  <c r="L15" i="77"/>
  <c r="J18" i="77"/>
  <c r="J15" i="77"/>
  <c r="H18" i="77"/>
  <c r="H15" i="77"/>
  <c r="E15" i="77"/>
  <c r="G15" i="77" s="1"/>
  <c r="J14" i="77"/>
  <c r="J10" i="77"/>
  <c r="H10" i="77"/>
  <c r="E10" i="77"/>
  <c r="G10" i="77" s="1"/>
  <c r="M32" i="77"/>
  <c r="M35" i="77"/>
  <c r="M24" i="77"/>
  <c r="K32" i="77"/>
  <c r="I24" i="77"/>
  <c r="I42" i="77"/>
  <c r="K44" i="77"/>
  <c r="K20" i="77"/>
  <c r="K13" i="77"/>
  <c r="M20" i="77"/>
  <c r="M22" i="77"/>
  <c r="K27" i="77"/>
  <c r="K38" i="77"/>
  <c r="I13" i="77"/>
  <c r="M11" i="77"/>
  <c r="M38" i="77"/>
  <c r="I41" i="77"/>
  <c r="K41" i="77"/>
  <c r="M23" i="77"/>
  <c r="I25" i="77"/>
  <c r="M34" i="77"/>
  <c r="M46" i="77"/>
  <c r="M12" i="77"/>
  <c r="M17" i="77"/>
  <c r="E48" i="77"/>
  <c r="H14" i="77"/>
  <c r="L26" i="77"/>
  <c r="L39" i="77"/>
  <c r="I16" i="77"/>
  <c r="N28" i="77"/>
  <c r="I45" i="77"/>
  <c r="K16" i="77"/>
  <c r="I31" i="77"/>
  <c r="I37" i="77"/>
  <c r="K45" i="77"/>
  <c r="K6" i="77"/>
  <c r="I12" i="77"/>
  <c r="I23" i="77"/>
  <c r="K31" i="77"/>
  <c r="I35" i="77"/>
  <c r="K37" i="77"/>
  <c r="I6" i="77"/>
  <c r="I27" i="77"/>
  <c r="I44" i="77"/>
  <c r="I11" i="77"/>
  <c r="I17" i="77"/>
  <c r="I22" i="77"/>
  <c r="K25" i="77"/>
  <c r="K30" i="77"/>
  <c r="I34" i="77"/>
  <c r="K42" i="77"/>
  <c r="I46" i="77"/>
  <c r="N40" i="77" l="1"/>
  <c r="M40" i="77"/>
  <c r="N10" i="77"/>
  <c r="I29" i="77"/>
  <c r="F49" i="77"/>
  <c r="F50" i="77" s="1"/>
  <c r="K28" i="77"/>
  <c r="G48" i="77"/>
  <c r="K48" i="77" s="1"/>
  <c r="I15" i="77"/>
  <c r="G39" i="77"/>
  <c r="M39" i="77" s="1"/>
  <c r="I40" i="77"/>
  <c r="K15" i="77"/>
  <c r="M15" i="77"/>
  <c r="J19" i="77"/>
  <c r="K10" i="77"/>
  <c r="L19" i="77"/>
  <c r="I28" i="77"/>
  <c r="I33" i="77"/>
  <c r="K40" i="77"/>
  <c r="M29" i="77"/>
  <c r="N15" i="77"/>
  <c r="N26" i="77"/>
  <c r="K26" i="77"/>
  <c r="I21" i="77"/>
  <c r="M33" i="77"/>
  <c r="K36" i="77"/>
  <c r="I36" i="77"/>
  <c r="M43" i="77"/>
  <c r="L48" i="62"/>
  <c r="I48" i="62"/>
  <c r="G48" i="62"/>
  <c r="H48" i="77"/>
  <c r="K48" i="62"/>
  <c r="I43" i="77"/>
  <c r="M36" i="77"/>
  <c r="J39" i="77"/>
  <c r="H39" i="77"/>
  <c r="E49" i="77"/>
  <c r="K21" i="77"/>
  <c r="M21" i="77"/>
  <c r="E18" i="77"/>
  <c r="G18" i="77" s="1"/>
  <c r="I18" i="77" s="1"/>
  <c r="I10" i="77"/>
  <c r="M10" i="77"/>
  <c r="E14" i="77"/>
  <c r="G14" i="77" s="1"/>
  <c r="I14" i="77" s="1"/>
  <c r="M26" i="77"/>
  <c r="H19" i="77"/>
  <c r="L49" i="77"/>
  <c r="N14" i="77"/>
  <c r="I26" i="77"/>
  <c r="N48" i="77"/>
  <c r="N18" i="77"/>
  <c r="I48" i="77" l="1"/>
  <c r="I39" i="77"/>
  <c r="M48" i="77"/>
  <c r="G49" i="77"/>
  <c r="M49" i="77" s="1"/>
  <c r="K39" i="77"/>
  <c r="N39" i="77"/>
  <c r="M14" i="77"/>
  <c r="M18" i="77"/>
  <c r="K18" i="77"/>
  <c r="K14" i="77"/>
  <c r="I49" i="62"/>
  <c r="J49" i="77"/>
  <c r="N49" i="77" s="1"/>
  <c r="G49" i="62"/>
  <c r="H49" i="77"/>
  <c r="E19" i="77"/>
  <c r="K49" i="62"/>
  <c r="L49" i="62"/>
  <c r="J50" i="62"/>
  <c r="L50" i="77" s="1"/>
  <c r="H50" i="62"/>
  <c r="F50" i="62"/>
  <c r="N19" i="77"/>
  <c r="I49" i="77" l="1"/>
  <c r="K49" i="77"/>
  <c r="I50" i="62"/>
  <c r="J50" i="77"/>
  <c r="G50" i="62"/>
  <c r="H50" i="77"/>
  <c r="E50" i="77"/>
  <c r="G50" i="77" s="1"/>
  <c r="M50" i="77" s="1"/>
  <c r="G19" i="77"/>
  <c r="K50" i="62"/>
  <c r="L50" i="62"/>
  <c r="I50" i="77" l="1"/>
  <c r="K50" i="77"/>
  <c r="N50" i="77"/>
  <c r="I19" i="77"/>
  <c r="M19" i="77"/>
  <c r="K19" i="77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<sst xmlns="http://schemas.openxmlformats.org/spreadsheetml/2006/main" count="273" uniqueCount="85">
  <si>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</si>
  <si>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</si>
  <si>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</si>
  <si>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</si>
  <si>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</si>
  <si>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</si>
  <si>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</si>
  <si>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</si>
  <si>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</si>
  <si>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</si>
  <si>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</si>
  <si>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</si>
  <si>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</si>
  <si>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</si>
  <si>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</si>
  <si>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</si>
  <si>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</si>
  <si>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</si>
  <si>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</si>
  <si>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</si>
  <si>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</si>
  <si>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</si>
  <si>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</si>
  <si>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</si>
  <si>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</si>
  <si>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</si>
  <si>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</si>
  <si>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</si>
  <si>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</si>
  <si>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</si>
  <si>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</si>
  <si>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</si>
  <si>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</si>
  <si>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</si>
  <si>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</si>
  <si>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</si>
  <si>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</si>
  <si>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</si>
  <si>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</si>
  <si>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</si>
  <si>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</si>
  <si>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</si>
  <si>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</si>
  <si>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</si>
  <si>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</si>
  <si>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</si>
  <si>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</si>
  <si>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</si>
  <si>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</si>
  <si>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</si>
  <si>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</si>
  <si>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</si>
  <si>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</si>
  <si>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</si>
  <si>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</si>
  <si>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</si>
  <si>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</si>
  <si>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</si>
  <si>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</si>
  <si>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</si>
  <si>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</si>
  <si>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</si>
  <si>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</si>
  <si>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</si>
  <si>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</si>
  <si>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</si>
  <si>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</si>
  <si>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</si>
  <si>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</si>
  <si>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</si>
  <si>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</si>
  <si>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</si>
  <si>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</si>
  <si>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</si>
  <si>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</si>
  <si>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</si>
  <si>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</si>
  <si>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</si>
  <si>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</si>
  <si>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</si>
  <si>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</si>
  <si>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</si>
  <si>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</si>
  <si>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 xml:space="preserve"> Consolidación del Centro de Orientación a Víctimas</t>
  </si>
  <si>
    <t>EJECUCION PRESUPUESTAL  -31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</si>
</sst>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  <numFmt numFmtId="184" formatCode="0.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15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43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43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44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8" fillId="0" borderId="67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8" applyNumberFormat="0" applyAlignment="0" applyProtection="0"/>
    <xf numFmtId="0" fontId="53" fillId="40" borderId="69" applyNumberFormat="0" applyAlignment="0" applyProtection="0"/>
    <xf numFmtId="0" fontId="54" fillId="40" borderId="68" applyNumberFormat="0" applyAlignment="0" applyProtection="0"/>
    <xf numFmtId="0" fontId="55" fillId="0" borderId="70" applyNumberFormat="0" applyFill="0" applyAlignment="0" applyProtection="0"/>
    <xf numFmtId="0" fontId="56" fillId="41" borderId="71" applyNumberFormat="0" applyAlignment="0" applyProtection="0"/>
    <xf numFmtId="0" fontId="43" fillId="0" borderId="0" applyNumberFormat="0" applyFill="0" applyBorder="0" applyAlignment="0" applyProtection="0"/>
    <xf numFmtId="0" fontId="1" fillId="42" borderId="72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3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165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10" fontId="8" fillId="3" borderId="1" xfId="2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165" fontId="9" fillId="30" borderId="1" xfId="4" applyFont="1" applyFill="1" applyBorder="1" applyAlignment="1">
      <alignment horizontal="center" vertical="center"/>
    </xf>
    <xf numFmtId="10" fontId="9" fillId="30" borderId="1" xfId="2" applyNumberFormat="1" applyFont="1" applyFill="1" applyBorder="1" applyAlignment="1">
      <alignment horizontal="center" vertical="center"/>
    </xf>
    <xf numFmtId="165" fontId="9" fillId="30" borderId="1" xfId="4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165" fontId="9" fillId="30" borderId="1" xfId="4" applyFont="1" applyFill="1" applyBorder="1" applyAlignment="1">
      <alignment vertical="center"/>
    </xf>
    <xf numFmtId="165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9" fillId="30" borderId="1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horizontal="center" vertical="center"/>
    </xf>
    <xf numFmtId="0" fontId="8" fillId="31" borderId="56" xfId="0" applyFont="1" applyFill="1" applyBorder="1" applyAlignment="1">
      <alignment horizontal="center" vertical="center"/>
    </xf>
    <xf numFmtId="165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 wrapText="1"/>
    </xf>
    <xf numFmtId="165" fontId="9" fillId="4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165" fontId="9" fillId="5" borderId="64" xfId="4" applyFont="1" applyFill="1" applyBorder="1" applyAlignment="1">
      <alignment horizontal="center" vertical="center" wrapText="1"/>
    </xf>
    <xf numFmtId="165" fontId="9" fillId="6" borderId="1" xfId="4" applyFont="1" applyFill="1" applyBorder="1" applyAlignment="1">
      <alignment horizontal="center" vertical="center" wrapText="1"/>
    </xf>
    <xf numFmtId="165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6" borderId="56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0" fontId="6" fillId="3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7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165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0" fontId="9" fillId="30" borderId="3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3" xfId="2" applyNumberFormat="1" applyFont="1" applyFill="1" applyBorder="1" applyAlignment="1">
      <alignment horizontal="center" vertical="center"/>
    </xf>
    <xf numFmtId="10" fontId="7" fillId="31" borderId="56" xfId="2" applyNumberFormat="1" applyFont="1" applyFill="1" applyBorder="1" applyAlignment="1">
      <alignment horizontal="center" vertical="center"/>
    </xf>
    <xf numFmtId="10" fontId="7" fillId="31" borderId="62" xfId="2" applyNumberFormat="1" applyFont="1" applyFill="1" applyBorder="1" applyAlignment="1">
      <alignment horizontal="center" vertical="center"/>
    </xf>
    <xf numFmtId="171" fontId="9" fillId="33" borderId="1" xfId="1" applyNumberFormat="1" applyFont="1" applyFill="1" applyBorder="1" applyAlignment="1">
      <alignment horizontal="center" vertical="center"/>
    </xf>
    <xf numFmtId="165" fontId="9" fillId="33" borderId="1" xfId="4" applyFont="1" applyFill="1" applyBorder="1" applyAlignment="1">
      <alignment horizontal="center" vertical="center"/>
    </xf>
    <xf numFmtId="165" fontId="9" fillId="34" borderId="1" xfId="4" applyFont="1" applyFill="1" applyBorder="1" applyAlignment="1">
      <alignment horizontal="center" vertical="center"/>
    </xf>
    <xf numFmtId="171" fontId="9" fillId="33" borderId="3" xfId="1" applyNumberFormat="1" applyFont="1" applyFill="1" applyBorder="1" applyAlignment="1">
      <alignment vertical="center"/>
    </xf>
    <xf numFmtId="165" fontId="6" fillId="5" borderId="59" xfId="4" applyFont="1" applyFill="1" applyBorder="1" applyAlignment="1">
      <alignment horizontal="center" vertical="center" wrapText="1"/>
    </xf>
    <xf numFmtId="170" fontId="6" fillId="5" borderId="60" xfId="1" applyNumberFormat="1" applyFont="1" applyFill="1" applyBorder="1" applyAlignment="1">
      <alignment horizontal="center" vertical="center" wrapText="1"/>
    </xf>
    <xf numFmtId="165" fontId="6" fillId="5" borderId="60" xfId="4" applyFont="1" applyFill="1" applyBorder="1" applyAlignment="1">
      <alignment horizontal="center" vertical="center" wrapText="1"/>
    </xf>
    <xf numFmtId="170" fontId="6" fillId="5" borderId="6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6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10" fontId="7" fillId="0" borderId="3" xfId="2" applyNumberFormat="1" applyFont="1" applyFill="1" applyBorder="1" applyAlignment="1">
      <alignment horizontal="center" vertical="center"/>
    </xf>
    <xf numFmtId="10" fontId="7" fillId="0" borderId="63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horizontal="center" vertical="center" wrapText="1"/>
    </xf>
    <xf numFmtId="165" fontId="8" fillId="0" borderId="56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vertical="center"/>
    </xf>
    <xf numFmtId="165" fontId="8" fillId="0" borderId="56" xfId="4" applyFont="1" applyFill="1" applyBorder="1" applyAlignment="1">
      <alignment vertical="center"/>
    </xf>
    <xf numFmtId="165" fontId="9" fillId="68" borderId="1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/>
    </xf>
    <xf numFmtId="10" fontId="8" fillId="0" borderId="63" xfId="2" applyNumberFormat="1" applyFont="1" applyFill="1" applyBorder="1" applyAlignment="1">
      <alignment horizontal="center" vertical="center"/>
    </xf>
    <xf numFmtId="10" fontId="8" fillId="0" borderId="56" xfId="2" applyNumberFormat="1" applyFont="1" applyFill="1" applyBorder="1" applyAlignment="1">
      <alignment horizontal="center" vertical="center"/>
    </xf>
    <xf numFmtId="10" fontId="8" fillId="0" borderId="62" xfId="2" applyNumberFormat="1" applyFont="1" applyFill="1" applyBorder="1" applyAlignment="1">
      <alignment horizontal="center" vertical="center"/>
    </xf>
    <xf numFmtId="184" fontId="9" fillId="0" borderId="1" xfId="2" applyNumberFormat="1" applyFont="1" applyFill="1" applyBorder="1" applyAlignment="1">
      <alignment horizontal="center" vertical="center"/>
    </xf>
    <xf numFmtId="165" fontId="9" fillId="3" borderId="0" xfId="0" applyNumberFormat="1" applyFont="1" applyFill="1"/>
    <xf numFmtId="0" fontId="6" fillId="35" borderId="1" xfId="0" applyFont="1" applyFill="1" applyBorder="1" applyAlignment="1">
      <alignment horizontal="center" vertical="center" wrapText="1"/>
    </xf>
    <xf numFmtId="165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3" fontId="59" fillId="0" borderId="0" xfId="0" applyNumberFormat="1" applyFont="1"/>
    <xf numFmtId="171" fontId="8" fillId="3" borderId="0" xfId="1" applyNumberFormat="1" applyFont="1" applyFill="1"/>
    <xf numFmtId="171" fontId="8" fillId="3" borderId="0" xfId="0" applyNumberFormat="1" applyFont="1" applyFill="1"/>
    <xf numFmtId="10" fontId="8" fillId="3" borderId="0" xfId="2" applyNumberFormat="1" applyFont="1" applyFill="1"/>
    <xf numFmtId="165" fontId="9" fillId="33" borderId="1" xfId="4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7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165" fontId="6" fillId="5" borderId="57" xfId="4" applyFont="1" applyFill="1" applyBorder="1" applyAlignment="1">
      <alignment horizontal="center" vertical="center" wrapText="1"/>
    </xf>
    <xf numFmtId="165" fontId="6" fillId="5" borderId="58" xfId="4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165" fontId="9" fillId="6" borderId="4" xfId="4" applyFont="1" applyFill="1" applyBorder="1" applyAlignment="1">
      <alignment horizontal="center" vertical="center"/>
    </xf>
    <xf numFmtId="165" fontId="9" fillId="6" borderId="55" xfId="4" applyFont="1" applyFill="1" applyBorder="1" applyAlignment="1">
      <alignment horizontal="center" vertical="center"/>
    </xf>
    <xf numFmtId="165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5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56" xfId="3" applyFont="1" applyFill="1" applyBorder="1" applyAlignment="1">
      <alignment horizontal="center" vertical="center" wrapText="1"/>
    </xf>
    <xf numFmtId="0" fontId="8" fillId="3" borderId="48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165" fontId="9" fillId="5" borderId="52" xfId="4" applyFont="1" applyFill="1" applyBorder="1" applyAlignment="1">
      <alignment horizontal="center" vertical="center" wrapText="1"/>
    </xf>
    <xf numFmtId="165" fontId="9" fillId="5" borderId="53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6" xfId="0" applyFont="1" applyFill="1" applyBorder="1" applyAlignment="1">
      <alignment horizontal="center" vertical="center" wrapText="1"/>
    </xf>
    <xf numFmtId="0" fontId="9" fillId="30" borderId="3" xfId="0" applyFont="1" applyFill="1" applyBorder="1" applyAlignment="1">
      <alignment horizontal="center" vertical="center"/>
    </xf>
    <xf numFmtId="165" fontId="9" fillId="30" borderId="3" xfId="4" applyFont="1" applyFill="1" applyBorder="1" applyAlignment="1">
      <alignment horizontal="center" vertical="center" wrapText="1"/>
    </xf>
    <xf numFmtId="165" fontId="9" fillId="7" borderId="74" xfId="4" applyFont="1" applyFill="1" applyBorder="1" applyAlignment="1">
      <alignment horizontal="center" vertical="center" wrapText="1"/>
    </xf>
    <xf numFmtId="165" fontId="9" fillId="5" borderId="74" xfId="4" applyFont="1" applyFill="1" applyBorder="1" applyAlignment="1">
      <alignment horizontal="center" vertical="center" wrapText="1"/>
    </xf>
    <xf numFmtId="170" fontId="9" fillId="5" borderId="74" xfId="1" applyNumberFormat="1" applyFont="1" applyFill="1" applyBorder="1" applyAlignment="1">
      <alignment horizontal="center" vertical="center" wrapText="1"/>
    </xf>
  </cellXfs>
  <cellStyles count="2515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2" xfId="2496" builtinId="36" customBuiltin="1"/>
    <cellStyle name="60% - Énfasis2 2" xfId="121"/>
    <cellStyle name="60% - Énfasis2 3" xfId="122"/>
    <cellStyle name="60% - Énfasis3" xfId="2500" builtinId="40" customBuiltin="1"/>
    <cellStyle name="60% - Énfasis3 2" xfId="123"/>
    <cellStyle name="60% - Énfasis3 3" xfId="124"/>
    <cellStyle name="60% - Énfasis4" xfId="2504" builtinId="44" customBuiltin="1"/>
    <cellStyle name="60% - Énfasis4 2" xfId="125"/>
    <cellStyle name="60% - Énfasis4 3" xfId="126"/>
    <cellStyle name="60% - Énfasis5" xfId="2508" builtinId="48" customBuiltin="1"/>
    <cellStyle name="60% - Énfasis5 2" xfId="127"/>
    <cellStyle name="60% - Énfasis5 3" xfId="128"/>
    <cellStyle name="60% - Énfasis6" xfId="2512" builtinId="52" customBuiltin="1"/>
    <cellStyle name="60% - Énfasis6 2" xfId="129"/>
    <cellStyle name="60% - Énfasis6 3" xfId="130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30BD19"/>
      <color rgb="FF00FF00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84" t="s">
        <v>32</v>
      </c>
      <c r="C1" s="184"/>
      <c r="D1" s="184"/>
      <c r="F1" s="184" t="s">
        <v>36</v>
      </c>
      <c r="G1" s="184"/>
      <c r="H1" s="184"/>
      <c r="I1" s="22"/>
    </row>
    <row r="2" spans="2:9" ht="13.5" customHeight="1" x14ac:dyDescent="0.2">
      <c r="B2" s="184" t="s">
        <v>24</v>
      </c>
      <c r="C2" s="184"/>
      <c r="D2" s="184"/>
      <c r="F2" s="184" t="s">
        <v>24</v>
      </c>
      <c r="G2" s="184"/>
      <c r="H2" s="184"/>
    </row>
    <row r="3" spans="2:9" x14ac:dyDescent="0.2">
      <c r="B3" s="184" t="s">
        <v>33</v>
      </c>
      <c r="C3" s="184"/>
      <c r="D3" s="184"/>
      <c r="F3" s="184" t="s">
        <v>29</v>
      </c>
      <c r="G3" s="184"/>
      <c r="H3" s="184"/>
    </row>
    <row r="4" spans="2:9" ht="7.5" customHeight="1" x14ac:dyDescent="0.2">
      <c r="G4" s="5"/>
      <c r="H4" s="6"/>
    </row>
    <row r="5" spans="2:9" ht="55.5" customHeight="1" x14ac:dyDescent="0.2">
      <c r="B5" s="183" t="s">
        <v>0</v>
      </c>
      <c r="C5" s="183"/>
      <c r="D5" s="7" t="s">
        <v>23</v>
      </c>
      <c r="F5" s="183" t="s">
        <v>0</v>
      </c>
      <c r="G5" s="183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82" t="s">
        <v>7</v>
      </c>
      <c r="G9" s="182"/>
      <c r="H9" s="9">
        <f>SUM(H6:H8)</f>
        <v>39190318000</v>
      </c>
    </row>
    <row r="10" spans="2:9" ht="35.25" customHeight="1" x14ac:dyDescent="0.2">
      <c r="B10" s="182" t="s">
        <v>6</v>
      </c>
      <c r="C10" s="182"/>
      <c r="D10" s="9">
        <f>+D9+D8+D7+D6</f>
        <v>41885181893</v>
      </c>
      <c r="E10" s="12"/>
      <c r="F10" s="183" t="s">
        <v>1</v>
      </c>
      <c r="G10" s="183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82" t="s">
        <v>7</v>
      </c>
      <c r="C14" s="182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83" t="s">
        <v>1</v>
      </c>
      <c r="C15" s="183"/>
      <c r="D15" s="10">
        <f>+D10+D14</f>
        <v>64523756893</v>
      </c>
      <c r="E15" s="12"/>
      <c r="F15" s="182" t="s">
        <v>6</v>
      </c>
      <c r="G15" s="182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82" t="s">
        <v>20</v>
      </c>
      <c r="C20" s="182"/>
      <c r="D20" s="9">
        <f>SUM(D16:D19)</f>
        <v>264133043070</v>
      </c>
      <c r="E20" s="12"/>
      <c r="F20" s="182" t="s">
        <v>31</v>
      </c>
      <c r="G20" s="182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83" t="s">
        <v>20</v>
      </c>
      <c r="G21" s="183"/>
      <c r="H21" s="10">
        <f>+H15+H20</f>
        <v>394211564000</v>
      </c>
    </row>
    <row r="22" spans="2:8" ht="26.25" customHeight="1" x14ac:dyDescent="0.2">
      <c r="B22" s="183" t="s">
        <v>8</v>
      </c>
      <c r="C22" s="183"/>
      <c r="D22" s="10">
        <f>+D15+D20</f>
        <v>328656799963</v>
      </c>
      <c r="F22" s="185" t="s">
        <v>8</v>
      </c>
      <c r="G22" s="186"/>
      <c r="H22" s="10">
        <f>+H21+H10</f>
        <v>433401882000</v>
      </c>
    </row>
    <row r="23" spans="2:8" ht="18.75" customHeight="1" x14ac:dyDescent="0.2">
      <c r="B23" s="187" t="s">
        <v>34</v>
      </c>
      <c r="C23" s="187"/>
      <c r="D23" s="187"/>
      <c r="F23" s="187" t="s">
        <v>35</v>
      </c>
      <c r="G23" s="187"/>
      <c r="H23" s="187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zoomScale="90" zoomScaleNormal="90" zoomScaleSheetLayoutView="90" workbookViewId="0">
      <pane ySplit="5" topLeftCell="A6" activePane="bottomLeft" state="frozen"/>
      <selection activeCell="D35" sqref="D35"/>
      <selection pane="bottomLeft" activeCell="F19" sqref="F19"/>
    </sheetView>
  </sheetViews>
  <sheetFormatPr baseColWidth="10" defaultRowHeight="12" x14ac:dyDescent="0.2"/>
  <cols>
    <col min="1" max="1" width="11.42578125" style="23"/>
    <col min="2" max="2" width="8.85546875" style="23" customWidth="1"/>
    <col min="3" max="3" width="22" style="24" customWidth="1"/>
    <col min="4" max="4" width="9" style="25" customWidth="1"/>
    <col min="5" max="5" width="16.42578125" style="23" customWidth="1"/>
    <col min="6" max="6" width="15.140625" style="23" customWidth="1"/>
    <col min="7" max="7" width="8.7109375" style="23" customWidth="1"/>
    <col min="8" max="8" width="14.85546875" style="23" customWidth="1"/>
    <col min="9" max="9" width="9" style="23" customWidth="1"/>
    <col min="10" max="10" width="15.140625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192" t="s">
        <v>50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x14ac:dyDescent="0.2">
      <c r="B2" s="192" t="s">
        <v>51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x14ac:dyDescent="0.2">
      <c r="B3" s="192" t="s">
        <v>84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2" ht="12.75" thickBot="1" x14ac:dyDescent="0.25"/>
    <row r="5" spans="1:12" ht="36" x14ac:dyDescent="0.2">
      <c r="B5" s="193" t="s">
        <v>0</v>
      </c>
      <c r="C5" s="194"/>
      <c r="D5" s="195" t="s">
        <v>79</v>
      </c>
      <c r="E5" s="196"/>
      <c r="F5" s="128" t="s">
        <v>2</v>
      </c>
      <c r="G5" s="129" t="s">
        <v>3</v>
      </c>
      <c r="H5" s="129" t="s">
        <v>4</v>
      </c>
      <c r="I5" s="129" t="s">
        <v>43</v>
      </c>
      <c r="J5" s="130" t="s">
        <v>5</v>
      </c>
      <c r="K5" s="131" t="s">
        <v>48</v>
      </c>
      <c r="L5" s="131" t="s">
        <v>49</v>
      </c>
    </row>
    <row r="6" spans="1:12" s="25" customFormat="1" ht="31.5" customHeight="1" x14ac:dyDescent="0.2">
      <c r="A6" s="202" t="s">
        <v>75</v>
      </c>
      <c r="B6" s="132">
        <v>7563</v>
      </c>
      <c r="C6" s="133" t="s">
        <v>58</v>
      </c>
      <c r="D6" s="134" t="s">
        <v>53</v>
      </c>
      <c r="E6" s="54">
        <v>213521974</v>
      </c>
      <c r="F6" s="54">
        <v>202279354</v>
      </c>
      <c r="G6" s="118">
        <f t="shared" ref="G6:G47" si="0">F6/E6</f>
        <v>0.94734677752651353</v>
      </c>
      <c r="H6" s="54">
        <v>168729987</v>
      </c>
      <c r="I6" s="118">
        <f t="shared" ref="I6:I47" si="1">+H6/E6</f>
        <v>0.79022305685502892</v>
      </c>
      <c r="J6" s="54">
        <v>64003612</v>
      </c>
      <c r="K6" s="118">
        <f t="shared" ref="K6:K47" si="2">+J6/E6</f>
        <v>0.29975187471805598</v>
      </c>
      <c r="L6" s="118">
        <f t="shared" ref="L6:L47" si="3">+J6/H6</f>
        <v>0.37932565003990665</v>
      </c>
    </row>
    <row r="7" spans="1:12" s="25" customFormat="1" ht="15" customHeight="1" x14ac:dyDescent="0.2">
      <c r="A7" s="203"/>
      <c r="B7" s="199">
        <v>7568</v>
      </c>
      <c r="C7" s="197" t="s">
        <v>59</v>
      </c>
      <c r="D7" s="134" t="s">
        <v>53</v>
      </c>
      <c r="E7" s="54">
        <f>+E8+E9</f>
        <v>11583759809</v>
      </c>
      <c r="F7" s="54">
        <f t="shared" ref="F7" si="4">+F8+F9</f>
        <v>11470429120</v>
      </c>
      <c r="G7" s="118">
        <f t="shared" si="0"/>
        <v>0.99021641583832321</v>
      </c>
      <c r="H7" s="54">
        <f t="shared" ref="H7" si="5">+H8+H9</f>
        <v>6386368954</v>
      </c>
      <c r="I7" s="118">
        <f t="shared" si="1"/>
        <v>0.55132090610495155</v>
      </c>
      <c r="J7" s="54">
        <f t="shared" ref="J7" si="6">+J8+J9</f>
        <v>2451446277</v>
      </c>
      <c r="K7" s="118">
        <f t="shared" si="2"/>
        <v>0.21162785808933549</v>
      </c>
      <c r="L7" s="118">
        <f t="shared" si="3"/>
        <v>0.38385603692135195</v>
      </c>
    </row>
    <row r="8" spans="1:12" s="25" customFormat="1" x14ac:dyDescent="0.2">
      <c r="A8" s="203"/>
      <c r="B8" s="200"/>
      <c r="C8" s="198"/>
      <c r="D8" s="142" t="s">
        <v>56</v>
      </c>
      <c r="E8" s="85">
        <v>11582662009</v>
      </c>
      <c r="F8" s="85">
        <v>11469331320</v>
      </c>
      <c r="G8" s="119">
        <f t="shared" si="0"/>
        <v>0.99021548855419084</v>
      </c>
      <c r="H8" s="85">
        <v>6385271154</v>
      </c>
      <c r="I8" s="119">
        <f t="shared" si="1"/>
        <v>0.55127838048269862</v>
      </c>
      <c r="J8" s="85">
        <v>2450348477</v>
      </c>
      <c r="K8" s="119">
        <f t="shared" si="2"/>
        <v>0.21155313649798482</v>
      </c>
      <c r="L8" s="119">
        <f t="shared" si="3"/>
        <v>0.38375010518778041</v>
      </c>
    </row>
    <row r="9" spans="1:12" s="25" customFormat="1" x14ac:dyDescent="0.2">
      <c r="A9" s="203"/>
      <c r="B9" s="201"/>
      <c r="C9" s="198"/>
      <c r="D9" s="142" t="s">
        <v>57</v>
      </c>
      <c r="E9" s="85">
        <v>1097800</v>
      </c>
      <c r="F9" s="85">
        <v>1097800</v>
      </c>
      <c r="G9" s="119">
        <f t="shared" si="0"/>
        <v>1</v>
      </c>
      <c r="H9" s="85">
        <v>1097800</v>
      </c>
      <c r="I9" s="119">
        <f t="shared" si="1"/>
        <v>1</v>
      </c>
      <c r="J9" s="85">
        <v>1097800</v>
      </c>
      <c r="K9" s="119">
        <f t="shared" si="2"/>
        <v>1</v>
      </c>
      <c r="L9" s="119">
        <f t="shared" si="3"/>
        <v>1</v>
      </c>
    </row>
    <row r="10" spans="1:12" s="25" customFormat="1" x14ac:dyDescent="0.2">
      <c r="A10" s="202"/>
      <c r="B10" s="188">
        <v>7570</v>
      </c>
      <c r="C10" s="190" t="s">
        <v>60</v>
      </c>
      <c r="D10" s="134" t="s">
        <v>53</v>
      </c>
      <c r="E10" s="54">
        <f>SUM(E11:E12)</f>
        <v>17556547000</v>
      </c>
      <c r="F10" s="54">
        <f>SUM(F11:F12)</f>
        <v>15919097487</v>
      </c>
      <c r="G10" s="118">
        <f t="shared" si="0"/>
        <v>0.90673282662017762</v>
      </c>
      <c r="H10" s="54">
        <f>SUM(H11:H12)</f>
        <v>15399211577</v>
      </c>
      <c r="I10" s="118">
        <f t="shared" si="1"/>
        <v>0.87712074458605105</v>
      </c>
      <c r="J10" s="54">
        <f>SUM(J11:J12)</f>
        <v>3871408702</v>
      </c>
      <c r="K10" s="118">
        <f t="shared" si="2"/>
        <v>0.22051082721448587</v>
      </c>
      <c r="L10" s="118">
        <f t="shared" si="3"/>
        <v>0.25140304636000133</v>
      </c>
    </row>
    <row r="11" spans="1:12" s="25" customFormat="1" x14ac:dyDescent="0.2">
      <c r="A11" s="203"/>
      <c r="B11" s="189"/>
      <c r="C11" s="191"/>
      <c r="D11" s="142" t="s">
        <v>56</v>
      </c>
      <c r="E11" s="153">
        <v>17441702000</v>
      </c>
      <c r="F11" s="153">
        <v>15804253372</v>
      </c>
      <c r="G11" s="147">
        <f t="shared" si="0"/>
        <v>0.90611875905229888</v>
      </c>
      <c r="H11" s="153">
        <v>15284367462</v>
      </c>
      <c r="I11" s="147">
        <f t="shared" si="1"/>
        <v>0.87631169607186277</v>
      </c>
      <c r="J11" s="153">
        <v>3756564587</v>
      </c>
      <c r="K11" s="148">
        <f t="shared" si="2"/>
        <v>0.21537832643855515</v>
      </c>
      <c r="L11" s="148">
        <f t="shared" si="3"/>
        <v>0.24577821727589136</v>
      </c>
    </row>
    <row r="12" spans="1:12" s="25" customFormat="1" x14ac:dyDescent="0.2">
      <c r="A12" s="203"/>
      <c r="B12" s="189"/>
      <c r="C12" s="191"/>
      <c r="D12" s="142" t="s">
        <v>57</v>
      </c>
      <c r="E12" s="154">
        <v>114845000</v>
      </c>
      <c r="F12" s="154">
        <v>114844115</v>
      </c>
      <c r="G12" s="122">
        <f t="shared" si="0"/>
        <v>0.9999922939614263</v>
      </c>
      <c r="H12" s="154">
        <v>114844115</v>
      </c>
      <c r="I12" s="122">
        <f t="shared" si="1"/>
        <v>0.9999922939614263</v>
      </c>
      <c r="J12" s="154">
        <v>114844115</v>
      </c>
      <c r="K12" s="123">
        <f t="shared" si="2"/>
        <v>0.9999922939614263</v>
      </c>
      <c r="L12" s="123">
        <f t="shared" si="3"/>
        <v>1</v>
      </c>
    </row>
    <row r="13" spans="1:12" s="25" customFormat="1" ht="21" customHeight="1" x14ac:dyDescent="0.2">
      <c r="A13" s="202"/>
      <c r="B13" s="132">
        <v>7574</v>
      </c>
      <c r="C13" s="133" t="s">
        <v>61</v>
      </c>
      <c r="D13" s="134" t="s">
        <v>53</v>
      </c>
      <c r="E13" s="54">
        <v>5217681013</v>
      </c>
      <c r="F13" s="54">
        <v>5094338554</v>
      </c>
      <c r="G13" s="118">
        <f t="shared" si="0"/>
        <v>0.97636067465744092</v>
      </c>
      <c r="H13" s="54">
        <v>2501534680</v>
      </c>
      <c r="I13" s="118">
        <f t="shared" si="1"/>
        <v>0.47943419188857184</v>
      </c>
      <c r="J13" s="54">
        <v>1584726842</v>
      </c>
      <c r="K13" s="118">
        <f t="shared" si="2"/>
        <v>0.30372244643771978</v>
      </c>
      <c r="L13" s="118">
        <f t="shared" si="3"/>
        <v>0.63350184775371576</v>
      </c>
    </row>
    <row r="14" spans="1:12" s="25" customFormat="1" x14ac:dyDescent="0.2">
      <c r="A14" s="202"/>
      <c r="B14" s="209" t="s">
        <v>7</v>
      </c>
      <c r="C14" s="209"/>
      <c r="D14" s="145" t="s">
        <v>53</v>
      </c>
      <c r="E14" s="155">
        <f>+E6+E7+E10+E13</f>
        <v>34571509796</v>
      </c>
      <c r="F14" s="155">
        <f>+F6+F7+F10+F13</f>
        <v>32686144515</v>
      </c>
      <c r="G14" s="146">
        <f t="shared" si="0"/>
        <v>0.94546476876117969</v>
      </c>
      <c r="H14" s="155">
        <f>+H6+H7+H10+H13</f>
        <v>24455845198</v>
      </c>
      <c r="I14" s="146">
        <f t="shared" si="1"/>
        <v>0.70739881892082124</v>
      </c>
      <c r="J14" s="155">
        <f>+J6+J7+J10+J13</f>
        <v>7971585433</v>
      </c>
      <c r="K14" s="146">
        <f t="shared" si="2"/>
        <v>0.2305825079679433</v>
      </c>
      <c r="L14" s="146">
        <f t="shared" si="3"/>
        <v>0.3259582880272695</v>
      </c>
    </row>
    <row r="15" spans="1:12" s="25" customFormat="1" ht="24" customHeight="1" x14ac:dyDescent="0.2">
      <c r="A15" s="202"/>
      <c r="B15" s="219">
        <v>7589</v>
      </c>
      <c r="C15" s="219" t="s">
        <v>62</v>
      </c>
      <c r="D15" s="134" t="s">
        <v>53</v>
      </c>
      <c r="E15" s="54">
        <f>+E16+E17</f>
        <v>17543598939</v>
      </c>
      <c r="F15" s="54">
        <f>+F16+F17</f>
        <v>13940500763</v>
      </c>
      <c r="G15" s="118">
        <f t="shared" si="0"/>
        <v>0.79462035192846359</v>
      </c>
      <c r="H15" s="54">
        <f>+H16+H17</f>
        <v>13865092047</v>
      </c>
      <c r="I15" s="118">
        <f t="shared" si="1"/>
        <v>0.7903219912407734</v>
      </c>
      <c r="J15" s="54">
        <f>+J16+J17</f>
        <v>5974425990</v>
      </c>
      <c r="K15" s="118">
        <f t="shared" si="2"/>
        <v>0.34054734212594506</v>
      </c>
      <c r="L15" s="118">
        <f t="shared" si="3"/>
        <v>0.4308969583287181</v>
      </c>
    </row>
    <row r="16" spans="1:12" s="25" customFormat="1" x14ac:dyDescent="0.2">
      <c r="A16" s="203"/>
      <c r="B16" s="191"/>
      <c r="C16" s="191"/>
      <c r="D16" s="135" t="s">
        <v>56</v>
      </c>
      <c r="E16" s="85">
        <v>17539734101</v>
      </c>
      <c r="F16" s="85">
        <v>13936635925</v>
      </c>
      <c r="G16" s="119">
        <f t="shared" si="0"/>
        <v>0.7945750970195965</v>
      </c>
      <c r="H16" s="85">
        <v>13861227209</v>
      </c>
      <c r="I16" s="119">
        <f t="shared" si="1"/>
        <v>0.79027578919852182</v>
      </c>
      <c r="J16" s="85">
        <v>5970561152</v>
      </c>
      <c r="K16" s="119">
        <f t="shared" si="2"/>
        <v>0.34040203332726682</v>
      </c>
      <c r="L16" s="119">
        <f t="shared" si="3"/>
        <v>0.43073827893993077</v>
      </c>
    </row>
    <row r="17" spans="1:12" s="25" customFormat="1" x14ac:dyDescent="0.2">
      <c r="A17" s="203"/>
      <c r="B17" s="220"/>
      <c r="C17" s="220"/>
      <c r="D17" s="136" t="s">
        <v>57</v>
      </c>
      <c r="E17" s="85">
        <v>3864838</v>
      </c>
      <c r="F17" s="85">
        <v>3864838</v>
      </c>
      <c r="G17" s="119">
        <f t="shared" si="0"/>
        <v>1</v>
      </c>
      <c r="H17" s="85">
        <v>3864838</v>
      </c>
      <c r="I17" s="119">
        <f t="shared" si="1"/>
        <v>1</v>
      </c>
      <c r="J17" s="85">
        <v>3864838</v>
      </c>
      <c r="K17" s="119">
        <f t="shared" si="2"/>
        <v>1</v>
      </c>
      <c r="L17" s="119">
        <f t="shared" si="3"/>
        <v>1</v>
      </c>
    </row>
    <row r="18" spans="1:12" s="25" customFormat="1" x14ac:dyDescent="0.2">
      <c r="A18" s="202"/>
      <c r="B18" s="209" t="s">
        <v>39</v>
      </c>
      <c r="C18" s="209"/>
      <c r="D18" s="145" t="s">
        <v>53</v>
      </c>
      <c r="E18" s="156">
        <f>+E15</f>
        <v>17543598939</v>
      </c>
      <c r="F18" s="156">
        <f>+F15</f>
        <v>13940500763</v>
      </c>
      <c r="G18" s="146">
        <f t="shared" si="0"/>
        <v>0.79462035192846359</v>
      </c>
      <c r="H18" s="156">
        <f>+H15</f>
        <v>13865092047</v>
      </c>
      <c r="I18" s="146">
        <f t="shared" si="1"/>
        <v>0.7903219912407734</v>
      </c>
      <c r="J18" s="156">
        <f>+J15</f>
        <v>5974425990</v>
      </c>
      <c r="K18" s="146">
        <f t="shared" si="2"/>
        <v>0.34054734212594506</v>
      </c>
      <c r="L18" s="146">
        <f t="shared" si="3"/>
        <v>0.4308969583287181</v>
      </c>
    </row>
    <row r="19" spans="1:12" s="25" customFormat="1" x14ac:dyDescent="0.2">
      <c r="A19" s="202"/>
      <c r="B19" s="210" t="s">
        <v>1</v>
      </c>
      <c r="C19" s="210"/>
      <c r="D19" s="173" t="s">
        <v>53</v>
      </c>
      <c r="E19" s="174">
        <f>+E14+E18</f>
        <v>52115108735</v>
      </c>
      <c r="F19" s="174">
        <f>+F14+F18</f>
        <v>46626645278</v>
      </c>
      <c r="G19" s="175">
        <f t="shared" si="0"/>
        <v>0.8946857525538654</v>
      </c>
      <c r="H19" s="174">
        <f>+H14+H18</f>
        <v>38320937245</v>
      </c>
      <c r="I19" s="175">
        <f t="shared" si="1"/>
        <v>0.73531338944063318</v>
      </c>
      <c r="J19" s="174">
        <f>+J14+J18</f>
        <v>13946011423</v>
      </c>
      <c r="K19" s="175">
        <f t="shared" si="2"/>
        <v>0.26760015975240581</v>
      </c>
      <c r="L19" s="175">
        <f t="shared" si="3"/>
        <v>0.36392667887630104</v>
      </c>
    </row>
    <row r="20" spans="1:12" s="25" customFormat="1" ht="19.5" customHeight="1" x14ac:dyDescent="0.2">
      <c r="A20" s="202"/>
      <c r="B20" s="137">
        <v>7596</v>
      </c>
      <c r="C20" s="133" t="s">
        <v>63</v>
      </c>
      <c r="D20" s="134" t="s">
        <v>53</v>
      </c>
      <c r="E20" s="54">
        <v>9368843000</v>
      </c>
      <c r="F20" s="54">
        <v>4813310620</v>
      </c>
      <c r="G20" s="118">
        <f t="shared" si="0"/>
        <v>0.51375720780036549</v>
      </c>
      <c r="H20" s="65">
        <v>4240474340</v>
      </c>
      <c r="I20" s="118">
        <f t="shared" si="1"/>
        <v>0.45261451600800656</v>
      </c>
      <c r="J20" s="65">
        <v>1445709053</v>
      </c>
      <c r="K20" s="118">
        <f t="shared" si="2"/>
        <v>0.15431030843402968</v>
      </c>
      <c r="L20" s="118">
        <f t="shared" si="3"/>
        <v>0.34093097542479173</v>
      </c>
    </row>
    <row r="21" spans="1:12" s="25" customFormat="1" x14ac:dyDescent="0.2">
      <c r="A21" s="202"/>
      <c r="B21" s="215">
        <v>7588</v>
      </c>
      <c r="C21" s="190" t="s">
        <v>64</v>
      </c>
      <c r="D21" s="134" t="s">
        <v>53</v>
      </c>
      <c r="E21" s="54">
        <f>SUM(E22:E23)</f>
        <v>9834734141</v>
      </c>
      <c r="F21" s="54">
        <f>SUM(F22:F23)</f>
        <v>8923477395</v>
      </c>
      <c r="G21" s="118">
        <f t="shared" si="0"/>
        <v>0.90734302189206484</v>
      </c>
      <c r="H21" s="54">
        <f>SUM(H22:H23)</f>
        <v>6413646790</v>
      </c>
      <c r="I21" s="118">
        <f t="shared" si="1"/>
        <v>0.65214236582788376</v>
      </c>
      <c r="J21" s="54">
        <f>SUM(J22:J23)</f>
        <v>3098568768</v>
      </c>
      <c r="K21" s="118">
        <f t="shared" si="2"/>
        <v>0.31506380585138383</v>
      </c>
      <c r="L21" s="118">
        <f t="shared" si="3"/>
        <v>0.48312120536965208</v>
      </c>
    </row>
    <row r="22" spans="1:12" s="25" customFormat="1" x14ac:dyDescent="0.2">
      <c r="A22" s="203"/>
      <c r="B22" s="198"/>
      <c r="C22" s="191"/>
      <c r="D22" s="135" t="s">
        <v>56</v>
      </c>
      <c r="E22" s="153">
        <v>8989734141</v>
      </c>
      <c r="F22" s="157">
        <v>8078477397</v>
      </c>
      <c r="G22" s="120">
        <f t="shared" si="0"/>
        <v>0.89863362701195149</v>
      </c>
      <c r="H22" s="157">
        <v>5568646792</v>
      </c>
      <c r="I22" s="120">
        <f t="shared" si="1"/>
        <v>0.61944510312076428</v>
      </c>
      <c r="J22" s="157">
        <v>2253568770</v>
      </c>
      <c r="K22" s="121">
        <f t="shared" si="2"/>
        <v>0.25068247121146986</v>
      </c>
      <c r="L22" s="121">
        <f t="shared" si="3"/>
        <v>0.40468876087409783</v>
      </c>
    </row>
    <row r="23" spans="1:12" s="25" customFormat="1" x14ac:dyDescent="0.2">
      <c r="A23" s="203"/>
      <c r="B23" s="198"/>
      <c r="C23" s="191"/>
      <c r="D23" s="136" t="s">
        <v>57</v>
      </c>
      <c r="E23" s="154">
        <v>845000000</v>
      </c>
      <c r="F23" s="158">
        <v>844999998</v>
      </c>
      <c r="G23" s="122">
        <f t="shared" si="0"/>
        <v>0.99999999763313607</v>
      </c>
      <c r="H23" s="158">
        <v>844999998</v>
      </c>
      <c r="I23" s="122">
        <f t="shared" si="1"/>
        <v>0.99999999763313607</v>
      </c>
      <c r="J23" s="158">
        <v>844999998</v>
      </c>
      <c r="K23" s="123">
        <f t="shared" si="2"/>
        <v>0.99999999763313607</v>
      </c>
      <c r="L23" s="123">
        <f t="shared" si="3"/>
        <v>1</v>
      </c>
    </row>
    <row r="24" spans="1:12" s="25" customFormat="1" ht="20.25" customHeight="1" x14ac:dyDescent="0.2">
      <c r="A24" s="202"/>
      <c r="B24" s="138">
        <v>7583</v>
      </c>
      <c r="C24" s="133" t="s">
        <v>65</v>
      </c>
      <c r="D24" s="134" t="s">
        <v>53</v>
      </c>
      <c r="E24" s="54">
        <v>5664550000</v>
      </c>
      <c r="F24" s="54">
        <v>4653517809</v>
      </c>
      <c r="G24" s="118">
        <f t="shared" si="0"/>
        <v>0.8215158854630995</v>
      </c>
      <c r="H24" s="65">
        <v>3514512286</v>
      </c>
      <c r="I24" s="118">
        <f t="shared" si="1"/>
        <v>0.62043980298523271</v>
      </c>
      <c r="J24" s="65">
        <v>1174980845</v>
      </c>
      <c r="K24" s="118">
        <f t="shared" si="2"/>
        <v>0.20742704098295539</v>
      </c>
      <c r="L24" s="118">
        <f t="shared" si="3"/>
        <v>0.33432258856528008</v>
      </c>
    </row>
    <row r="25" spans="1:12" s="25" customFormat="1" ht="21" customHeight="1" x14ac:dyDescent="0.2">
      <c r="A25" s="202"/>
      <c r="B25" s="138">
        <v>7579</v>
      </c>
      <c r="C25" s="133" t="s">
        <v>66</v>
      </c>
      <c r="D25" s="134" t="s">
        <v>53</v>
      </c>
      <c r="E25" s="54">
        <v>10956419534</v>
      </c>
      <c r="F25" s="65">
        <v>7854116952</v>
      </c>
      <c r="G25" s="118">
        <f t="shared" si="0"/>
        <v>0.71685069448345573</v>
      </c>
      <c r="H25" s="65">
        <v>6894116952</v>
      </c>
      <c r="I25" s="118">
        <f t="shared" si="1"/>
        <v>0.62923082952475051</v>
      </c>
      <c r="J25" s="65">
        <v>1158737640</v>
      </c>
      <c r="K25" s="118">
        <f t="shared" si="2"/>
        <v>0.10575878702017583</v>
      </c>
      <c r="L25" s="118">
        <f t="shared" si="3"/>
        <v>0.16807629578489344</v>
      </c>
    </row>
    <row r="26" spans="1:12" s="25" customFormat="1" x14ac:dyDescent="0.2">
      <c r="A26" s="203"/>
      <c r="B26" s="209" t="s">
        <v>40</v>
      </c>
      <c r="C26" s="209"/>
      <c r="D26" s="145" t="s">
        <v>53</v>
      </c>
      <c r="E26" s="155">
        <f>+E20+E21+E24+E25</f>
        <v>35824546675</v>
      </c>
      <c r="F26" s="155">
        <f>+F20+F21+F24+F25</f>
        <v>26244422776</v>
      </c>
      <c r="G26" s="146">
        <f t="shared" si="0"/>
        <v>0.73258213185749965</v>
      </c>
      <c r="H26" s="159">
        <f>+H20+H21+H24+H25</f>
        <v>21062750368</v>
      </c>
      <c r="I26" s="146">
        <f t="shared" si="1"/>
        <v>0.58794185336331262</v>
      </c>
      <c r="J26" s="159">
        <f t="shared" ref="J26" si="7">+J20+J21+J24+J25</f>
        <v>6877996306</v>
      </c>
      <c r="K26" s="146">
        <f t="shared" si="2"/>
        <v>0.19199116093211527</v>
      </c>
      <c r="L26" s="146">
        <f t="shared" si="3"/>
        <v>0.32654787175608041</v>
      </c>
    </row>
    <row r="27" spans="1:12" s="25" customFormat="1" ht="12" customHeight="1" x14ac:dyDescent="0.2">
      <c r="A27" s="202"/>
      <c r="B27" s="139">
        <v>7581</v>
      </c>
      <c r="C27" s="140" t="s">
        <v>67</v>
      </c>
      <c r="D27" s="134" t="s">
        <v>53</v>
      </c>
      <c r="E27" s="54">
        <v>6656503000</v>
      </c>
      <c r="F27" s="65">
        <v>5308194899</v>
      </c>
      <c r="G27" s="118">
        <f t="shared" si="0"/>
        <v>0.79744497959363947</v>
      </c>
      <c r="H27" s="65">
        <v>4907497436</v>
      </c>
      <c r="I27" s="118">
        <f t="shared" si="1"/>
        <v>0.73724858773443047</v>
      </c>
      <c r="J27" s="180">
        <v>2218128960</v>
      </c>
      <c r="K27" s="104">
        <f t="shared" si="2"/>
        <v>0.33322736578050066</v>
      </c>
      <c r="L27" s="104">
        <f t="shared" si="3"/>
        <v>0.45198779804314093</v>
      </c>
    </row>
    <row r="28" spans="1:12" ht="12" customHeight="1" x14ac:dyDescent="0.2">
      <c r="A28" s="202"/>
      <c r="B28" s="209" t="s">
        <v>7</v>
      </c>
      <c r="C28" s="209"/>
      <c r="D28" s="145" t="s">
        <v>53</v>
      </c>
      <c r="E28" s="156">
        <f>+E27</f>
        <v>6656503000</v>
      </c>
      <c r="F28" s="156">
        <f t="shared" ref="F28" si="8">+F27</f>
        <v>5308194899</v>
      </c>
      <c r="G28" s="146">
        <f t="shared" si="0"/>
        <v>0.79744497959363947</v>
      </c>
      <c r="H28" s="156">
        <f t="shared" ref="H28" si="9">+H27</f>
        <v>4907497436</v>
      </c>
      <c r="I28" s="146">
        <f t="shared" si="1"/>
        <v>0.73724858773443047</v>
      </c>
      <c r="J28" s="156">
        <f t="shared" ref="J28" si="10">+J27</f>
        <v>2218128960</v>
      </c>
      <c r="K28" s="146">
        <f t="shared" si="2"/>
        <v>0.33322736578050066</v>
      </c>
      <c r="L28" s="146">
        <f t="shared" si="3"/>
        <v>0.45198779804314093</v>
      </c>
    </row>
    <row r="29" spans="1:12" ht="24" customHeight="1" x14ac:dyDescent="0.2">
      <c r="A29" s="202"/>
      <c r="B29" s="197">
        <v>7573</v>
      </c>
      <c r="C29" s="216" t="s">
        <v>68</v>
      </c>
      <c r="D29" s="134" t="s">
        <v>53</v>
      </c>
      <c r="E29" s="54">
        <f>+E30+E31</f>
        <v>68542871000</v>
      </c>
      <c r="F29" s="54">
        <f>+F30+F31</f>
        <v>36644360999</v>
      </c>
      <c r="G29" s="118">
        <f t="shared" si="0"/>
        <v>0.53461958135660814</v>
      </c>
      <c r="H29" s="65">
        <f>+H30+H31</f>
        <v>25711023148</v>
      </c>
      <c r="I29" s="118">
        <f t="shared" si="1"/>
        <v>0.37510864037195057</v>
      </c>
      <c r="J29" s="65">
        <f>SUM(J30:J31)</f>
        <v>14500703597</v>
      </c>
      <c r="K29" s="118">
        <f t="shared" si="2"/>
        <v>0.21155669999583179</v>
      </c>
      <c r="L29" s="118">
        <f t="shared" si="3"/>
        <v>0.56398780840147067</v>
      </c>
    </row>
    <row r="30" spans="1:12" x14ac:dyDescent="0.2">
      <c r="A30" s="203"/>
      <c r="B30" s="198"/>
      <c r="C30" s="214"/>
      <c r="D30" s="135" t="s">
        <v>56</v>
      </c>
      <c r="E30" s="85">
        <v>68522496380</v>
      </c>
      <c r="F30" s="86">
        <v>36623986379</v>
      </c>
      <c r="G30" s="119">
        <f t="shared" si="0"/>
        <v>0.53448120418580702</v>
      </c>
      <c r="H30" s="86">
        <v>25690648528</v>
      </c>
      <c r="I30" s="119">
        <f t="shared" si="1"/>
        <v>0.37492283388989978</v>
      </c>
      <c r="J30" s="86">
        <v>14480328977</v>
      </c>
      <c r="K30" s="119">
        <f t="shared" si="2"/>
        <v>0.21132226264346149</v>
      </c>
      <c r="L30" s="119">
        <f t="shared" si="3"/>
        <v>0.56364201788125445</v>
      </c>
    </row>
    <row r="31" spans="1:12" x14ac:dyDescent="0.2">
      <c r="A31" s="203"/>
      <c r="B31" s="218"/>
      <c r="C31" s="217"/>
      <c r="D31" s="136" t="s">
        <v>57</v>
      </c>
      <c r="E31" s="85">
        <v>20374620</v>
      </c>
      <c r="F31" s="86">
        <v>20374620</v>
      </c>
      <c r="G31" s="119">
        <f t="shared" si="0"/>
        <v>1</v>
      </c>
      <c r="H31" s="86">
        <v>20374620</v>
      </c>
      <c r="I31" s="119">
        <f t="shared" si="1"/>
        <v>1</v>
      </c>
      <c r="J31" s="86">
        <v>20374620</v>
      </c>
      <c r="K31" s="119">
        <f t="shared" si="2"/>
        <v>1</v>
      </c>
      <c r="L31" s="119">
        <f t="shared" si="3"/>
        <v>1</v>
      </c>
    </row>
    <row r="32" spans="1:12" ht="21.75" customHeight="1" x14ac:dyDescent="0.2">
      <c r="A32" s="202"/>
      <c r="B32" s="138">
        <v>7576</v>
      </c>
      <c r="C32" s="141" t="s">
        <v>69</v>
      </c>
      <c r="D32" s="134" t="s">
        <v>53</v>
      </c>
      <c r="E32" s="54">
        <v>11061571000</v>
      </c>
      <c r="F32" s="65">
        <v>6030392141</v>
      </c>
      <c r="G32" s="118">
        <f t="shared" si="0"/>
        <v>0.5451659751585014</v>
      </c>
      <c r="H32" s="65">
        <v>5307909805</v>
      </c>
      <c r="I32" s="118">
        <f t="shared" si="1"/>
        <v>0.47985135248871974</v>
      </c>
      <c r="J32" s="65">
        <v>2540449023</v>
      </c>
      <c r="K32" s="118">
        <f t="shared" si="2"/>
        <v>0.22966439604284056</v>
      </c>
      <c r="L32" s="118">
        <f t="shared" si="3"/>
        <v>0.47861571057724484</v>
      </c>
    </row>
    <row r="33" spans="1:12" x14ac:dyDescent="0.2">
      <c r="A33" s="202"/>
      <c r="B33" s="211">
        <v>7587</v>
      </c>
      <c r="C33" s="213" t="s">
        <v>70</v>
      </c>
      <c r="D33" s="134" t="s">
        <v>53</v>
      </c>
      <c r="E33" s="54">
        <f>SUM(E34:E35)</f>
        <v>61363544501</v>
      </c>
      <c r="F33" s="54">
        <f>SUM(F34:F35)</f>
        <v>46519361436</v>
      </c>
      <c r="G33" s="118">
        <f t="shared" si="0"/>
        <v>0.75809443235864427</v>
      </c>
      <c r="H33" s="54">
        <f>SUM(H34:H35)</f>
        <v>40112663341</v>
      </c>
      <c r="I33" s="118">
        <f t="shared" si="1"/>
        <v>0.65368882562424846</v>
      </c>
      <c r="J33" s="54">
        <f>SUM(J34:J35)</f>
        <v>11192884791</v>
      </c>
      <c r="K33" s="118">
        <f t="shared" si="2"/>
        <v>0.18240284002527912</v>
      </c>
      <c r="L33" s="118">
        <f t="shared" si="3"/>
        <v>0.279036191036448</v>
      </c>
    </row>
    <row r="34" spans="1:12" x14ac:dyDescent="0.2">
      <c r="A34" s="202"/>
      <c r="B34" s="212"/>
      <c r="C34" s="214"/>
      <c r="D34" s="135" t="s">
        <v>56</v>
      </c>
      <c r="E34" s="153">
        <v>50604714501</v>
      </c>
      <c r="F34" s="157">
        <v>36252353012</v>
      </c>
      <c r="G34" s="120">
        <f t="shared" si="0"/>
        <v>0.71638291747073524</v>
      </c>
      <c r="H34" s="157">
        <v>30556007625</v>
      </c>
      <c r="I34" s="120">
        <f t="shared" si="1"/>
        <v>0.60381740962882391</v>
      </c>
      <c r="J34" s="157">
        <v>1977602881</v>
      </c>
      <c r="K34" s="121">
        <f t="shared" si="2"/>
        <v>3.9079419783327116E-2</v>
      </c>
      <c r="L34" s="121">
        <f t="shared" si="3"/>
        <v>6.4720591291579116E-2</v>
      </c>
    </row>
    <row r="35" spans="1:12" x14ac:dyDescent="0.2">
      <c r="A35" s="202"/>
      <c r="B35" s="212"/>
      <c r="C35" s="214"/>
      <c r="D35" s="136" t="s">
        <v>57</v>
      </c>
      <c r="E35" s="154">
        <v>10758830000</v>
      </c>
      <c r="F35" s="158">
        <v>10267008424</v>
      </c>
      <c r="G35" s="122">
        <f t="shared" si="0"/>
        <v>0.95428670440930841</v>
      </c>
      <c r="H35" s="158">
        <v>9556655716</v>
      </c>
      <c r="I35" s="122">
        <f t="shared" si="1"/>
        <v>0.88826161543587923</v>
      </c>
      <c r="J35" s="158">
        <v>9215281910</v>
      </c>
      <c r="K35" s="123">
        <f t="shared" si="2"/>
        <v>0.85653197513112489</v>
      </c>
      <c r="L35" s="123">
        <f t="shared" si="3"/>
        <v>0.96427894693030924</v>
      </c>
    </row>
    <row r="36" spans="1:12" x14ac:dyDescent="0.2">
      <c r="A36" s="202"/>
      <c r="B36" s="211">
        <v>7578</v>
      </c>
      <c r="C36" s="213" t="s">
        <v>71</v>
      </c>
      <c r="D36" s="134" t="s">
        <v>53</v>
      </c>
      <c r="E36" s="54">
        <f>SUM(E37:E38)</f>
        <v>130266940968</v>
      </c>
      <c r="F36" s="54">
        <f>SUM(F37:F38)</f>
        <v>119317665731</v>
      </c>
      <c r="G36" s="118">
        <f t="shared" si="0"/>
        <v>0.91594739881325926</v>
      </c>
      <c r="H36" s="54">
        <f>SUM(H37:H38)</f>
        <v>89760048185</v>
      </c>
      <c r="I36" s="118">
        <f t="shared" si="1"/>
        <v>0.68904702542335361</v>
      </c>
      <c r="J36" s="54">
        <f>SUM(J37:J38)</f>
        <v>35924685250</v>
      </c>
      <c r="K36" s="118">
        <f t="shared" si="2"/>
        <v>0.27577745345862448</v>
      </c>
      <c r="L36" s="118">
        <f t="shared" si="3"/>
        <v>0.40023023579440831</v>
      </c>
    </row>
    <row r="37" spans="1:12" x14ac:dyDescent="0.2">
      <c r="A37" s="202"/>
      <c r="B37" s="212"/>
      <c r="C37" s="214"/>
      <c r="D37" s="135" t="s">
        <v>56</v>
      </c>
      <c r="E37" s="153">
        <v>101372683968</v>
      </c>
      <c r="F37" s="157">
        <v>94276231283</v>
      </c>
      <c r="G37" s="120">
        <f t="shared" si="0"/>
        <v>0.92999640132602079</v>
      </c>
      <c r="H37" s="157">
        <v>64724354945</v>
      </c>
      <c r="I37" s="120">
        <f t="shared" si="1"/>
        <v>0.63847924718488602</v>
      </c>
      <c r="J37" s="157">
        <v>10888992010</v>
      </c>
      <c r="K37" s="121">
        <f t="shared" si="2"/>
        <v>0.10741544550045942</v>
      </c>
      <c r="L37" s="121">
        <f t="shared" si="3"/>
        <v>0.16823639291968226</v>
      </c>
    </row>
    <row r="38" spans="1:12" x14ac:dyDescent="0.2">
      <c r="A38" s="202"/>
      <c r="B38" s="212"/>
      <c r="C38" s="214"/>
      <c r="D38" s="136" t="s">
        <v>57</v>
      </c>
      <c r="E38" s="154">
        <v>28894257000</v>
      </c>
      <c r="F38" s="158">
        <v>25041434448</v>
      </c>
      <c r="G38" s="122">
        <f t="shared" si="0"/>
        <v>0.86665784304472682</v>
      </c>
      <c r="H38" s="158">
        <v>25035693240</v>
      </c>
      <c r="I38" s="122">
        <f t="shared" si="1"/>
        <v>0.86645914584341099</v>
      </c>
      <c r="J38" s="158">
        <v>25035693240</v>
      </c>
      <c r="K38" s="123">
        <f t="shared" si="2"/>
        <v>0.86645914584341099</v>
      </c>
      <c r="L38" s="123">
        <f t="shared" si="3"/>
        <v>1</v>
      </c>
    </row>
    <row r="39" spans="1:12" x14ac:dyDescent="0.2">
      <c r="A39" s="202"/>
      <c r="B39" s="209" t="s">
        <v>41</v>
      </c>
      <c r="C39" s="209"/>
      <c r="D39" s="145" t="s">
        <v>53</v>
      </c>
      <c r="E39" s="155">
        <f>+E29+E32+E33+E36</f>
        <v>271234927469</v>
      </c>
      <c r="F39" s="155">
        <f>+F29+F32+F33+F36</f>
        <v>208511780307</v>
      </c>
      <c r="G39" s="146">
        <f t="shared" si="0"/>
        <v>0.76874974123983808</v>
      </c>
      <c r="H39" s="155">
        <f>+H29+H32+H33+H36</f>
        <v>160891644479</v>
      </c>
      <c r="I39" s="146">
        <f t="shared" si="1"/>
        <v>0.59318188103701597</v>
      </c>
      <c r="J39" s="155">
        <f>+J29+J32+J33+J36</f>
        <v>64158722661</v>
      </c>
      <c r="K39" s="146">
        <f t="shared" si="2"/>
        <v>0.23654299709735147</v>
      </c>
      <c r="L39" s="146">
        <f t="shared" si="3"/>
        <v>0.39876976128101027</v>
      </c>
    </row>
    <row r="40" spans="1:12" ht="24" customHeight="1" x14ac:dyDescent="0.2">
      <c r="A40" s="202"/>
      <c r="B40" s="199">
        <v>7593</v>
      </c>
      <c r="C40" s="216" t="s">
        <v>72</v>
      </c>
      <c r="D40" s="134" t="s">
        <v>53</v>
      </c>
      <c r="E40" s="54">
        <f>+E41+E42</f>
        <v>30755032790</v>
      </c>
      <c r="F40" s="54">
        <f>+F41+F42</f>
        <v>27845804277</v>
      </c>
      <c r="G40" s="118">
        <f t="shared" si="0"/>
        <v>0.90540642460488818</v>
      </c>
      <c r="H40" s="65">
        <f>+H41+H42</f>
        <v>27325997683</v>
      </c>
      <c r="I40" s="118">
        <f t="shared" si="1"/>
        <v>0.88850491136153331</v>
      </c>
      <c r="J40" s="65">
        <f>+J41+J42</f>
        <v>10075250692</v>
      </c>
      <c r="K40" s="118">
        <f>+J40/E40</f>
        <v>0.32759681190377299</v>
      </c>
      <c r="L40" s="118">
        <f t="shared" si="3"/>
        <v>0.36870568492611694</v>
      </c>
    </row>
    <row r="41" spans="1:12" x14ac:dyDescent="0.2">
      <c r="A41" s="203"/>
      <c r="B41" s="200"/>
      <c r="C41" s="214"/>
      <c r="D41" s="143" t="s">
        <v>56</v>
      </c>
      <c r="E41" s="85">
        <v>30752478390</v>
      </c>
      <c r="F41" s="85">
        <v>27843249877</v>
      </c>
      <c r="G41" s="119">
        <f t="shared" si="0"/>
        <v>0.90539856735754953</v>
      </c>
      <c r="H41" s="86">
        <v>27323443283</v>
      </c>
      <c r="I41" s="119">
        <f t="shared" si="1"/>
        <v>0.88849565022001464</v>
      </c>
      <c r="J41" s="86">
        <v>10072696292</v>
      </c>
      <c r="K41" s="119">
        <f t="shared" ref="K41:K42" si="11">+J41/E41</f>
        <v>0.32754095992716509</v>
      </c>
      <c r="L41" s="119">
        <f t="shared" si="3"/>
        <v>0.36864666680816882</v>
      </c>
    </row>
    <row r="42" spans="1:12" x14ac:dyDescent="0.2">
      <c r="A42" s="203"/>
      <c r="B42" s="201"/>
      <c r="C42" s="217"/>
      <c r="D42" s="144" t="s">
        <v>57</v>
      </c>
      <c r="E42" s="85">
        <v>2554400</v>
      </c>
      <c r="F42" s="85">
        <v>2554400</v>
      </c>
      <c r="G42" s="119">
        <f t="shared" si="0"/>
        <v>1</v>
      </c>
      <c r="H42" s="86">
        <v>2554400</v>
      </c>
      <c r="I42" s="119">
        <f t="shared" si="1"/>
        <v>1</v>
      </c>
      <c r="J42" s="86">
        <v>2554400</v>
      </c>
      <c r="K42" s="119">
        <f t="shared" si="11"/>
        <v>1</v>
      </c>
      <c r="L42" s="119">
        <f t="shared" si="3"/>
        <v>1</v>
      </c>
    </row>
    <row r="43" spans="1:12" ht="24" customHeight="1" x14ac:dyDescent="0.2">
      <c r="A43" s="202"/>
      <c r="B43" s="197">
        <v>7653</v>
      </c>
      <c r="C43" s="216" t="s">
        <v>73</v>
      </c>
      <c r="D43" s="134" t="s">
        <v>53</v>
      </c>
      <c r="E43" s="54">
        <f>+E44+E45</f>
        <v>26177674865</v>
      </c>
      <c r="F43" s="54">
        <f>+F44+F45</f>
        <v>22148381755</v>
      </c>
      <c r="G43" s="118">
        <f t="shared" si="0"/>
        <v>0.84607902990699779</v>
      </c>
      <c r="H43" s="65">
        <f>+H44+H45</f>
        <v>20402811486</v>
      </c>
      <c r="I43" s="118">
        <f t="shared" si="1"/>
        <v>0.77939739076211501</v>
      </c>
      <c r="J43" s="65">
        <f>+J44+J45</f>
        <v>7362556082</v>
      </c>
      <c r="K43" s="118">
        <f t="shared" si="2"/>
        <v>0.28125324804319668</v>
      </c>
      <c r="L43" s="118">
        <f t="shared" si="3"/>
        <v>0.3608598788971823</v>
      </c>
    </row>
    <row r="44" spans="1:12" x14ac:dyDescent="0.2">
      <c r="A44" s="204"/>
      <c r="B44" s="198"/>
      <c r="C44" s="214"/>
      <c r="D44" s="143" t="s">
        <v>56</v>
      </c>
      <c r="E44" s="85">
        <v>25895588867</v>
      </c>
      <c r="F44" s="86">
        <v>21866295757</v>
      </c>
      <c r="G44" s="119">
        <f t="shared" si="0"/>
        <v>0.84440233698895628</v>
      </c>
      <c r="H44" s="86">
        <v>20120725488</v>
      </c>
      <c r="I44" s="119">
        <f t="shared" si="1"/>
        <v>0.7769943209764506</v>
      </c>
      <c r="J44" s="86">
        <v>7080470084</v>
      </c>
      <c r="K44" s="119">
        <f t="shared" si="2"/>
        <v>0.27342379122426463</v>
      </c>
      <c r="L44" s="119">
        <f t="shared" si="3"/>
        <v>0.35189934320324545</v>
      </c>
    </row>
    <row r="45" spans="1:12" x14ac:dyDescent="0.2">
      <c r="A45" s="204"/>
      <c r="B45" s="218"/>
      <c r="C45" s="217"/>
      <c r="D45" s="144" t="s">
        <v>57</v>
      </c>
      <c r="E45" s="85">
        <v>282085998</v>
      </c>
      <c r="F45" s="86">
        <v>282085998</v>
      </c>
      <c r="G45" s="119">
        <f t="shared" si="0"/>
        <v>1</v>
      </c>
      <c r="H45" s="86">
        <v>282085998</v>
      </c>
      <c r="I45" s="119">
        <f t="shared" si="1"/>
        <v>1</v>
      </c>
      <c r="J45" s="86">
        <v>282085998</v>
      </c>
      <c r="K45" s="119">
        <f t="shared" si="2"/>
        <v>1</v>
      </c>
      <c r="L45" s="119">
        <f t="shared" si="3"/>
        <v>1</v>
      </c>
    </row>
    <row r="46" spans="1:12" ht="22.5" customHeight="1" x14ac:dyDescent="0.2">
      <c r="A46" s="205"/>
      <c r="B46" s="138">
        <v>7595</v>
      </c>
      <c r="C46" s="141" t="s">
        <v>74</v>
      </c>
      <c r="D46" s="134" t="s">
        <v>53</v>
      </c>
      <c r="E46" s="54">
        <v>3912190000</v>
      </c>
      <c r="F46" s="65">
        <v>3089070210</v>
      </c>
      <c r="G46" s="118">
        <f t="shared" si="0"/>
        <v>0.78960127447797779</v>
      </c>
      <c r="H46" s="65">
        <v>2821084184</v>
      </c>
      <c r="I46" s="118">
        <f t="shared" si="1"/>
        <v>0.72110101605494625</v>
      </c>
      <c r="J46" s="65">
        <v>1291148283</v>
      </c>
      <c r="K46" s="118">
        <f t="shared" si="2"/>
        <v>0.33003210043479481</v>
      </c>
      <c r="L46" s="118">
        <f t="shared" si="3"/>
        <v>0.45767804106054283</v>
      </c>
    </row>
    <row r="47" spans="1:12" ht="24" customHeight="1" x14ac:dyDescent="0.2">
      <c r="A47" s="204"/>
      <c r="B47" s="138">
        <v>7907</v>
      </c>
      <c r="C47" s="141" t="s">
        <v>83</v>
      </c>
      <c r="D47" s="134" t="s">
        <v>53</v>
      </c>
      <c r="E47" s="54">
        <v>1188255466</v>
      </c>
      <c r="F47" s="65">
        <v>966597744</v>
      </c>
      <c r="G47" s="118">
        <f t="shared" si="0"/>
        <v>0.81345953934791326</v>
      </c>
      <c r="H47" s="65">
        <v>966597744</v>
      </c>
      <c r="I47" s="118">
        <f t="shared" si="1"/>
        <v>0.81345953934791326</v>
      </c>
      <c r="J47" s="65">
        <v>0</v>
      </c>
      <c r="K47" s="118">
        <f t="shared" si="2"/>
        <v>0</v>
      </c>
      <c r="L47" s="118">
        <f t="shared" si="3"/>
        <v>0</v>
      </c>
    </row>
    <row r="48" spans="1:12" x14ac:dyDescent="0.2">
      <c r="A48" s="205"/>
      <c r="B48" s="209" t="s">
        <v>42</v>
      </c>
      <c r="C48" s="209"/>
      <c r="D48" s="145" t="s">
        <v>53</v>
      </c>
      <c r="E48" s="156">
        <f>+E40+E43+E46+E47</f>
        <v>62033153121</v>
      </c>
      <c r="F48" s="156">
        <f>+F40+F43+F46+F47</f>
        <v>54049853986</v>
      </c>
      <c r="G48" s="146">
        <f t="shared" ref="G48:G50" si="12">F48/E48</f>
        <v>0.87130592701892784</v>
      </c>
      <c r="H48" s="156">
        <f>+H40+H43+H46+H47</f>
        <v>51516491097</v>
      </c>
      <c r="I48" s="146">
        <f t="shared" ref="I48:I50" si="13">+H48/E48</f>
        <v>0.8304670729297523</v>
      </c>
      <c r="J48" s="156">
        <f>+J40+J43+J46+J47</f>
        <v>18728955057</v>
      </c>
      <c r="K48" s="146">
        <f t="shared" ref="K48:K50" si="14">+J48/E48</f>
        <v>0.30191847608435868</v>
      </c>
      <c r="L48" s="146">
        <f t="shared" ref="L48:L50" si="15">+J48/H48</f>
        <v>0.36355261505942627</v>
      </c>
    </row>
    <row r="49" spans="1:12" x14ac:dyDescent="0.2">
      <c r="A49" s="205"/>
      <c r="B49" s="210" t="s">
        <v>20</v>
      </c>
      <c r="C49" s="210"/>
      <c r="D49" s="173" t="s">
        <v>53</v>
      </c>
      <c r="E49" s="174">
        <f>+E26+E28+E39+E48</f>
        <v>375749130265</v>
      </c>
      <c r="F49" s="174">
        <f>+F26+F28+F39+F48</f>
        <v>294114251968</v>
      </c>
      <c r="G49" s="175">
        <f t="shared" si="12"/>
        <v>0.78274100531004187</v>
      </c>
      <c r="H49" s="174">
        <f>+H26+H28+H39+H48</f>
        <v>238378383380</v>
      </c>
      <c r="I49" s="175">
        <f t="shared" si="13"/>
        <v>0.63440834370496557</v>
      </c>
      <c r="J49" s="174">
        <f>+J26+J28+J39+J48</f>
        <v>91983802984</v>
      </c>
      <c r="K49" s="175">
        <f t="shared" si="14"/>
        <v>0.24480110684255665</v>
      </c>
      <c r="L49" s="175">
        <f t="shared" si="15"/>
        <v>0.38587308832180572</v>
      </c>
    </row>
    <row r="50" spans="1:12" x14ac:dyDescent="0.2">
      <c r="A50" s="51"/>
      <c r="B50" s="206" t="s">
        <v>76</v>
      </c>
      <c r="C50" s="207"/>
      <c r="D50" s="208"/>
      <c r="E50" s="66">
        <f>+E19+E49</f>
        <v>427864239000</v>
      </c>
      <c r="F50" s="66">
        <f>+F19+F49</f>
        <v>340740897246</v>
      </c>
      <c r="G50" s="67">
        <f t="shared" si="12"/>
        <v>0.79637620111083884</v>
      </c>
      <c r="H50" s="66">
        <f>+H19+H49</f>
        <v>276699320625</v>
      </c>
      <c r="I50" s="67">
        <f t="shared" si="13"/>
        <v>0.64669887175357044</v>
      </c>
      <c r="J50" s="66">
        <f>+J19+J49</f>
        <v>105929814407</v>
      </c>
      <c r="K50" s="67">
        <f t="shared" si="14"/>
        <v>0.24757809779704446</v>
      </c>
      <c r="L50" s="67">
        <f t="shared" si="15"/>
        <v>0.38283366279226477</v>
      </c>
    </row>
    <row r="52" spans="1:12" x14ac:dyDescent="0.2">
      <c r="J52" s="55"/>
      <c r="K52" s="56"/>
    </row>
    <row r="53" spans="1:12" x14ac:dyDescent="0.2">
      <c r="J53" s="55"/>
      <c r="K53" s="56"/>
    </row>
  </sheetData>
  <autoFilter ref="A5:L50">
    <filterColumn colId="1" showButton="0"/>
    <filterColumn colId="3" showButton="0"/>
  </autoFilter>
  <mergeCells count="33">
    <mergeCell ref="C43:C45"/>
    <mergeCell ref="B43:B45"/>
    <mergeCell ref="B29:B31"/>
    <mergeCell ref="C29:C31"/>
    <mergeCell ref="B15:B17"/>
    <mergeCell ref="C15:C17"/>
    <mergeCell ref="B40:B42"/>
    <mergeCell ref="C40:C42"/>
    <mergeCell ref="A6:A49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B10:B12"/>
    <mergeCell ref="C10:C12"/>
    <mergeCell ref="B1:L1"/>
    <mergeCell ref="B2:L2"/>
    <mergeCell ref="B3:L3"/>
    <mergeCell ref="B5:C5"/>
    <mergeCell ref="D5:E5"/>
    <mergeCell ref="C7:C9"/>
    <mergeCell ref="B7:B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90" zoomScaleNormal="90" zoomScaleSheetLayoutView="90" workbookViewId="0">
      <pane ySplit="5" topLeftCell="A6" activePane="bottomLeft" state="frozen"/>
      <selection activeCell="D35" sqref="D35"/>
      <selection pane="bottomLeft" activeCell="L8" sqref="L8"/>
    </sheetView>
  </sheetViews>
  <sheetFormatPr baseColWidth="10" defaultRowHeight="12" x14ac:dyDescent="0.2"/>
  <cols>
    <col min="1" max="1" width="11.42578125" style="23"/>
    <col min="2" max="2" width="11.28515625" style="23" customWidth="1"/>
    <col min="3" max="3" width="35" style="24" customWidth="1"/>
    <col min="4" max="4" width="10.42578125" style="25" customWidth="1"/>
    <col min="5" max="6" width="17.85546875" style="23" customWidth="1"/>
    <col min="7" max="7" width="16.710937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5" width="14.42578125" style="23" bestFit="1" customWidth="1"/>
    <col min="16" max="16384" width="11.42578125" style="23"/>
  </cols>
  <sheetData>
    <row r="1" spans="1:15" x14ac:dyDescent="0.2">
      <c r="B1" s="192" t="s">
        <v>50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5" x14ac:dyDescent="0.2">
      <c r="B2" s="192" t="s">
        <v>51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 x14ac:dyDescent="0.2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5" ht="12.75" thickBot="1" x14ac:dyDescent="0.25"/>
    <row r="5" spans="1:15" ht="60.75" thickBot="1" x14ac:dyDescent="0.25">
      <c r="B5" s="243" t="s">
        <v>0</v>
      </c>
      <c r="C5" s="244"/>
      <c r="D5" s="245" t="s">
        <v>79</v>
      </c>
      <c r="E5" s="246"/>
      <c r="F5" s="261" t="s">
        <v>81</v>
      </c>
      <c r="G5" s="91" t="s">
        <v>82</v>
      </c>
      <c r="H5" s="262" t="s">
        <v>2</v>
      </c>
      <c r="I5" s="263" t="s">
        <v>3</v>
      </c>
      <c r="J5" s="263" t="s">
        <v>4</v>
      </c>
      <c r="K5" s="263" t="s">
        <v>43</v>
      </c>
      <c r="L5" s="262" t="s">
        <v>5</v>
      </c>
      <c r="M5" s="263" t="s">
        <v>48</v>
      </c>
      <c r="N5" s="263" t="s">
        <v>49</v>
      </c>
    </row>
    <row r="6" spans="1:15" s="25" customFormat="1" ht="36" x14ac:dyDescent="0.2">
      <c r="A6" s="203" t="s">
        <v>75</v>
      </c>
      <c r="B6" s="89">
        <v>7563</v>
      </c>
      <c r="C6" s="181" t="s">
        <v>58</v>
      </c>
      <c r="D6" s="259" t="s">
        <v>53</v>
      </c>
      <c r="E6" s="260">
        <f>+'EJECUCION TOTAL'!E6</f>
        <v>213521974</v>
      </c>
      <c r="F6" s="260"/>
      <c r="G6" s="54">
        <f>+E6-F6</f>
        <v>213521974</v>
      </c>
      <c r="H6" s="260">
        <f>+'EJECUCION TOTAL'!F6</f>
        <v>202279354</v>
      </c>
      <c r="I6" s="117">
        <f>H6/G6</f>
        <v>0.94734677752651353</v>
      </c>
      <c r="J6" s="260">
        <f>+'EJECUCION TOTAL'!H6</f>
        <v>168729987</v>
      </c>
      <c r="K6" s="117">
        <f>+J6/G6</f>
        <v>0.79022305685502892</v>
      </c>
      <c r="L6" s="260">
        <f>+'EJECUCION TOTAL'!J6</f>
        <v>64003612</v>
      </c>
      <c r="M6" s="117">
        <f>+L6/G6</f>
        <v>0.29975187471805598</v>
      </c>
      <c r="N6" s="117">
        <f t="shared" ref="N6:N50" si="0">+L6/J6</f>
        <v>0.37932565003990665</v>
      </c>
    </row>
    <row r="7" spans="1:15" s="25" customFormat="1" ht="24" customHeight="1" x14ac:dyDescent="0.2">
      <c r="A7" s="203"/>
      <c r="B7" s="223">
        <v>7568</v>
      </c>
      <c r="C7" s="229" t="s">
        <v>59</v>
      </c>
      <c r="D7" s="69" t="s">
        <v>53</v>
      </c>
      <c r="E7" s="54">
        <f>+'EJECUCION TOTAL'!E7</f>
        <v>11583759809</v>
      </c>
      <c r="F7" s="54"/>
      <c r="G7" s="54">
        <f t="shared" ref="G7:G50" si="1">+E7-F7</f>
        <v>11583759809</v>
      </c>
      <c r="H7" s="54">
        <f>+'EJECUCION TOTAL'!F7</f>
        <v>11470429120</v>
      </c>
      <c r="I7" s="53">
        <f t="shared" ref="I7:I50" si="2">H7/G7</f>
        <v>0.99021641583832321</v>
      </c>
      <c r="J7" s="54">
        <f>+'EJECUCION TOTAL'!H7</f>
        <v>6386368954</v>
      </c>
      <c r="K7" s="53">
        <f>+'EJECUCION TOTAL'!I7</f>
        <v>0.55132090610495155</v>
      </c>
      <c r="L7" s="54">
        <f>+'EJECUCION TOTAL'!J7</f>
        <v>2451446277</v>
      </c>
      <c r="M7" s="53">
        <f>+'EJECUCION TOTAL'!K7</f>
        <v>0.21162785808933549</v>
      </c>
      <c r="N7" s="53">
        <f>+'EJECUCION TOTAL'!L7</f>
        <v>0.38385603692135195</v>
      </c>
      <c r="O7" s="172"/>
    </row>
    <row r="8" spans="1:15" s="25" customFormat="1" x14ac:dyDescent="0.2">
      <c r="A8" s="203"/>
      <c r="B8" s="224"/>
      <c r="C8" s="230"/>
      <c r="D8" s="70" t="s">
        <v>56</v>
      </c>
      <c r="E8" s="164">
        <f>+'EJECUCION TOTAL'!E8</f>
        <v>11582662009</v>
      </c>
      <c r="F8" s="164"/>
      <c r="G8" s="164"/>
      <c r="H8" s="164">
        <f>+'EJECUCION TOTAL'!F7</f>
        <v>11470429120</v>
      </c>
      <c r="I8" s="165">
        <f>+'EJECUCION TOTAL'!G8</f>
        <v>0.99021548855419084</v>
      </c>
      <c r="J8" s="164">
        <f>+'EJECUCION TOTAL'!H8</f>
        <v>6385271154</v>
      </c>
      <c r="K8" s="165">
        <f>+'EJECUCION TOTAL'!I8</f>
        <v>0.55127838048269862</v>
      </c>
      <c r="L8" s="164">
        <f>+'EJECUCION TOTAL'!J8</f>
        <v>2450348477</v>
      </c>
      <c r="M8" s="165">
        <f>+'EJECUCION TOTAL'!K8</f>
        <v>0.21155313649798482</v>
      </c>
      <c r="N8" s="165">
        <f>+'EJECUCION TOTAL'!L8</f>
        <v>0.38375010518778041</v>
      </c>
    </row>
    <row r="9" spans="1:15" s="25" customFormat="1" x14ac:dyDescent="0.2">
      <c r="A9" s="203"/>
      <c r="B9" s="225"/>
      <c r="C9" s="231"/>
      <c r="D9" s="71" t="s">
        <v>57</v>
      </c>
      <c r="E9" s="164">
        <f>+'EJECUCION TOTAL'!E9</f>
        <v>1097800</v>
      </c>
      <c r="F9" s="164"/>
      <c r="G9" s="164"/>
      <c r="H9" s="164">
        <f>+'EJECUCION TOTAL'!F9</f>
        <v>1097800</v>
      </c>
      <c r="I9" s="171">
        <f>+'EJECUCION TOTAL'!G9</f>
        <v>1</v>
      </c>
      <c r="J9" s="164">
        <f>+'EJECUCION TOTAL'!H9</f>
        <v>1097800</v>
      </c>
      <c r="K9" s="165">
        <f>+'EJECUCION TOTAL'!I9</f>
        <v>1</v>
      </c>
      <c r="L9" s="164">
        <f>+'EJECUCION TOTAL'!J9</f>
        <v>1097800</v>
      </c>
      <c r="M9" s="165">
        <f>+'EJECUCION TOTAL'!K9</f>
        <v>1</v>
      </c>
      <c r="N9" s="165">
        <f>+'EJECUCION TOTAL'!L9</f>
        <v>1</v>
      </c>
    </row>
    <row r="10" spans="1:15" s="25" customFormat="1" x14ac:dyDescent="0.2">
      <c r="A10" s="203"/>
      <c r="B10" s="236">
        <v>7570</v>
      </c>
      <c r="C10" s="238" t="s">
        <v>60</v>
      </c>
      <c r="D10" s="69" t="s">
        <v>53</v>
      </c>
      <c r="E10" s="54">
        <f>+'EJECUCION TOTAL'!E10</f>
        <v>17556547000</v>
      </c>
      <c r="F10" s="54"/>
      <c r="G10" s="54">
        <f t="shared" si="1"/>
        <v>17556547000</v>
      </c>
      <c r="H10" s="54">
        <f>+'EJECUCION TOTAL'!F10</f>
        <v>15919097487</v>
      </c>
      <c r="I10" s="53">
        <f t="shared" si="2"/>
        <v>0.90673282662017762</v>
      </c>
      <c r="J10" s="54">
        <f>+'EJECUCION TOTAL'!H10</f>
        <v>15399211577</v>
      </c>
      <c r="K10" s="53">
        <f t="shared" ref="K10:K50" si="3">+J10/G10</f>
        <v>0.87712074458605105</v>
      </c>
      <c r="L10" s="54">
        <f>+'EJECUCION TOTAL'!J10</f>
        <v>3871408702</v>
      </c>
      <c r="M10" s="53">
        <f t="shared" ref="M10:M50" si="4">+L10/G10</f>
        <v>0.22051082721448587</v>
      </c>
      <c r="N10" s="53">
        <f t="shared" si="0"/>
        <v>0.25140304636000133</v>
      </c>
    </row>
    <row r="11" spans="1:15" s="25" customFormat="1" x14ac:dyDescent="0.2">
      <c r="A11" s="203"/>
      <c r="B11" s="237"/>
      <c r="C11" s="239"/>
      <c r="D11" s="70" t="s">
        <v>56</v>
      </c>
      <c r="E11" s="153">
        <f>+'EJECUCION TOTAL'!E11</f>
        <v>17441702000</v>
      </c>
      <c r="F11" s="153">
        <v>1169260000</v>
      </c>
      <c r="G11" s="166">
        <f t="shared" si="1"/>
        <v>16272442000</v>
      </c>
      <c r="H11" s="153">
        <f>+'EJECUCION TOTAL'!F11</f>
        <v>15804253372</v>
      </c>
      <c r="I11" s="167">
        <f t="shared" si="2"/>
        <v>0.97122812740706033</v>
      </c>
      <c r="J11" s="153">
        <f>+'EJECUCION TOTAL'!H11</f>
        <v>15284367462</v>
      </c>
      <c r="K11" s="167">
        <f t="shared" si="3"/>
        <v>0.93927927117515608</v>
      </c>
      <c r="L11" s="153">
        <f>+'EJECUCION TOTAL'!J11</f>
        <v>3756564587</v>
      </c>
      <c r="M11" s="168">
        <f t="shared" si="4"/>
        <v>0.23085438479362838</v>
      </c>
      <c r="N11" s="168">
        <f t="shared" si="0"/>
        <v>0.24577821727589136</v>
      </c>
    </row>
    <row r="12" spans="1:15" s="25" customFormat="1" x14ac:dyDescent="0.2">
      <c r="A12" s="203"/>
      <c r="B12" s="237"/>
      <c r="C12" s="239"/>
      <c r="D12" s="71" t="s">
        <v>57</v>
      </c>
      <c r="E12" s="154">
        <f>+'EJECUCION TOTAL'!E12</f>
        <v>114845000</v>
      </c>
      <c r="F12" s="154"/>
      <c r="G12" s="166">
        <f t="shared" si="1"/>
        <v>114845000</v>
      </c>
      <c r="H12" s="154">
        <f>+'EJECUCION TOTAL'!F12</f>
        <v>114844115</v>
      </c>
      <c r="I12" s="169">
        <f t="shared" si="2"/>
        <v>0.9999922939614263</v>
      </c>
      <c r="J12" s="154">
        <f>+'EJECUCION TOTAL'!H12</f>
        <v>114844115</v>
      </c>
      <c r="K12" s="169">
        <f t="shared" si="3"/>
        <v>0.9999922939614263</v>
      </c>
      <c r="L12" s="154">
        <f>+'EJECUCION TOTAL'!J12</f>
        <v>114844115</v>
      </c>
      <c r="M12" s="170">
        <f t="shared" si="4"/>
        <v>0.9999922939614263</v>
      </c>
      <c r="N12" s="170">
        <f t="shared" si="0"/>
        <v>1</v>
      </c>
    </row>
    <row r="13" spans="1:15" s="25" customFormat="1" ht="24" x14ac:dyDescent="0.2">
      <c r="A13" s="203"/>
      <c r="B13" s="79">
        <v>7574</v>
      </c>
      <c r="C13" s="80" t="s">
        <v>61</v>
      </c>
      <c r="D13" s="69" t="s">
        <v>53</v>
      </c>
      <c r="E13" s="54">
        <f>+'EJECUCION TOTAL'!E13</f>
        <v>5217681013</v>
      </c>
      <c r="F13" s="54"/>
      <c r="G13" s="54">
        <f t="shared" si="1"/>
        <v>5217681013</v>
      </c>
      <c r="H13" s="54">
        <f>+'EJECUCION TOTAL'!F13</f>
        <v>5094338554</v>
      </c>
      <c r="I13" s="53">
        <f t="shared" si="2"/>
        <v>0.97636067465744092</v>
      </c>
      <c r="J13" s="54">
        <f>+'EJECUCION TOTAL'!H13</f>
        <v>2501534680</v>
      </c>
      <c r="K13" s="53">
        <f t="shared" si="3"/>
        <v>0.47943419188857184</v>
      </c>
      <c r="L13" s="54">
        <f>+'EJECUCION TOTAL'!J13</f>
        <v>1584726842</v>
      </c>
      <c r="M13" s="53">
        <f t="shared" si="4"/>
        <v>0.30372244643771978</v>
      </c>
      <c r="N13" s="53">
        <f t="shared" si="0"/>
        <v>0.63350184775371576</v>
      </c>
    </row>
    <row r="14" spans="1:15" s="25" customFormat="1" x14ac:dyDescent="0.2">
      <c r="A14" s="203"/>
      <c r="B14" s="222" t="s">
        <v>7</v>
      </c>
      <c r="C14" s="222"/>
      <c r="D14" s="82" t="s">
        <v>53</v>
      </c>
      <c r="E14" s="54">
        <f>+'EJECUCION TOTAL'!E14</f>
        <v>34571509796</v>
      </c>
      <c r="F14" s="54">
        <f>+F11</f>
        <v>1169260000</v>
      </c>
      <c r="G14" s="54">
        <f t="shared" si="1"/>
        <v>33402249796</v>
      </c>
      <c r="H14" s="54">
        <f>+'EJECUCION TOTAL'!F14</f>
        <v>32686144515</v>
      </c>
      <c r="I14" s="53">
        <f t="shared" si="2"/>
        <v>0.97856116622761868</v>
      </c>
      <c r="J14" s="54">
        <f>+'EJECUCION TOTAL'!H14</f>
        <v>24455845198</v>
      </c>
      <c r="K14" s="53">
        <f t="shared" si="3"/>
        <v>0.73216161627917187</v>
      </c>
      <c r="L14" s="54">
        <f>+'EJECUCION TOTAL'!J14</f>
        <v>7971585433</v>
      </c>
      <c r="M14" s="53">
        <f t="shared" si="4"/>
        <v>0.23865414700163751</v>
      </c>
      <c r="N14" s="53">
        <f t="shared" si="0"/>
        <v>0.3259582880272695</v>
      </c>
    </row>
    <row r="15" spans="1:15" s="25" customFormat="1" ht="24" customHeight="1" x14ac:dyDescent="0.2">
      <c r="A15" s="203"/>
      <c r="B15" s="240">
        <v>7589</v>
      </c>
      <c r="C15" s="240" t="s">
        <v>62</v>
      </c>
      <c r="D15" s="69" t="s">
        <v>53</v>
      </c>
      <c r="E15" s="54">
        <f>+'EJECUCION TOTAL'!E15</f>
        <v>17543598939</v>
      </c>
      <c r="F15" s="54">
        <f t="shared" ref="F15" si="5">+F16+F17</f>
        <v>1722765865</v>
      </c>
      <c r="G15" s="54">
        <f t="shared" si="1"/>
        <v>15820833074</v>
      </c>
      <c r="H15" s="54">
        <f>+'EJECUCION TOTAL'!F15</f>
        <v>13940500763</v>
      </c>
      <c r="I15" s="53">
        <f t="shared" si="2"/>
        <v>0.88114833762514422</v>
      </c>
      <c r="J15" s="54">
        <f>+'EJECUCION TOTAL'!H15</f>
        <v>13865092047</v>
      </c>
      <c r="K15" s="53">
        <f t="shared" si="3"/>
        <v>0.87638191883750605</v>
      </c>
      <c r="L15" s="54">
        <f>+'EJECUCION TOTAL'!J15</f>
        <v>5974425990</v>
      </c>
      <c r="M15" s="53">
        <f t="shared" si="4"/>
        <v>0.37763030316136686</v>
      </c>
      <c r="N15" s="53">
        <f t="shared" si="0"/>
        <v>0.4308969583287181</v>
      </c>
    </row>
    <row r="16" spans="1:15" s="25" customFormat="1" x14ac:dyDescent="0.2">
      <c r="A16" s="203"/>
      <c r="B16" s="239"/>
      <c r="C16" s="239"/>
      <c r="D16" s="70" t="s">
        <v>56</v>
      </c>
      <c r="E16" s="85">
        <f>+'EJECUCION TOTAL'!E16</f>
        <v>17539734101</v>
      </c>
      <c r="F16" s="85">
        <v>1722765865</v>
      </c>
      <c r="G16" s="85">
        <f t="shared" si="1"/>
        <v>15816968236</v>
      </c>
      <c r="H16" s="85">
        <f>+'EJECUCION TOTAL'!F16</f>
        <v>13936635925</v>
      </c>
      <c r="I16" s="50">
        <f t="shared" si="2"/>
        <v>0.88111929650839815</v>
      </c>
      <c r="J16" s="85">
        <f>+'EJECUCION TOTAL'!H16</f>
        <v>13861227209</v>
      </c>
      <c r="K16" s="50">
        <f t="shared" si="3"/>
        <v>0.87635171305783732</v>
      </c>
      <c r="L16" s="85">
        <f>+'EJECUCION TOTAL'!J16</f>
        <v>5970561152</v>
      </c>
      <c r="M16" s="50">
        <f t="shared" si="4"/>
        <v>0.37747822862859293</v>
      </c>
      <c r="N16" s="50">
        <f t="shared" si="0"/>
        <v>0.43073827893993077</v>
      </c>
    </row>
    <row r="17" spans="1:14" s="25" customFormat="1" x14ac:dyDescent="0.2">
      <c r="A17" s="203"/>
      <c r="B17" s="241"/>
      <c r="C17" s="241"/>
      <c r="D17" s="71" t="s">
        <v>57</v>
      </c>
      <c r="E17" s="85">
        <f>+'EJECUCION TOTAL'!E17</f>
        <v>3864838</v>
      </c>
      <c r="F17" s="85"/>
      <c r="G17" s="85">
        <f t="shared" si="1"/>
        <v>3864838</v>
      </c>
      <c r="H17" s="85">
        <f>+'EJECUCION TOTAL'!F17</f>
        <v>3864838</v>
      </c>
      <c r="I17" s="50">
        <f t="shared" si="2"/>
        <v>1</v>
      </c>
      <c r="J17" s="85">
        <f>+'EJECUCION TOTAL'!H17</f>
        <v>3864838</v>
      </c>
      <c r="K17" s="50">
        <f t="shared" si="3"/>
        <v>1</v>
      </c>
      <c r="L17" s="85">
        <f>+'EJECUCION TOTAL'!J17</f>
        <v>3864838</v>
      </c>
      <c r="M17" s="50">
        <f t="shared" si="4"/>
        <v>1</v>
      </c>
      <c r="N17" s="50">
        <f t="shared" si="0"/>
        <v>1</v>
      </c>
    </row>
    <row r="18" spans="1:14" s="25" customFormat="1" x14ac:dyDescent="0.2">
      <c r="A18" s="203"/>
      <c r="B18" s="222" t="s">
        <v>39</v>
      </c>
      <c r="C18" s="222"/>
      <c r="D18" s="82" t="s">
        <v>53</v>
      </c>
      <c r="E18" s="52">
        <f>+'EJECUCION TOTAL'!E18</f>
        <v>17543598939</v>
      </c>
      <c r="F18" s="52">
        <f>+F15</f>
        <v>1722765865</v>
      </c>
      <c r="G18" s="54">
        <f t="shared" si="1"/>
        <v>15820833074</v>
      </c>
      <c r="H18" s="52">
        <f>+'EJECUCION TOTAL'!F18</f>
        <v>13940500763</v>
      </c>
      <c r="I18" s="53">
        <f t="shared" si="2"/>
        <v>0.88114833762514422</v>
      </c>
      <c r="J18" s="52">
        <f>+'EJECUCION TOTAL'!H18</f>
        <v>13865092047</v>
      </c>
      <c r="K18" s="53">
        <f t="shared" si="3"/>
        <v>0.87638191883750605</v>
      </c>
      <c r="L18" s="52">
        <f>+'EJECUCION TOTAL'!J18</f>
        <v>5974425990</v>
      </c>
      <c r="M18" s="53">
        <f t="shared" si="4"/>
        <v>0.37763030316136686</v>
      </c>
      <c r="N18" s="53">
        <f t="shared" si="0"/>
        <v>0.4308969583287181</v>
      </c>
    </row>
    <row r="19" spans="1:14" s="25" customFormat="1" x14ac:dyDescent="0.2">
      <c r="A19" s="203"/>
      <c r="B19" s="235" t="s">
        <v>1</v>
      </c>
      <c r="C19" s="235"/>
      <c r="D19" s="82" t="s">
        <v>53</v>
      </c>
      <c r="E19" s="52">
        <f>+'EJECUCION TOTAL'!E19</f>
        <v>52115108735</v>
      </c>
      <c r="F19" s="52">
        <f>+F14+F18</f>
        <v>2892025865</v>
      </c>
      <c r="G19" s="54">
        <f t="shared" si="1"/>
        <v>49223082870</v>
      </c>
      <c r="H19" s="52">
        <f>+'EJECUCION TOTAL'!F19</f>
        <v>46626645278</v>
      </c>
      <c r="I19" s="53">
        <f t="shared" si="2"/>
        <v>0.94725162585087797</v>
      </c>
      <c r="J19" s="52">
        <f>+'EJECUCION TOTAL'!H19</f>
        <v>38320937245</v>
      </c>
      <c r="K19" s="53">
        <f t="shared" si="3"/>
        <v>0.77851558680725108</v>
      </c>
      <c r="L19" s="52">
        <f>+'EJECUCION TOTAL'!J19</f>
        <v>13946011423</v>
      </c>
      <c r="M19" s="53">
        <f t="shared" si="4"/>
        <v>0.28332259196019755</v>
      </c>
      <c r="N19" s="53">
        <f t="shared" si="0"/>
        <v>0.36392667887630104</v>
      </c>
    </row>
    <row r="20" spans="1:14" s="25" customFormat="1" ht="36" x14ac:dyDescent="0.2">
      <c r="A20" s="203"/>
      <c r="B20" s="78">
        <v>7596</v>
      </c>
      <c r="C20" s="80" t="s">
        <v>63</v>
      </c>
      <c r="D20" s="69" t="s">
        <v>53</v>
      </c>
      <c r="E20" s="54">
        <f>+'EJECUCION TOTAL'!E20</f>
        <v>9368843000</v>
      </c>
      <c r="F20" s="54">
        <v>4323665889</v>
      </c>
      <c r="G20" s="54">
        <f t="shared" si="1"/>
        <v>5045177111</v>
      </c>
      <c r="H20" s="65">
        <f>+'EJECUCION TOTAL'!F20</f>
        <v>4813310620</v>
      </c>
      <c r="I20" s="53">
        <f t="shared" si="2"/>
        <v>0.954041952165671</v>
      </c>
      <c r="J20" s="65">
        <f>+'EJECUCION TOTAL'!H20</f>
        <v>4240474340</v>
      </c>
      <c r="K20" s="53">
        <f t="shared" si="3"/>
        <v>0.84050059030722502</v>
      </c>
      <c r="L20" s="65">
        <f>+'EJECUCION TOTAL'!J20</f>
        <v>1445709053</v>
      </c>
      <c r="M20" s="53">
        <f t="shared" si="4"/>
        <v>0.2865526860985555</v>
      </c>
      <c r="N20" s="53">
        <f t="shared" si="0"/>
        <v>0.34093097542479173</v>
      </c>
    </row>
    <row r="21" spans="1:14" s="25" customFormat="1" x14ac:dyDescent="0.2">
      <c r="A21" s="203"/>
      <c r="B21" s="242">
        <v>7588</v>
      </c>
      <c r="C21" s="238" t="s">
        <v>64</v>
      </c>
      <c r="D21" s="69" t="s">
        <v>53</v>
      </c>
      <c r="E21" s="54">
        <f>+'EJECUCION TOTAL'!E21</f>
        <v>9834734141</v>
      </c>
      <c r="F21" s="54">
        <f>SUM(F22:F23)</f>
        <v>860322334</v>
      </c>
      <c r="G21" s="54">
        <f t="shared" si="1"/>
        <v>8974411807</v>
      </c>
      <c r="H21" s="54">
        <f>+'EJECUCION TOTAL'!F21</f>
        <v>8923477395</v>
      </c>
      <c r="I21" s="53">
        <f t="shared" si="2"/>
        <v>0.99432448464641754</v>
      </c>
      <c r="J21" s="54">
        <f>+'EJECUCION TOTAL'!H21</f>
        <v>6413646790</v>
      </c>
      <c r="K21" s="53">
        <f t="shared" si="3"/>
        <v>0.71465929221092628</v>
      </c>
      <c r="L21" s="54">
        <f>+'EJECUCION TOTAL'!J21</f>
        <v>3098568768</v>
      </c>
      <c r="M21" s="53">
        <f t="shared" si="4"/>
        <v>0.34526705868156515</v>
      </c>
      <c r="N21" s="53">
        <f t="shared" si="0"/>
        <v>0.48312120536965208</v>
      </c>
    </row>
    <row r="22" spans="1:14" s="25" customFormat="1" x14ac:dyDescent="0.2">
      <c r="A22" s="203"/>
      <c r="B22" s="230"/>
      <c r="C22" s="239"/>
      <c r="D22" s="70" t="s">
        <v>56</v>
      </c>
      <c r="E22" s="153">
        <f>+'EJECUCION TOTAL'!E22</f>
        <v>8989734141</v>
      </c>
      <c r="F22" s="153">
        <v>860322334</v>
      </c>
      <c r="G22" s="166">
        <f t="shared" si="1"/>
        <v>8129411807</v>
      </c>
      <c r="H22" s="157">
        <f>+'EJECUCION TOTAL'!F22</f>
        <v>8078477397</v>
      </c>
      <c r="I22" s="167">
        <f t="shared" si="2"/>
        <v>0.99373455162449242</v>
      </c>
      <c r="J22" s="157">
        <f>+'EJECUCION TOTAL'!H22</f>
        <v>5568646792</v>
      </c>
      <c r="K22" s="167">
        <f t="shared" si="3"/>
        <v>0.68499996361421867</v>
      </c>
      <c r="L22" s="157">
        <f>+'EJECUCION TOTAL'!J22</f>
        <v>2253568770</v>
      </c>
      <c r="M22" s="168">
        <f t="shared" si="4"/>
        <v>0.27721178647384026</v>
      </c>
      <c r="N22" s="168">
        <f t="shared" si="0"/>
        <v>0.40468876087409783</v>
      </c>
    </row>
    <row r="23" spans="1:14" s="25" customFormat="1" x14ac:dyDescent="0.2">
      <c r="A23" s="203"/>
      <c r="B23" s="230"/>
      <c r="C23" s="239"/>
      <c r="D23" s="71" t="s">
        <v>57</v>
      </c>
      <c r="E23" s="154">
        <f>+'EJECUCION TOTAL'!E23</f>
        <v>845000000</v>
      </c>
      <c r="F23" s="154"/>
      <c r="G23" s="166">
        <f t="shared" si="1"/>
        <v>845000000</v>
      </c>
      <c r="H23" s="158">
        <f>+'EJECUCION TOTAL'!F23</f>
        <v>844999998</v>
      </c>
      <c r="I23" s="169">
        <f t="shared" si="2"/>
        <v>0.99999999763313607</v>
      </c>
      <c r="J23" s="158">
        <f>+'EJECUCION TOTAL'!H23</f>
        <v>844999998</v>
      </c>
      <c r="K23" s="169">
        <f t="shared" si="3"/>
        <v>0.99999999763313607</v>
      </c>
      <c r="L23" s="158">
        <f>+'EJECUCION TOTAL'!J23</f>
        <v>844999998</v>
      </c>
      <c r="M23" s="170">
        <f t="shared" si="4"/>
        <v>0.99999999763313607</v>
      </c>
      <c r="N23" s="170">
        <f t="shared" si="0"/>
        <v>1</v>
      </c>
    </row>
    <row r="24" spans="1:14" s="25" customFormat="1" ht="36" x14ac:dyDescent="0.2">
      <c r="A24" s="203"/>
      <c r="B24" s="83">
        <v>7583</v>
      </c>
      <c r="C24" s="80" t="s">
        <v>65</v>
      </c>
      <c r="D24" s="69" t="s">
        <v>53</v>
      </c>
      <c r="E24" s="54">
        <f>+'EJECUCION TOTAL'!E24</f>
        <v>5664550000</v>
      </c>
      <c r="F24" s="54">
        <v>872621829</v>
      </c>
      <c r="G24" s="54">
        <f t="shared" si="1"/>
        <v>4791928171</v>
      </c>
      <c r="H24" s="65">
        <f>+'EJECUCION TOTAL'!F24</f>
        <v>4653517809</v>
      </c>
      <c r="I24" s="53">
        <f t="shared" si="2"/>
        <v>0.97111593557732401</v>
      </c>
      <c r="J24" s="65">
        <f>+'EJECUCION TOTAL'!H24</f>
        <v>3514512286</v>
      </c>
      <c r="K24" s="53">
        <f t="shared" si="3"/>
        <v>0.73342340715148424</v>
      </c>
      <c r="L24" s="65">
        <f>+'EJECUCION TOTAL'!J24</f>
        <v>1174980845</v>
      </c>
      <c r="M24" s="53">
        <f t="shared" si="4"/>
        <v>0.24520001199325156</v>
      </c>
      <c r="N24" s="53">
        <f t="shared" si="0"/>
        <v>0.33432258856528008</v>
      </c>
    </row>
    <row r="25" spans="1:14" s="25" customFormat="1" ht="24" x14ac:dyDescent="0.2">
      <c r="A25" s="203"/>
      <c r="B25" s="83">
        <v>7579</v>
      </c>
      <c r="C25" s="80" t="s">
        <v>66</v>
      </c>
      <c r="D25" s="69" t="s">
        <v>53</v>
      </c>
      <c r="E25" s="54">
        <f>+'EJECUCION TOTAL'!E25</f>
        <v>10956419534</v>
      </c>
      <c r="F25" s="54">
        <v>3102302582</v>
      </c>
      <c r="G25" s="54">
        <f t="shared" si="1"/>
        <v>7854116952</v>
      </c>
      <c r="H25" s="65">
        <f>+'EJECUCION TOTAL'!F25</f>
        <v>7854116952</v>
      </c>
      <c r="I25" s="53">
        <f t="shared" si="2"/>
        <v>1</v>
      </c>
      <c r="J25" s="65">
        <f>+'EJECUCION TOTAL'!H25</f>
        <v>6894116952</v>
      </c>
      <c r="K25" s="53">
        <f t="shared" si="3"/>
        <v>0.87777110961461524</v>
      </c>
      <c r="L25" s="65">
        <f>+'EJECUCION TOTAL'!J25</f>
        <v>1158737640</v>
      </c>
      <c r="M25" s="53">
        <f t="shared" si="4"/>
        <v>0.14753251665102018</v>
      </c>
      <c r="N25" s="53">
        <f t="shared" si="0"/>
        <v>0.16807629578489344</v>
      </c>
    </row>
    <row r="26" spans="1:14" s="25" customFormat="1" x14ac:dyDescent="0.2">
      <c r="A26" s="203"/>
      <c r="B26" s="222" t="s">
        <v>40</v>
      </c>
      <c r="C26" s="222"/>
      <c r="D26" s="81" t="s">
        <v>53</v>
      </c>
      <c r="E26" s="76">
        <f>+'EJECUCION TOTAL'!E26</f>
        <v>35824546675</v>
      </c>
      <c r="F26" s="76">
        <f>+F20+F21+F24+F25</f>
        <v>9158912634</v>
      </c>
      <c r="G26" s="54">
        <f t="shared" si="1"/>
        <v>26665634041</v>
      </c>
      <c r="H26" s="77">
        <f>+'EJECUCION TOTAL'!F26</f>
        <v>26244422776</v>
      </c>
      <c r="I26" s="75">
        <f t="shared" si="2"/>
        <v>0.9842039658853653</v>
      </c>
      <c r="J26" s="77">
        <f>+'EJECUCION TOTAL'!H26</f>
        <v>21062750368</v>
      </c>
      <c r="K26" s="75">
        <f t="shared" si="3"/>
        <v>0.78988372583283661</v>
      </c>
      <c r="L26" s="77">
        <f>+'EJECUCION TOTAL'!J26</f>
        <v>6877996306</v>
      </c>
      <c r="M26" s="75">
        <f t="shared" si="4"/>
        <v>0.25793484960547614</v>
      </c>
      <c r="N26" s="75">
        <f t="shared" si="0"/>
        <v>0.32654787175608041</v>
      </c>
    </row>
    <row r="27" spans="1:14" s="25" customFormat="1" ht="31.5" customHeight="1" x14ac:dyDescent="0.2">
      <c r="A27" s="203"/>
      <c r="B27" s="88">
        <v>7581</v>
      </c>
      <c r="C27" s="87" t="s">
        <v>67</v>
      </c>
      <c r="D27" s="69" t="s">
        <v>53</v>
      </c>
      <c r="E27" s="54">
        <f>+'EJECUCION TOTAL'!E27</f>
        <v>6656503000</v>
      </c>
      <c r="F27" s="54">
        <v>1216220970</v>
      </c>
      <c r="G27" s="54">
        <f t="shared" si="1"/>
        <v>5440282030</v>
      </c>
      <c r="H27" s="65">
        <f>+'EJECUCION TOTAL'!F27</f>
        <v>5308194899</v>
      </c>
      <c r="I27" s="53">
        <f t="shared" si="2"/>
        <v>0.97572053612816101</v>
      </c>
      <c r="J27" s="65">
        <f>+'EJECUCION TOTAL'!H27</f>
        <v>4907497436</v>
      </c>
      <c r="K27" s="53">
        <f t="shared" si="3"/>
        <v>0.90206673274253024</v>
      </c>
      <c r="L27" s="65">
        <f>+'EJECUCION TOTAL'!J27</f>
        <v>2218128960</v>
      </c>
      <c r="M27" s="53">
        <f t="shared" si="4"/>
        <v>0.40772315622026678</v>
      </c>
      <c r="N27" s="53">
        <f t="shared" si="0"/>
        <v>0.45198779804314093</v>
      </c>
    </row>
    <row r="28" spans="1:14" ht="12" customHeight="1" x14ac:dyDescent="0.2">
      <c r="A28" s="203"/>
      <c r="B28" s="222" t="s">
        <v>7</v>
      </c>
      <c r="C28" s="222"/>
      <c r="D28" s="81" t="s">
        <v>53</v>
      </c>
      <c r="E28" s="74">
        <f>+'EJECUCION TOTAL'!E28</f>
        <v>6656503000</v>
      </c>
      <c r="F28" s="74">
        <f>+F27</f>
        <v>1216220970</v>
      </c>
      <c r="G28" s="54">
        <f t="shared" si="1"/>
        <v>5440282030</v>
      </c>
      <c r="H28" s="74">
        <f>+'EJECUCION TOTAL'!F28</f>
        <v>5308194899</v>
      </c>
      <c r="I28" s="75">
        <f t="shared" si="2"/>
        <v>0.97572053612816101</v>
      </c>
      <c r="J28" s="74">
        <f>+'EJECUCION TOTAL'!H28</f>
        <v>4907497436</v>
      </c>
      <c r="K28" s="75">
        <f t="shared" si="3"/>
        <v>0.90206673274253024</v>
      </c>
      <c r="L28" s="74">
        <f>+'EJECUCION TOTAL'!J28</f>
        <v>2218128960</v>
      </c>
      <c r="M28" s="75">
        <f t="shared" si="4"/>
        <v>0.40772315622026678</v>
      </c>
      <c r="N28" s="75">
        <f t="shared" si="0"/>
        <v>0.45198779804314093</v>
      </c>
    </row>
    <row r="29" spans="1:14" ht="24" customHeight="1" x14ac:dyDescent="0.2">
      <c r="A29" s="203"/>
      <c r="B29" s="229">
        <v>7573</v>
      </c>
      <c r="C29" s="226" t="s">
        <v>68</v>
      </c>
      <c r="D29" s="69" t="s">
        <v>53</v>
      </c>
      <c r="E29" s="54">
        <f>+'EJECUCION TOTAL'!E29</f>
        <v>68542871000</v>
      </c>
      <c r="F29" s="54">
        <f>+F30+F31</f>
        <v>31177733000</v>
      </c>
      <c r="G29" s="54">
        <f t="shared" si="1"/>
        <v>37365138000</v>
      </c>
      <c r="H29" s="65">
        <f>+'EJECUCION TOTAL'!F29</f>
        <v>36644360999</v>
      </c>
      <c r="I29" s="53">
        <f t="shared" si="2"/>
        <v>0.98070990662472601</v>
      </c>
      <c r="J29" s="65">
        <f>+'EJECUCION TOTAL'!H29</f>
        <v>25711023148</v>
      </c>
      <c r="K29" s="53">
        <f t="shared" si="3"/>
        <v>0.6881019186387054</v>
      </c>
      <c r="L29" s="65">
        <f>+'EJECUCION TOTAL'!J29</f>
        <v>14500703597</v>
      </c>
      <c r="M29" s="53">
        <f t="shared" si="4"/>
        <v>0.38808109304989052</v>
      </c>
      <c r="N29" s="53">
        <f t="shared" si="0"/>
        <v>0.56398780840147067</v>
      </c>
    </row>
    <row r="30" spans="1:14" x14ac:dyDescent="0.2">
      <c r="A30" s="203"/>
      <c r="B30" s="230"/>
      <c r="C30" s="227"/>
      <c r="D30" s="70" t="s">
        <v>56</v>
      </c>
      <c r="E30" s="85">
        <f>+'EJECUCION TOTAL'!E30</f>
        <v>68522496380</v>
      </c>
      <c r="F30" s="85">
        <v>31177733000</v>
      </c>
      <c r="G30" s="85">
        <f t="shared" si="1"/>
        <v>37344763380</v>
      </c>
      <c r="H30" s="86">
        <f>+'EJECUCION TOTAL'!F30</f>
        <v>36623986379</v>
      </c>
      <c r="I30" s="50">
        <f t="shared" si="2"/>
        <v>0.98069938230252618</v>
      </c>
      <c r="J30" s="86">
        <f>+'EJECUCION TOTAL'!H30</f>
        <v>25690648528</v>
      </c>
      <c r="K30" s="50">
        <f t="shared" si="3"/>
        <v>0.68793175274899809</v>
      </c>
      <c r="L30" s="86">
        <f>+'EJECUCION TOTAL'!J30</f>
        <v>14480328977</v>
      </c>
      <c r="M30" s="50">
        <f t="shared" si="4"/>
        <v>0.38774724128403354</v>
      </c>
      <c r="N30" s="50">
        <f t="shared" si="0"/>
        <v>0.56364201788125445</v>
      </c>
    </row>
    <row r="31" spans="1:14" x14ac:dyDescent="0.2">
      <c r="A31" s="203"/>
      <c r="B31" s="231"/>
      <c r="C31" s="228"/>
      <c r="D31" s="71" t="s">
        <v>57</v>
      </c>
      <c r="E31" s="85">
        <f>+'EJECUCION TOTAL'!E31</f>
        <v>20374620</v>
      </c>
      <c r="F31" s="85"/>
      <c r="G31" s="85">
        <f t="shared" si="1"/>
        <v>20374620</v>
      </c>
      <c r="H31" s="86">
        <f>+'EJECUCION TOTAL'!F31</f>
        <v>20374620</v>
      </c>
      <c r="I31" s="50">
        <f t="shared" si="2"/>
        <v>1</v>
      </c>
      <c r="J31" s="86">
        <f>+'EJECUCION TOTAL'!H31</f>
        <v>20374620</v>
      </c>
      <c r="K31" s="50">
        <f t="shared" si="3"/>
        <v>1</v>
      </c>
      <c r="L31" s="86">
        <f>+'EJECUCION TOTAL'!J31</f>
        <v>20374620</v>
      </c>
      <c r="M31" s="50">
        <f t="shared" si="4"/>
        <v>1</v>
      </c>
      <c r="N31" s="50">
        <f t="shared" si="0"/>
        <v>1</v>
      </c>
    </row>
    <row r="32" spans="1:14" ht="48" x14ac:dyDescent="0.2">
      <c r="A32" s="203"/>
      <c r="B32" s="83">
        <v>7576</v>
      </c>
      <c r="C32" s="84" t="s">
        <v>69</v>
      </c>
      <c r="D32" s="69" t="s">
        <v>53</v>
      </c>
      <c r="E32" s="54">
        <f>+'EJECUCION TOTAL'!E32</f>
        <v>11061571000</v>
      </c>
      <c r="F32" s="54">
        <v>344677000</v>
      </c>
      <c r="G32" s="54">
        <f t="shared" si="1"/>
        <v>10716894000</v>
      </c>
      <c r="H32" s="65">
        <f>+'EJECUCION TOTAL'!F32</f>
        <v>6030392141</v>
      </c>
      <c r="I32" s="53">
        <f t="shared" si="2"/>
        <v>0.56269961623209108</v>
      </c>
      <c r="J32" s="65">
        <f>+'EJECUCION TOTAL'!H32</f>
        <v>5307909805</v>
      </c>
      <c r="K32" s="53">
        <f t="shared" si="3"/>
        <v>0.49528434311284592</v>
      </c>
      <c r="L32" s="65">
        <f>+'EJECUCION TOTAL'!J32</f>
        <v>2540449023</v>
      </c>
      <c r="M32" s="53">
        <f t="shared" si="4"/>
        <v>0.2370508678167387</v>
      </c>
      <c r="N32" s="53">
        <f t="shared" si="0"/>
        <v>0.47861571057724484</v>
      </c>
    </row>
    <row r="33" spans="1:14" x14ac:dyDescent="0.2">
      <c r="A33" s="203"/>
      <c r="B33" s="232">
        <v>7587</v>
      </c>
      <c r="C33" s="234" t="s">
        <v>70</v>
      </c>
      <c r="D33" s="69" t="s">
        <v>53</v>
      </c>
      <c r="E33" s="54">
        <f>+'EJECUCION TOTAL'!E33</f>
        <v>61363544501</v>
      </c>
      <c r="F33" s="54">
        <f>SUM(F34:F35)</f>
        <v>12932491100</v>
      </c>
      <c r="G33" s="54">
        <f t="shared" si="1"/>
        <v>48431053401</v>
      </c>
      <c r="H33" s="54">
        <f>+'EJECUCION TOTAL'!F33</f>
        <v>46519361436</v>
      </c>
      <c r="I33" s="53">
        <f t="shared" si="2"/>
        <v>0.96052755761532682</v>
      </c>
      <c r="J33" s="54">
        <f>+'EJECUCION TOTAL'!H33</f>
        <v>40112663341</v>
      </c>
      <c r="K33" s="53">
        <f t="shared" si="3"/>
        <v>0.82824263616309768</v>
      </c>
      <c r="L33" s="54">
        <f>+'EJECUCION TOTAL'!J33</f>
        <v>11192884791</v>
      </c>
      <c r="M33" s="53">
        <f t="shared" si="4"/>
        <v>0.23110967044893743</v>
      </c>
      <c r="N33" s="53">
        <f t="shared" si="0"/>
        <v>0.279036191036448</v>
      </c>
    </row>
    <row r="34" spans="1:14" x14ac:dyDescent="0.2">
      <c r="A34" s="203"/>
      <c r="B34" s="233"/>
      <c r="C34" s="227"/>
      <c r="D34" s="70" t="s">
        <v>56</v>
      </c>
      <c r="E34" s="153">
        <f>+'EJECUCION TOTAL'!E34</f>
        <v>50604714501</v>
      </c>
      <c r="F34" s="153">
        <v>12932491100</v>
      </c>
      <c r="G34" s="166">
        <f t="shared" si="1"/>
        <v>37672223401</v>
      </c>
      <c r="H34" s="157">
        <f>+'EJECUCION TOTAL'!F34</f>
        <v>36252353012</v>
      </c>
      <c r="I34" s="167">
        <f t="shared" si="2"/>
        <v>0.96230988614910606</v>
      </c>
      <c r="J34" s="157">
        <f>+'EJECUCION TOTAL'!H34</f>
        <v>30556007625</v>
      </c>
      <c r="K34" s="167">
        <f t="shared" si="3"/>
        <v>0.81110178445663228</v>
      </c>
      <c r="L34" s="157">
        <f>+'EJECUCION TOTAL'!J34</f>
        <v>1977602881</v>
      </c>
      <c r="M34" s="168">
        <f t="shared" si="4"/>
        <v>5.2494987087688197E-2</v>
      </c>
      <c r="N34" s="168">
        <f t="shared" si="0"/>
        <v>6.4720591291579116E-2</v>
      </c>
    </row>
    <row r="35" spans="1:14" x14ac:dyDescent="0.2">
      <c r="A35" s="203"/>
      <c r="B35" s="233"/>
      <c r="C35" s="227"/>
      <c r="D35" s="71" t="s">
        <v>57</v>
      </c>
      <c r="E35" s="154">
        <f>+'EJECUCION TOTAL'!E35</f>
        <v>10758830000</v>
      </c>
      <c r="F35" s="154"/>
      <c r="G35" s="166">
        <f t="shared" si="1"/>
        <v>10758830000</v>
      </c>
      <c r="H35" s="158">
        <f>+'EJECUCION TOTAL'!F35</f>
        <v>10267008424</v>
      </c>
      <c r="I35" s="169">
        <f t="shared" si="2"/>
        <v>0.95428670440930841</v>
      </c>
      <c r="J35" s="158">
        <f>+'EJECUCION TOTAL'!H35</f>
        <v>9556655716</v>
      </c>
      <c r="K35" s="169">
        <f t="shared" si="3"/>
        <v>0.88826161543587923</v>
      </c>
      <c r="L35" s="158">
        <f>+'EJECUCION TOTAL'!J35</f>
        <v>9215281910</v>
      </c>
      <c r="M35" s="170">
        <f t="shared" si="4"/>
        <v>0.85653197513112489</v>
      </c>
      <c r="N35" s="170">
        <f t="shared" si="0"/>
        <v>0.96427894693030924</v>
      </c>
    </row>
    <row r="36" spans="1:14" x14ac:dyDescent="0.2">
      <c r="A36" s="203"/>
      <c r="B36" s="232">
        <v>7578</v>
      </c>
      <c r="C36" s="234" t="s">
        <v>71</v>
      </c>
      <c r="D36" s="69" t="s">
        <v>53</v>
      </c>
      <c r="E36" s="54">
        <f>+'EJECUCION TOTAL'!E36</f>
        <v>130266940968</v>
      </c>
      <c r="F36" s="54">
        <f>SUM(F37:F38)</f>
        <v>4711268442</v>
      </c>
      <c r="G36" s="54">
        <f t="shared" si="1"/>
        <v>125555672526</v>
      </c>
      <c r="H36" s="54">
        <f>+'EJECUCION TOTAL'!F36</f>
        <v>119317665731</v>
      </c>
      <c r="I36" s="53">
        <f t="shared" si="2"/>
        <v>0.95031680632582938</v>
      </c>
      <c r="J36" s="54">
        <f>+'EJECUCION TOTAL'!H36</f>
        <v>89760048185</v>
      </c>
      <c r="K36" s="53">
        <f t="shared" si="3"/>
        <v>0.71490237262209355</v>
      </c>
      <c r="L36" s="54">
        <f>+'EJECUCION TOTAL'!J36</f>
        <v>35924685250</v>
      </c>
      <c r="M36" s="53">
        <f t="shared" si="4"/>
        <v>0.28612554516452243</v>
      </c>
      <c r="N36" s="53">
        <f t="shared" si="0"/>
        <v>0.40023023579440831</v>
      </c>
    </row>
    <row r="37" spans="1:14" x14ac:dyDescent="0.2">
      <c r="A37" s="203"/>
      <c r="B37" s="233"/>
      <c r="C37" s="227"/>
      <c r="D37" s="70" t="s">
        <v>56</v>
      </c>
      <c r="E37" s="153">
        <f>+'EJECUCION TOTAL'!E37</f>
        <v>101372683968</v>
      </c>
      <c r="F37" s="153">
        <v>4711268442</v>
      </c>
      <c r="G37" s="166">
        <f t="shared" si="1"/>
        <v>96661415526</v>
      </c>
      <c r="H37" s="157">
        <f>+'EJECUCION TOTAL'!F37</f>
        <v>94276231283</v>
      </c>
      <c r="I37" s="167">
        <f t="shared" si="2"/>
        <v>0.97532433981004107</v>
      </c>
      <c r="J37" s="157">
        <f>+'EJECUCION TOTAL'!H37</f>
        <v>64724354945</v>
      </c>
      <c r="K37" s="167">
        <f t="shared" si="3"/>
        <v>0.6695986665702246</v>
      </c>
      <c r="L37" s="157">
        <f>+'EJECUCION TOTAL'!J37</f>
        <v>10888992010</v>
      </c>
      <c r="M37" s="168">
        <f t="shared" si="4"/>
        <v>0.11265086436760362</v>
      </c>
      <c r="N37" s="168">
        <f t="shared" si="0"/>
        <v>0.16823639291968226</v>
      </c>
    </row>
    <row r="38" spans="1:14" x14ac:dyDescent="0.2">
      <c r="A38" s="203"/>
      <c r="B38" s="233"/>
      <c r="C38" s="227"/>
      <c r="D38" s="71" t="s">
        <v>57</v>
      </c>
      <c r="E38" s="154">
        <f>+'EJECUCION TOTAL'!E38</f>
        <v>28894257000</v>
      </c>
      <c r="F38" s="154"/>
      <c r="G38" s="166">
        <f t="shared" si="1"/>
        <v>28894257000</v>
      </c>
      <c r="H38" s="158">
        <f>+'EJECUCION TOTAL'!F38</f>
        <v>25041434448</v>
      </c>
      <c r="I38" s="169">
        <f t="shared" si="2"/>
        <v>0.86665784304472682</v>
      </c>
      <c r="J38" s="158">
        <f>+'EJECUCION TOTAL'!H38</f>
        <v>25035693240</v>
      </c>
      <c r="K38" s="169">
        <f t="shared" si="3"/>
        <v>0.86645914584341099</v>
      </c>
      <c r="L38" s="158">
        <f>+'EJECUCION TOTAL'!J38</f>
        <v>25035693240</v>
      </c>
      <c r="M38" s="170">
        <f t="shared" si="4"/>
        <v>0.86645914584341099</v>
      </c>
      <c r="N38" s="170">
        <f t="shared" si="0"/>
        <v>1</v>
      </c>
    </row>
    <row r="39" spans="1:14" x14ac:dyDescent="0.2">
      <c r="A39" s="203"/>
      <c r="B39" s="222" t="s">
        <v>41</v>
      </c>
      <c r="C39" s="222"/>
      <c r="D39" s="81" t="s">
        <v>53</v>
      </c>
      <c r="E39" s="76">
        <f>+'EJECUCION TOTAL'!E39</f>
        <v>271234927469</v>
      </c>
      <c r="F39" s="76">
        <f>+F29+F32+F33+F36</f>
        <v>49166169542</v>
      </c>
      <c r="G39" s="54">
        <f t="shared" si="1"/>
        <v>222068757927</v>
      </c>
      <c r="H39" s="76">
        <f>+'EJECUCION TOTAL'!F39</f>
        <v>208511780307</v>
      </c>
      <c r="I39" s="75">
        <f t="shared" si="2"/>
        <v>0.93895144122679086</v>
      </c>
      <c r="J39" s="76">
        <f>+'EJECUCION TOTAL'!H39</f>
        <v>160891644479</v>
      </c>
      <c r="K39" s="75">
        <f t="shared" si="3"/>
        <v>0.72451274092274354</v>
      </c>
      <c r="L39" s="76">
        <f>+'EJECUCION TOTAL'!J39</f>
        <v>64158722661</v>
      </c>
      <c r="M39" s="75">
        <f t="shared" si="4"/>
        <v>0.28891377274281288</v>
      </c>
      <c r="N39" s="75">
        <f t="shared" si="0"/>
        <v>0.39876976128101027</v>
      </c>
    </row>
    <row r="40" spans="1:14" ht="24" customHeight="1" x14ac:dyDescent="0.2">
      <c r="A40" s="203"/>
      <c r="B40" s="223">
        <v>7593</v>
      </c>
      <c r="C40" s="226" t="s">
        <v>72</v>
      </c>
      <c r="D40" s="69" t="s">
        <v>53</v>
      </c>
      <c r="E40" s="54">
        <f>+'EJECUCION TOTAL'!E40</f>
        <v>30755032790</v>
      </c>
      <c r="F40" s="54">
        <f>+F41+F42</f>
        <v>142000000</v>
      </c>
      <c r="G40" s="54">
        <f t="shared" si="1"/>
        <v>30613032790</v>
      </c>
      <c r="H40" s="65">
        <f>+'EJECUCION TOTAL'!F40</f>
        <v>27845804277</v>
      </c>
      <c r="I40" s="53">
        <f t="shared" si="2"/>
        <v>0.90960619511360741</v>
      </c>
      <c r="J40" s="65">
        <f>+'EJECUCION TOTAL'!H40</f>
        <v>27325997683</v>
      </c>
      <c r="K40" s="53">
        <f t="shared" si="3"/>
        <v>0.89262628340195893</v>
      </c>
      <c r="L40" s="65">
        <f>+'EJECUCION TOTAL'!J40</f>
        <v>10075250692</v>
      </c>
      <c r="M40" s="53">
        <f t="shared" si="4"/>
        <v>0.32911638520477343</v>
      </c>
      <c r="N40" s="53">
        <f t="shared" si="0"/>
        <v>0.36870568492611694</v>
      </c>
    </row>
    <row r="41" spans="1:14" x14ac:dyDescent="0.2">
      <c r="A41" s="203"/>
      <c r="B41" s="224"/>
      <c r="C41" s="227"/>
      <c r="D41" s="89" t="s">
        <v>56</v>
      </c>
      <c r="E41" s="85">
        <f>+'EJECUCION TOTAL'!E41</f>
        <v>30752478390</v>
      </c>
      <c r="F41" s="85">
        <v>142000000</v>
      </c>
      <c r="G41" s="85">
        <f t="shared" si="1"/>
        <v>30610478390</v>
      </c>
      <c r="H41" s="86">
        <f>+'EJECUCION TOTAL'!F41</f>
        <v>27843249877</v>
      </c>
      <c r="I41" s="50">
        <f t="shared" si="2"/>
        <v>0.90959865188176825</v>
      </c>
      <c r="J41" s="86">
        <f>+'EJECUCION TOTAL'!H41</f>
        <v>27323443283</v>
      </c>
      <c r="K41" s="50">
        <f t="shared" si="3"/>
        <v>0.89261732322112852</v>
      </c>
      <c r="L41" s="86">
        <f>+'EJECUCION TOTAL'!J41</f>
        <v>10072696292</v>
      </c>
      <c r="M41" s="50">
        <f t="shared" si="4"/>
        <v>0.32906040094069894</v>
      </c>
      <c r="N41" s="50">
        <f t="shared" si="0"/>
        <v>0.36864666680816882</v>
      </c>
    </row>
    <row r="42" spans="1:14" x14ac:dyDescent="0.2">
      <c r="A42" s="203"/>
      <c r="B42" s="225"/>
      <c r="C42" s="228"/>
      <c r="D42" s="90" t="s">
        <v>57</v>
      </c>
      <c r="E42" s="85">
        <f>+'EJECUCION TOTAL'!E42</f>
        <v>2554400</v>
      </c>
      <c r="F42" s="85"/>
      <c r="G42" s="85">
        <f t="shared" si="1"/>
        <v>2554400</v>
      </c>
      <c r="H42" s="86">
        <f>+'EJECUCION TOTAL'!F42</f>
        <v>2554400</v>
      </c>
      <c r="I42" s="50">
        <f t="shared" si="2"/>
        <v>1</v>
      </c>
      <c r="J42" s="86">
        <f>+'EJECUCION TOTAL'!H42</f>
        <v>2554400</v>
      </c>
      <c r="K42" s="50">
        <f t="shared" si="3"/>
        <v>1</v>
      </c>
      <c r="L42" s="86">
        <f>+'EJECUCION TOTAL'!J42</f>
        <v>2554400</v>
      </c>
      <c r="M42" s="50">
        <f t="shared" si="4"/>
        <v>1</v>
      </c>
      <c r="N42" s="50">
        <f t="shared" si="0"/>
        <v>1</v>
      </c>
    </row>
    <row r="43" spans="1:14" ht="24" customHeight="1" x14ac:dyDescent="0.2">
      <c r="A43" s="203"/>
      <c r="B43" s="229">
        <v>7653</v>
      </c>
      <c r="C43" s="226" t="s">
        <v>73</v>
      </c>
      <c r="D43" s="69" t="s">
        <v>53</v>
      </c>
      <c r="E43" s="54">
        <f>+'EJECUCION TOTAL'!E43</f>
        <v>26177674865</v>
      </c>
      <c r="F43" s="54">
        <f>+F44+F45</f>
        <v>873549392</v>
      </c>
      <c r="G43" s="54">
        <f t="shared" si="1"/>
        <v>25304125473</v>
      </c>
      <c r="H43" s="65">
        <f>+'EJECUCION TOTAL'!F43</f>
        <v>22148381755</v>
      </c>
      <c r="I43" s="53">
        <f t="shared" si="2"/>
        <v>0.87528738262987038</v>
      </c>
      <c r="J43" s="65">
        <f>+'EJECUCION TOTAL'!H43</f>
        <v>20402811486</v>
      </c>
      <c r="K43" s="53">
        <f t="shared" si="3"/>
        <v>0.80630375895702078</v>
      </c>
      <c r="L43" s="65">
        <f>+'EJECUCION TOTAL'!J43</f>
        <v>7362556082</v>
      </c>
      <c r="M43" s="53">
        <f t="shared" si="4"/>
        <v>0.29096267681157334</v>
      </c>
      <c r="N43" s="53">
        <f t="shared" si="0"/>
        <v>0.3608598788971823</v>
      </c>
    </row>
    <row r="44" spans="1:14" x14ac:dyDescent="0.2">
      <c r="A44" s="204"/>
      <c r="B44" s="230"/>
      <c r="C44" s="227"/>
      <c r="D44" s="89" t="s">
        <v>56</v>
      </c>
      <c r="E44" s="85">
        <f>+'EJECUCION TOTAL'!E44</f>
        <v>25895588867</v>
      </c>
      <c r="F44" s="85">
        <v>873549392</v>
      </c>
      <c r="G44" s="85">
        <f t="shared" si="1"/>
        <v>25022039475</v>
      </c>
      <c r="H44" s="86">
        <f>+'EJECUCION TOTAL'!F44</f>
        <v>21866295757</v>
      </c>
      <c r="I44" s="50">
        <f t="shared" si="2"/>
        <v>0.8738814347586269</v>
      </c>
      <c r="J44" s="86">
        <f>+'EJECUCION TOTAL'!H44</f>
        <v>20120725488</v>
      </c>
      <c r="K44" s="50">
        <f t="shared" si="3"/>
        <v>0.80412012410511158</v>
      </c>
      <c r="L44" s="86">
        <f>+'EJECUCION TOTAL'!J44</f>
        <v>7080470084</v>
      </c>
      <c r="M44" s="50">
        <f t="shared" si="4"/>
        <v>0.28296934352910097</v>
      </c>
      <c r="N44" s="50">
        <f t="shared" si="0"/>
        <v>0.35189934320324545</v>
      </c>
    </row>
    <row r="45" spans="1:14" x14ac:dyDescent="0.2">
      <c r="A45" s="204"/>
      <c r="B45" s="231"/>
      <c r="C45" s="228"/>
      <c r="D45" s="90" t="s">
        <v>57</v>
      </c>
      <c r="E45" s="85">
        <f>+'EJECUCION TOTAL'!E45</f>
        <v>282085998</v>
      </c>
      <c r="F45" s="85"/>
      <c r="G45" s="85">
        <f t="shared" si="1"/>
        <v>282085998</v>
      </c>
      <c r="H45" s="86">
        <f>+'EJECUCION TOTAL'!F45</f>
        <v>282085998</v>
      </c>
      <c r="I45" s="50">
        <f t="shared" si="2"/>
        <v>1</v>
      </c>
      <c r="J45" s="86">
        <f>+'EJECUCION TOTAL'!H45</f>
        <v>282085998</v>
      </c>
      <c r="K45" s="50">
        <f t="shared" si="3"/>
        <v>1</v>
      </c>
      <c r="L45" s="86">
        <f>+'EJECUCION TOTAL'!J45</f>
        <v>282085998</v>
      </c>
      <c r="M45" s="50">
        <f t="shared" si="4"/>
        <v>1</v>
      </c>
      <c r="N45" s="50">
        <f t="shared" si="0"/>
        <v>1</v>
      </c>
    </row>
    <row r="46" spans="1:14" ht="48" x14ac:dyDescent="0.2">
      <c r="A46" s="204"/>
      <c r="B46" s="83">
        <v>7595</v>
      </c>
      <c r="C46" s="84" t="s">
        <v>74</v>
      </c>
      <c r="D46" s="69" t="s">
        <v>53</v>
      </c>
      <c r="E46" s="54">
        <f>+'EJECUCION TOTAL'!E46</f>
        <v>3912190000</v>
      </c>
      <c r="F46" s="54">
        <v>179342278</v>
      </c>
      <c r="G46" s="54">
        <f>+E46-F46</f>
        <v>3732847722</v>
      </c>
      <c r="H46" s="65">
        <f>+'EJECUCION TOTAL'!F46</f>
        <v>3089070210</v>
      </c>
      <c r="I46" s="53">
        <f t="shared" si="2"/>
        <v>0.8275371619887365</v>
      </c>
      <c r="J46" s="65">
        <f>+'EJECUCION TOTAL'!H46</f>
        <v>2821084184</v>
      </c>
      <c r="K46" s="53">
        <f t="shared" si="3"/>
        <v>0.75574585252261728</v>
      </c>
      <c r="L46" s="65">
        <f>+'EJECUCION TOTAL'!J46</f>
        <v>1291148283</v>
      </c>
      <c r="M46" s="53">
        <f t="shared" si="4"/>
        <v>0.34588828132218141</v>
      </c>
      <c r="N46" s="53">
        <f t="shared" si="0"/>
        <v>0.45767804106054283</v>
      </c>
    </row>
    <row r="47" spans="1:14" ht="24" x14ac:dyDescent="0.2">
      <c r="A47" s="204"/>
      <c r="B47" s="112">
        <v>7907</v>
      </c>
      <c r="C47" s="113" t="s">
        <v>83</v>
      </c>
      <c r="D47" s="69" t="s">
        <v>53</v>
      </c>
      <c r="E47" s="54">
        <f>+'EJECUCION TOTAL'!E47</f>
        <v>1188255466</v>
      </c>
      <c r="F47" s="54">
        <v>221657722</v>
      </c>
      <c r="G47" s="54">
        <f>+E47-F47</f>
        <v>966597744</v>
      </c>
      <c r="H47" s="65">
        <f>+'EJECUCION TOTAL'!F47</f>
        <v>966597744</v>
      </c>
      <c r="I47" s="53">
        <f t="shared" si="2"/>
        <v>1</v>
      </c>
      <c r="J47" s="65">
        <f>+'EJECUCION TOTAL'!H47</f>
        <v>966597744</v>
      </c>
      <c r="K47" s="53">
        <f t="shared" si="3"/>
        <v>1</v>
      </c>
      <c r="L47" s="65">
        <f>+'EJECUCION TOTAL'!J47</f>
        <v>0</v>
      </c>
      <c r="M47" s="53">
        <f t="shared" ref="M47" si="6">+L47/G47</f>
        <v>0</v>
      </c>
      <c r="N47" s="53">
        <f t="shared" si="0"/>
        <v>0</v>
      </c>
    </row>
    <row r="48" spans="1:14" x14ac:dyDescent="0.2">
      <c r="A48" s="204"/>
      <c r="B48" s="222" t="s">
        <v>42</v>
      </c>
      <c r="C48" s="222"/>
      <c r="D48" s="81" t="s">
        <v>53</v>
      </c>
      <c r="E48" s="74">
        <f>+'EJECUCION TOTAL'!E48</f>
        <v>62033153121</v>
      </c>
      <c r="F48" s="74">
        <f>+F40+F43+F46+F47</f>
        <v>1416549392</v>
      </c>
      <c r="G48" s="76">
        <f t="shared" si="1"/>
        <v>60616603729</v>
      </c>
      <c r="H48" s="74">
        <f>+'EJECUCION TOTAL'!F48</f>
        <v>54049853986</v>
      </c>
      <c r="I48" s="75">
        <f t="shared" si="2"/>
        <v>0.89166747493214704</v>
      </c>
      <c r="J48" s="74">
        <f>+'EJECUCION TOTAL'!H48</f>
        <v>51516491097</v>
      </c>
      <c r="K48" s="75">
        <f t="shared" si="3"/>
        <v>0.84987425767560199</v>
      </c>
      <c r="L48" s="74">
        <f>+'EJECUCION TOTAL'!J48</f>
        <v>18728955057</v>
      </c>
      <c r="M48" s="75">
        <f t="shared" si="4"/>
        <v>0.30897400884965376</v>
      </c>
      <c r="N48" s="75">
        <f t="shared" si="0"/>
        <v>0.36355261505942627</v>
      </c>
    </row>
    <row r="49" spans="1:14" x14ac:dyDescent="0.2">
      <c r="A49" s="204"/>
      <c r="B49" s="235" t="s">
        <v>20</v>
      </c>
      <c r="C49" s="235"/>
      <c r="D49" s="82" t="s">
        <v>53</v>
      </c>
      <c r="E49" s="52">
        <f>+'EJECUCION TOTAL'!E49</f>
        <v>375749130265</v>
      </c>
      <c r="F49" s="52">
        <f>+F26+F28+F39+F48</f>
        <v>60957852538</v>
      </c>
      <c r="G49" s="54">
        <f t="shared" si="1"/>
        <v>314791277727</v>
      </c>
      <c r="H49" s="52">
        <f>+'EJECUCION TOTAL'!F49</f>
        <v>294114251968</v>
      </c>
      <c r="I49" s="53">
        <f t="shared" si="2"/>
        <v>0.93431512490339086</v>
      </c>
      <c r="J49" s="52">
        <f>+'EJECUCION TOTAL'!H49</f>
        <v>238378383380</v>
      </c>
      <c r="K49" s="53">
        <f t="shared" si="3"/>
        <v>0.75725854001180926</v>
      </c>
      <c r="L49" s="52">
        <f>+'EJECUCION TOTAL'!J49</f>
        <v>91983802984</v>
      </c>
      <c r="M49" s="53">
        <f t="shared" si="4"/>
        <v>0.29220569149241854</v>
      </c>
      <c r="N49" s="53">
        <f t="shared" si="0"/>
        <v>0.38587308832180572</v>
      </c>
    </row>
    <row r="50" spans="1:14" x14ac:dyDescent="0.2">
      <c r="A50" s="51"/>
      <c r="B50" s="221" t="s">
        <v>76</v>
      </c>
      <c r="C50" s="221"/>
      <c r="D50" s="221"/>
      <c r="E50" s="66">
        <f>+E19+E49</f>
        <v>427864239000</v>
      </c>
      <c r="F50" s="66">
        <f>+F19+F49</f>
        <v>63849878403</v>
      </c>
      <c r="G50" s="92">
        <f t="shared" si="1"/>
        <v>364014360597</v>
      </c>
      <c r="H50" s="66">
        <f>+'EJECUCION TOTAL'!F50</f>
        <v>340740897246</v>
      </c>
      <c r="I50" s="67">
        <f t="shared" si="2"/>
        <v>0.93606443626885905</v>
      </c>
      <c r="J50" s="66">
        <f>+'EJECUCION TOTAL'!H50</f>
        <v>276699320625</v>
      </c>
      <c r="K50" s="67">
        <f t="shared" si="3"/>
        <v>0.76013297983958827</v>
      </c>
      <c r="L50" s="66">
        <f>+'EJECUCION TOTAL'!J50</f>
        <v>105929814407</v>
      </c>
      <c r="M50" s="67">
        <f t="shared" si="4"/>
        <v>0.29100449288118829</v>
      </c>
      <c r="N50" s="67">
        <f t="shared" si="0"/>
        <v>0.38283366279226477</v>
      </c>
    </row>
    <row r="51" spans="1:14" x14ac:dyDescent="0.2">
      <c r="G51" s="55"/>
    </row>
    <row r="52" spans="1:14" x14ac:dyDescent="0.2">
      <c r="F52" s="55"/>
      <c r="L52" s="55"/>
      <c r="M52" s="56"/>
    </row>
    <row r="53" spans="1:14" ht="36" x14ac:dyDescent="0.55000000000000004">
      <c r="F53" s="176"/>
      <c r="L53" s="55"/>
      <c r="M53" s="56"/>
    </row>
    <row r="54" spans="1:14" x14ac:dyDescent="0.2">
      <c r="F54" s="177"/>
      <c r="G54" s="179"/>
    </row>
    <row r="55" spans="1:14" x14ac:dyDescent="0.2">
      <c r="F55" s="177"/>
      <c r="G55" s="179"/>
    </row>
    <row r="56" spans="1:14" x14ac:dyDescent="0.2">
      <c r="F56" s="177"/>
      <c r="G56" s="179"/>
    </row>
    <row r="57" spans="1:14" x14ac:dyDescent="0.2">
      <c r="F57" s="177"/>
      <c r="G57" s="179"/>
    </row>
    <row r="58" spans="1:14" x14ac:dyDescent="0.2">
      <c r="F58" s="178"/>
    </row>
  </sheetData>
  <autoFilter ref="A5:N50">
    <filterColumn colId="1" showButton="0"/>
    <filterColumn colId="3" showButton="0"/>
  </autoFilter>
  <mergeCells count="33">
    <mergeCell ref="A6:A49"/>
    <mergeCell ref="B10:B12"/>
    <mergeCell ref="C10:C12"/>
    <mergeCell ref="B14:C14"/>
    <mergeCell ref="B15:B17"/>
    <mergeCell ref="B36:B38"/>
    <mergeCell ref="C36:C38"/>
    <mergeCell ref="C15:C17"/>
    <mergeCell ref="B18:C18"/>
    <mergeCell ref="B19:C19"/>
    <mergeCell ref="B21:B23"/>
    <mergeCell ref="C21:C23"/>
    <mergeCell ref="B26:C26"/>
    <mergeCell ref="B28:C28"/>
    <mergeCell ref="B29:B31"/>
    <mergeCell ref="C29:C31"/>
    <mergeCell ref="B1:N1"/>
    <mergeCell ref="B2:N2"/>
    <mergeCell ref="B3:N3"/>
    <mergeCell ref="B5:C5"/>
    <mergeCell ref="D5:E5"/>
    <mergeCell ref="C7:C9"/>
    <mergeCell ref="B7:B9"/>
    <mergeCell ref="B33:B35"/>
    <mergeCell ref="C33:C35"/>
    <mergeCell ref="B49:C49"/>
    <mergeCell ref="B50:D50"/>
    <mergeCell ref="B39:C39"/>
    <mergeCell ref="B40:B42"/>
    <mergeCell ref="C40:C42"/>
    <mergeCell ref="B43:B45"/>
    <mergeCell ref="C43:C45"/>
    <mergeCell ref="B48:C4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C1" zoomScale="90" zoomScaleNormal="90" zoomScaleSheetLayoutView="85" workbookViewId="0">
      <selection activeCell="G9" sqref="G9"/>
    </sheetView>
  </sheetViews>
  <sheetFormatPr baseColWidth="10" defaultRowHeight="12.75" x14ac:dyDescent="0.2"/>
  <cols>
    <col min="1" max="1" width="31.28515625" style="28" customWidth="1"/>
    <col min="2" max="3" width="20.140625" style="28" customWidth="1"/>
    <col min="4" max="4" width="14.8554687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247" t="s">
        <v>78</v>
      </c>
      <c r="B1" s="248"/>
      <c r="C1" s="248"/>
      <c r="D1" s="248"/>
      <c r="E1" s="248"/>
      <c r="F1" s="248"/>
      <c r="G1" s="248"/>
      <c r="H1" s="249"/>
    </row>
    <row r="2" spans="1:10" x14ac:dyDescent="0.2">
      <c r="A2" s="250" t="s">
        <v>55</v>
      </c>
      <c r="B2" s="250"/>
      <c r="C2" s="250"/>
      <c r="D2" s="250"/>
      <c r="E2" s="250"/>
      <c r="F2" s="250"/>
      <c r="G2" s="250"/>
      <c r="H2" s="250"/>
    </row>
    <row r="3" spans="1:10" ht="15" customHeight="1" x14ac:dyDescent="0.2">
      <c r="A3" s="152"/>
      <c r="B3" s="152"/>
      <c r="C3" s="250"/>
      <c r="D3" s="250"/>
      <c r="E3" s="250"/>
      <c r="F3" s="152"/>
      <c r="G3" s="152"/>
      <c r="H3" s="152"/>
    </row>
    <row r="5" spans="1:10" ht="25.5" x14ac:dyDescent="0.2">
      <c r="A5" s="93" t="s">
        <v>21</v>
      </c>
      <c r="B5" s="93" t="s">
        <v>44</v>
      </c>
      <c r="C5" s="93" t="s">
        <v>2</v>
      </c>
      <c r="D5" s="94" t="s">
        <v>3</v>
      </c>
      <c r="E5" s="93" t="s">
        <v>4</v>
      </c>
      <c r="F5" s="95" t="s">
        <v>43</v>
      </c>
      <c r="G5" s="93" t="s">
        <v>5</v>
      </c>
      <c r="H5" s="96" t="s">
        <v>48</v>
      </c>
      <c r="I5" s="96" t="s">
        <v>49</v>
      </c>
      <c r="J5" s="49"/>
    </row>
    <row r="6" spans="1:10" x14ac:dyDescent="0.2">
      <c r="A6" s="97" t="s">
        <v>37</v>
      </c>
      <c r="B6" s="61">
        <v>54916220763</v>
      </c>
      <c r="C6" s="61">
        <v>33689132903</v>
      </c>
      <c r="D6" s="98">
        <f>+C6/B6</f>
        <v>0.61346415384975239</v>
      </c>
      <c r="E6" s="61">
        <v>33451339503</v>
      </c>
      <c r="F6" s="98">
        <f>+E6/B6</f>
        <v>0.60913404160429696</v>
      </c>
      <c r="G6" s="61">
        <v>32172029887</v>
      </c>
      <c r="H6" s="98">
        <f>+G6/B6</f>
        <v>0.58583838144732681</v>
      </c>
      <c r="I6" s="99">
        <f>+G6/E6</f>
        <v>0.96175610199749195</v>
      </c>
    </row>
    <row r="7" spans="1:10" ht="25.5" x14ac:dyDescent="0.2">
      <c r="A7" s="100" t="s">
        <v>77</v>
      </c>
      <c r="B7" s="61">
        <v>11736300000</v>
      </c>
      <c r="C7" s="61">
        <v>11395541859</v>
      </c>
      <c r="D7" s="98">
        <f>+C7/B7</f>
        <v>0.97096545410393398</v>
      </c>
      <c r="E7" s="61">
        <v>10799783342</v>
      </c>
      <c r="F7" s="98">
        <f>+E7/B7</f>
        <v>0.9202034152160391</v>
      </c>
      <c r="G7" s="61">
        <v>3456880716</v>
      </c>
      <c r="H7" s="98">
        <f>+G7/B7</f>
        <v>0.29454604227908282</v>
      </c>
      <c r="I7" s="99">
        <f>+G7/E7</f>
        <v>0.32008796903881442</v>
      </c>
    </row>
    <row r="8" spans="1:10" x14ac:dyDescent="0.2">
      <c r="A8" s="97" t="s">
        <v>38</v>
      </c>
      <c r="B8" s="61">
        <v>2400000000</v>
      </c>
      <c r="C8" s="61">
        <v>2400000000</v>
      </c>
      <c r="D8" s="98">
        <f>+C8/B8</f>
        <v>1</v>
      </c>
      <c r="E8" s="61">
        <v>2400000000</v>
      </c>
      <c r="F8" s="98">
        <f>+E8/B8</f>
        <v>1</v>
      </c>
      <c r="G8" s="61">
        <v>1000890820</v>
      </c>
      <c r="H8" s="98">
        <f>+G8/B8</f>
        <v>0.41703784166666669</v>
      </c>
      <c r="I8" s="99">
        <f>+G8/E8</f>
        <v>0.41703784166666669</v>
      </c>
    </row>
    <row r="9" spans="1:10" ht="38.25" x14ac:dyDescent="0.2">
      <c r="A9" s="97" t="s">
        <v>46</v>
      </c>
      <c r="B9" s="61">
        <v>2566456237</v>
      </c>
      <c r="C9" s="61">
        <v>2366456237</v>
      </c>
      <c r="D9" s="98">
        <f>+C9/B9</f>
        <v>0.92207153306701795</v>
      </c>
      <c r="E9" s="61">
        <v>2366456237</v>
      </c>
      <c r="F9" s="98">
        <f>+E9/B9</f>
        <v>0.92207153306701795</v>
      </c>
      <c r="G9" s="61">
        <v>1522219356</v>
      </c>
      <c r="H9" s="98">
        <f>+G9/B9</f>
        <v>0.59312110374395599</v>
      </c>
      <c r="I9" s="99">
        <f>+G9/E9</f>
        <v>0.64324847094140447</v>
      </c>
    </row>
    <row r="10" spans="1:10" s="60" customFormat="1" ht="15.75" x14ac:dyDescent="0.2">
      <c r="A10" s="149" t="s">
        <v>22</v>
      </c>
      <c r="B10" s="150">
        <f>SUM(B6:B9)</f>
        <v>71618977000</v>
      </c>
      <c r="C10" s="150">
        <f>SUM(C6:C9)</f>
        <v>49851130999</v>
      </c>
      <c r="D10" s="151">
        <f>+C10/B10</f>
        <v>0.69606036119449177</v>
      </c>
      <c r="E10" s="150">
        <f>SUM(E6:E9)</f>
        <v>49017579082</v>
      </c>
      <c r="F10" s="151">
        <f>+E10/B10</f>
        <v>0.68442165938784627</v>
      </c>
      <c r="G10" s="150">
        <f>SUM(G6:G9)</f>
        <v>38152020779</v>
      </c>
      <c r="H10" s="151">
        <f>+G10/B10</f>
        <v>0.53270826221100587</v>
      </c>
      <c r="I10" s="151">
        <f>+G10/E10</f>
        <v>0.77833343656520981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topLeftCell="A3" zoomScale="110" zoomScaleNormal="110" zoomScaleSheetLayoutView="85" workbookViewId="0">
      <pane xSplit="2" ySplit="2" topLeftCell="C5" activePane="bottomRight" state="frozen"/>
      <selection activeCell="G8" sqref="G8"/>
      <selection pane="topRight" activeCell="G8" sqref="G8"/>
      <selection pane="bottomLeft" activeCell="G8" sqref="G8"/>
      <selection pane="bottomRight" activeCell="E38" sqref="E38"/>
    </sheetView>
  </sheetViews>
  <sheetFormatPr baseColWidth="10" defaultRowHeight="12" x14ac:dyDescent="0.2"/>
  <cols>
    <col min="1" max="1" width="7.855468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252" t="s">
        <v>24</v>
      </c>
      <c r="B1" s="252"/>
      <c r="C1" s="252"/>
      <c r="D1" s="252"/>
      <c r="E1" s="252"/>
    </row>
    <row r="2" spans="1:22" ht="12.75" x14ac:dyDescent="0.2">
      <c r="A2" s="252" t="s">
        <v>54</v>
      </c>
      <c r="B2" s="252"/>
      <c r="C2" s="252"/>
      <c r="D2" s="252"/>
      <c r="E2" s="252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253" t="s">
        <v>0</v>
      </c>
      <c r="B4" s="254"/>
      <c r="C4" s="101" t="s">
        <v>80</v>
      </c>
      <c r="D4" s="101" t="s">
        <v>5</v>
      </c>
      <c r="E4" s="48" t="s">
        <v>45</v>
      </c>
    </row>
    <row r="5" spans="1:22" ht="22.5" customHeight="1" x14ac:dyDescent="0.2">
      <c r="A5" s="114">
        <v>7544</v>
      </c>
      <c r="B5" s="102" t="s">
        <v>47</v>
      </c>
      <c r="C5" s="160">
        <v>276504983</v>
      </c>
      <c r="D5" s="160">
        <v>263251314</v>
      </c>
      <c r="E5" s="103">
        <f>+D5/C5</f>
        <v>0.95206716039544215</v>
      </c>
      <c r="F5" s="63"/>
    </row>
    <row r="6" spans="1:22" ht="22.5" customHeight="1" x14ac:dyDescent="0.2">
      <c r="A6" s="115">
        <v>7589</v>
      </c>
      <c r="B6" s="59" t="s">
        <v>62</v>
      </c>
      <c r="C6" s="160">
        <v>315829870</v>
      </c>
      <c r="D6" s="160">
        <v>315156078</v>
      </c>
      <c r="E6" s="103">
        <f>+D6/C6</f>
        <v>0.99786659824164192</v>
      </c>
      <c r="F6" s="63"/>
    </row>
    <row r="7" spans="1:22" x14ac:dyDescent="0.2">
      <c r="A7" s="255" t="s">
        <v>39</v>
      </c>
      <c r="B7" s="256"/>
      <c r="C7" s="124">
        <f>+C5+C6</f>
        <v>592334853</v>
      </c>
      <c r="D7" s="124">
        <f>+D5+D6</f>
        <v>578407392</v>
      </c>
      <c r="E7" s="104">
        <f>+D7/C7</f>
        <v>0.97648718300221315</v>
      </c>
    </row>
    <row r="8" spans="1:22" x14ac:dyDescent="0.2">
      <c r="A8" s="114">
        <v>6094</v>
      </c>
      <c r="B8" s="105" t="s">
        <v>11</v>
      </c>
      <c r="C8" s="160">
        <v>841977161</v>
      </c>
      <c r="D8" s="160">
        <v>770856929</v>
      </c>
      <c r="E8" s="103">
        <f>D8/C8</f>
        <v>0.91553187509797551</v>
      </c>
    </row>
    <row r="9" spans="1:22" ht="24" x14ac:dyDescent="0.2">
      <c r="A9" s="114">
        <v>967</v>
      </c>
      <c r="B9" s="102" t="s">
        <v>10</v>
      </c>
      <c r="C9" s="160">
        <v>313430344</v>
      </c>
      <c r="D9" s="160">
        <v>303704877</v>
      </c>
      <c r="E9" s="103">
        <f t="shared" ref="E9:E13" si="0">D9/C9</f>
        <v>0.9689708824107981</v>
      </c>
    </row>
    <row r="10" spans="1:22" ht="36" x14ac:dyDescent="0.2">
      <c r="A10" s="114">
        <v>7563</v>
      </c>
      <c r="B10" s="115" t="s">
        <v>58</v>
      </c>
      <c r="C10" s="160">
        <v>43569606</v>
      </c>
      <c r="D10" s="160">
        <v>43569606</v>
      </c>
      <c r="E10" s="103">
        <f t="shared" si="0"/>
        <v>1</v>
      </c>
    </row>
    <row r="11" spans="1:22" ht="24" x14ac:dyDescent="0.2">
      <c r="A11" s="114">
        <v>7568</v>
      </c>
      <c r="B11" s="115" t="s">
        <v>59</v>
      </c>
      <c r="C11" s="160">
        <v>1957352990</v>
      </c>
      <c r="D11" s="160">
        <v>1593835709</v>
      </c>
      <c r="E11" s="103">
        <f t="shared" si="0"/>
        <v>0.81428118338532285</v>
      </c>
    </row>
    <row r="12" spans="1:22" ht="12" customHeight="1" x14ac:dyDescent="0.2">
      <c r="A12" s="114">
        <v>7570</v>
      </c>
      <c r="B12" s="115" t="s">
        <v>60</v>
      </c>
      <c r="C12" s="160">
        <v>3987105506</v>
      </c>
      <c r="D12" s="160">
        <v>3980665095</v>
      </c>
      <c r="E12" s="103">
        <f t="shared" si="0"/>
        <v>0.99838469009904351</v>
      </c>
    </row>
    <row r="13" spans="1:22" ht="24" x14ac:dyDescent="0.2">
      <c r="A13" s="114">
        <v>7574</v>
      </c>
      <c r="B13" s="115" t="s">
        <v>61</v>
      </c>
      <c r="C13" s="160">
        <v>277983877</v>
      </c>
      <c r="D13" s="160">
        <v>204215869</v>
      </c>
      <c r="E13" s="103">
        <f t="shared" si="0"/>
        <v>0.73463206285161642</v>
      </c>
    </row>
    <row r="14" spans="1:22" x14ac:dyDescent="0.2">
      <c r="A14" s="255" t="s">
        <v>7</v>
      </c>
      <c r="B14" s="256"/>
      <c r="C14" s="125">
        <f>SUM(C8:C13)</f>
        <v>7421419484</v>
      </c>
      <c r="D14" s="125">
        <f>SUM(D8:D13)</f>
        <v>6896848085</v>
      </c>
      <c r="E14" s="104">
        <f>+D14/C14</f>
        <v>0.92931656805939422</v>
      </c>
      <c r="F14" s="63"/>
    </row>
    <row r="15" spans="1:22" s="14" customFormat="1" x14ac:dyDescent="0.2">
      <c r="A15" s="257" t="s">
        <v>26</v>
      </c>
      <c r="B15" s="257"/>
      <c r="C15" s="126">
        <f>+C14+C7</f>
        <v>8013754337</v>
      </c>
      <c r="D15" s="126">
        <f>+D14+D7</f>
        <v>7475255477</v>
      </c>
      <c r="E15" s="106">
        <f>+D15/C15</f>
        <v>0.93280317347467001</v>
      </c>
      <c r="F15" s="36"/>
      <c r="G15" s="3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14" customFormat="1" ht="24" x14ac:dyDescent="0.2">
      <c r="A16" s="116">
        <v>339</v>
      </c>
      <c r="B16" s="107" t="s">
        <v>18</v>
      </c>
      <c r="C16" s="161">
        <v>698945658</v>
      </c>
      <c r="D16" s="161">
        <v>556501132</v>
      </c>
      <c r="E16" s="103">
        <f>D16/C16</f>
        <v>0.79620085714875422</v>
      </c>
      <c r="F16" s="36"/>
      <c r="G16" s="3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s="14" customFormat="1" x14ac:dyDescent="0.2">
      <c r="A17" s="114">
        <v>1004</v>
      </c>
      <c r="B17" s="102" t="s">
        <v>9</v>
      </c>
      <c r="C17" s="161">
        <v>109673404</v>
      </c>
      <c r="D17" s="161">
        <v>109673404</v>
      </c>
      <c r="E17" s="103">
        <f t="shared" ref="E17:E39" si="1">D17/C17</f>
        <v>1</v>
      </c>
      <c r="F17" s="36"/>
      <c r="G17" s="3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s="14" customFormat="1" ht="15" customHeight="1" x14ac:dyDescent="0.2">
      <c r="A18" s="114">
        <v>1183</v>
      </c>
      <c r="B18" s="102" t="s">
        <v>25</v>
      </c>
      <c r="C18" s="161">
        <v>31440523</v>
      </c>
      <c r="D18" s="161">
        <v>23346667</v>
      </c>
      <c r="E18" s="103">
        <f t="shared" si="1"/>
        <v>0.74256611443772735</v>
      </c>
      <c r="F18" s="36">
        <v>169498203</v>
      </c>
      <c r="G18" s="36">
        <v>162000001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4" customFormat="1" ht="36" x14ac:dyDescent="0.2">
      <c r="A19" s="116">
        <v>7596</v>
      </c>
      <c r="B19" s="115" t="s">
        <v>63</v>
      </c>
      <c r="C19" s="162">
        <v>2535450621</v>
      </c>
      <c r="D19" s="162">
        <v>2493117514</v>
      </c>
      <c r="E19" s="103">
        <f t="shared" si="1"/>
        <v>0.98330351746968614</v>
      </c>
      <c r="F19" s="36"/>
      <c r="G19" s="3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s="14" customFormat="1" ht="13.5" customHeight="1" x14ac:dyDescent="0.2">
      <c r="A20" s="115">
        <v>7588</v>
      </c>
      <c r="B20" s="115" t="s">
        <v>64</v>
      </c>
      <c r="C20" s="162">
        <v>1043800109</v>
      </c>
      <c r="D20" s="162">
        <v>288011910</v>
      </c>
      <c r="E20" s="103">
        <f t="shared" si="1"/>
        <v>0.275926307649006</v>
      </c>
      <c r="F20" s="36"/>
      <c r="G20" s="3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s="14" customFormat="1" ht="24" x14ac:dyDescent="0.2">
      <c r="A21" s="114">
        <v>7583</v>
      </c>
      <c r="B21" s="115" t="s">
        <v>65</v>
      </c>
      <c r="C21" s="162">
        <v>232980802</v>
      </c>
      <c r="D21" s="162">
        <v>194551975</v>
      </c>
      <c r="E21" s="103">
        <f t="shared" si="1"/>
        <v>0.83505582146635415</v>
      </c>
      <c r="F21" s="36"/>
      <c r="G21" s="3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14" customFormat="1" ht="24" x14ac:dyDescent="0.2">
      <c r="A22" s="114">
        <v>7579</v>
      </c>
      <c r="B22" s="115" t="s">
        <v>66</v>
      </c>
      <c r="C22" s="162">
        <v>1257407020</v>
      </c>
      <c r="D22" s="162">
        <v>1242620377</v>
      </c>
      <c r="E22" s="103">
        <f t="shared" si="1"/>
        <v>0.98824036865962461</v>
      </c>
      <c r="F22" s="36"/>
      <c r="G22" s="3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14" customFormat="1" x14ac:dyDescent="0.2">
      <c r="A23" s="255" t="s">
        <v>40</v>
      </c>
      <c r="B23" s="256"/>
      <c r="C23" s="127">
        <f>SUM(C16:C22)</f>
        <v>5909698137</v>
      </c>
      <c r="D23" s="127">
        <f>SUM(D16:D22)</f>
        <v>4907822979</v>
      </c>
      <c r="E23" s="108">
        <f t="shared" si="1"/>
        <v>0.8304693175904595</v>
      </c>
      <c r="F23" s="36"/>
      <c r="G23" s="3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s="14" customFormat="1" ht="12" customHeight="1" x14ac:dyDescent="0.2">
      <c r="A24" s="114">
        <v>7581</v>
      </c>
      <c r="B24" s="115" t="s">
        <v>67</v>
      </c>
      <c r="C24" s="162">
        <v>1403823839</v>
      </c>
      <c r="D24" s="162">
        <v>1267683280</v>
      </c>
      <c r="E24" s="103">
        <f t="shared" si="1"/>
        <v>0.90302162193158197</v>
      </c>
      <c r="F24" s="36"/>
      <c r="G24" s="3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s="14" customFormat="1" ht="12" customHeight="1" x14ac:dyDescent="0.2">
      <c r="A25" s="114">
        <v>585</v>
      </c>
      <c r="B25" s="102" t="s">
        <v>16</v>
      </c>
      <c r="C25" s="161">
        <v>54623220</v>
      </c>
      <c r="D25" s="161">
        <v>47866220</v>
      </c>
      <c r="E25" s="103">
        <f t="shared" si="1"/>
        <v>0.87629802856733818</v>
      </c>
      <c r="F25" s="36"/>
      <c r="G25" s="3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14" customFormat="1" ht="12" customHeight="1" x14ac:dyDescent="0.2">
      <c r="A26" s="255" t="s">
        <v>7</v>
      </c>
      <c r="B26" s="256"/>
      <c r="C26" s="127">
        <f>SUM(C24:C25)</f>
        <v>1458447059</v>
      </c>
      <c r="D26" s="127">
        <f>SUM(D24:D25)</f>
        <v>1315549500</v>
      </c>
      <c r="E26" s="104">
        <f t="shared" si="1"/>
        <v>0.90202074314718061</v>
      </c>
      <c r="F26" s="64"/>
      <c r="G26" s="3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24" x14ac:dyDescent="0.2">
      <c r="A27" s="114">
        <v>6219</v>
      </c>
      <c r="B27" s="109" t="s">
        <v>12</v>
      </c>
      <c r="C27" s="163">
        <v>195326258</v>
      </c>
      <c r="D27" s="163">
        <v>178633883</v>
      </c>
      <c r="E27" s="103">
        <f t="shared" si="1"/>
        <v>0.91454105980978762</v>
      </c>
      <c r="F27" s="35">
        <v>0</v>
      </c>
      <c r="G27" s="35">
        <v>0</v>
      </c>
    </row>
    <row r="28" spans="1:22" x14ac:dyDescent="0.2">
      <c r="A28" s="114">
        <v>1032</v>
      </c>
      <c r="B28" s="109" t="s">
        <v>15</v>
      </c>
      <c r="C28" s="163">
        <v>4206716101</v>
      </c>
      <c r="D28" s="163">
        <v>3201305083</v>
      </c>
      <c r="E28" s="103">
        <f t="shared" si="1"/>
        <v>0.76099860464531977</v>
      </c>
    </row>
    <row r="29" spans="1:22" ht="24" x14ac:dyDescent="0.2">
      <c r="A29" s="115">
        <v>7573</v>
      </c>
      <c r="B29" s="116" t="s">
        <v>68</v>
      </c>
      <c r="C29" s="163">
        <v>2897169919</v>
      </c>
      <c r="D29" s="163">
        <v>2696295149</v>
      </c>
      <c r="E29" s="103">
        <f t="shared" si="1"/>
        <v>0.93066517476843924</v>
      </c>
    </row>
    <row r="30" spans="1:22" ht="36" x14ac:dyDescent="0.2">
      <c r="A30" s="114">
        <v>7576</v>
      </c>
      <c r="B30" s="116" t="s">
        <v>69</v>
      </c>
      <c r="C30" s="163">
        <v>296839440</v>
      </c>
      <c r="D30" s="163">
        <v>0</v>
      </c>
      <c r="E30" s="103">
        <f t="shared" si="1"/>
        <v>0</v>
      </c>
    </row>
    <row r="31" spans="1:22" ht="12" customHeight="1" x14ac:dyDescent="0.2">
      <c r="A31" s="114">
        <v>7587</v>
      </c>
      <c r="B31" s="116" t="s">
        <v>70</v>
      </c>
      <c r="C31" s="163">
        <v>10183604205</v>
      </c>
      <c r="D31" s="163">
        <v>7658104869</v>
      </c>
      <c r="E31" s="103">
        <f t="shared" si="1"/>
        <v>0.75200338847026116</v>
      </c>
    </row>
    <row r="32" spans="1:22" ht="12" customHeight="1" x14ac:dyDescent="0.2">
      <c r="A32" s="114">
        <v>7578</v>
      </c>
      <c r="B32" s="116" t="s">
        <v>71</v>
      </c>
      <c r="C32" s="163">
        <v>36266300803</v>
      </c>
      <c r="D32" s="163">
        <v>16471873607</v>
      </c>
      <c r="E32" s="103">
        <f t="shared" si="1"/>
        <v>0.45419227333043638</v>
      </c>
    </row>
    <row r="33" spans="1:22" x14ac:dyDescent="0.2">
      <c r="A33" s="255" t="s">
        <v>41</v>
      </c>
      <c r="B33" s="256"/>
      <c r="C33" s="72">
        <f>SUM(C27:C32)</f>
        <v>54045956726</v>
      </c>
      <c r="D33" s="72">
        <f>SUM(D27:D32)</f>
        <v>30206212591</v>
      </c>
      <c r="E33" s="73">
        <f t="shared" si="1"/>
        <v>0.55889865627022262</v>
      </c>
    </row>
    <row r="34" spans="1:22" ht="24" x14ac:dyDescent="0.2">
      <c r="A34" s="114">
        <v>7545</v>
      </c>
      <c r="B34" s="109" t="s">
        <v>52</v>
      </c>
      <c r="C34" s="163">
        <v>1001369796</v>
      </c>
      <c r="D34" s="163">
        <v>999868696</v>
      </c>
      <c r="E34" s="103">
        <f t="shared" si="1"/>
        <v>0.99850095338805289</v>
      </c>
    </row>
    <row r="35" spans="1:22" x14ac:dyDescent="0.2">
      <c r="A35" s="114">
        <v>1044</v>
      </c>
      <c r="B35" s="109" t="s">
        <v>13</v>
      </c>
      <c r="C35" s="163">
        <v>2527920339</v>
      </c>
      <c r="D35" s="163">
        <v>2438652372</v>
      </c>
      <c r="E35" s="103">
        <f t="shared" si="1"/>
        <v>0.96468719143447657</v>
      </c>
      <c r="F35" s="35">
        <v>289591620.25</v>
      </c>
      <c r="G35" s="35">
        <v>261220532</v>
      </c>
    </row>
    <row r="36" spans="1:22" ht="24" x14ac:dyDescent="0.2">
      <c r="A36" s="114">
        <v>7593</v>
      </c>
      <c r="B36" s="116" t="s">
        <v>72</v>
      </c>
      <c r="C36" s="163">
        <v>3411189815</v>
      </c>
      <c r="D36" s="163">
        <v>3311628922</v>
      </c>
      <c r="E36" s="103">
        <f t="shared" si="1"/>
        <v>0.97081344094010791</v>
      </c>
    </row>
    <row r="37" spans="1:22" ht="24" x14ac:dyDescent="0.2">
      <c r="A37" s="115">
        <v>7653</v>
      </c>
      <c r="B37" s="68" t="s">
        <v>73</v>
      </c>
      <c r="C37" s="163">
        <v>3789863322</v>
      </c>
      <c r="D37" s="163">
        <v>3174854320</v>
      </c>
      <c r="E37" s="103">
        <f t="shared" si="1"/>
        <v>0.83772264333916791</v>
      </c>
    </row>
    <row r="38" spans="1:22" ht="36" x14ac:dyDescent="0.2">
      <c r="A38" s="114">
        <v>7595</v>
      </c>
      <c r="B38" s="116" t="s">
        <v>74</v>
      </c>
      <c r="C38" s="163">
        <v>1141865836</v>
      </c>
      <c r="D38" s="163">
        <v>1002798714</v>
      </c>
      <c r="E38" s="103">
        <f t="shared" si="1"/>
        <v>0.87821062894117452</v>
      </c>
    </row>
    <row r="39" spans="1:22" x14ac:dyDescent="0.2">
      <c r="A39" s="255" t="s">
        <v>42</v>
      </c>
      <c r="B39" s="256"/>
      <c r="C39" s="125">
        <f>SUM(C34:C38)</f>
        <v>11872209108</v>
      </c>
      <c r="D39" s="125">
        <f>SUM(D34:D38)</f>
        <v>10927803024</v>
      </c>
      <c r="E39" s="104">
        <f t="shared" si="1"/>
        <v>0.92045237112917599</v>
      </c>
      <c r="F39" s="62"/>
    </row>
    <row r="40" spans="1:22" x14ac:dyDescent="0.2">
      <c r="A40" s="258" t="s">
        <v>27</v>
      </c>
      <c r="B40" s="258"/>
      <c r="C40" s="126">
        <f>+C39+C33+C26+C23</f>
        <v>73286311030</v>
      </c>
      <c r="D40" s="126">
        <f>+D39+D33+D26+D23</f>
        <v>47357388094</v>
      </c>
      <c r="E40" s="106">
        <f>D40/C40</f>
        <v>0.64619691492745612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251" t="s">
        <v>28</v>
      </c>
      <c r="B42" s="251"/>
      <c r="C42" s="110">
        <f>+C40+C15</f>
        <v>81300065367</v>
      </c>
      <c r="D42" s="110">
        <f>+D40+D15</f>
        <v>54832643571</v>
      </c>
      <c r="E42" s="111">
        <f>+D42/C42</f>
        <v>0.67444771813500626</v>
      </c>
      <c r="F42" s="37"/>
      <c r="G42" s="37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</vt:lpstr>
      <vt:lpstr>EJECUCION TOTAL + SUSPENSION</vt:lpstr>
      <vt:lpstr>RESUMEN FUNCIONAMIENTO </vt:lpstr>
      <vt:lpstr>RESUMEN RESERVAS</vt:lpstr>
      <vt:lpstr>'EJECUCION BMT  CONCEJO'!Área_de_impresión</vt:lpstr>
      <vt:lpstr>'EJECUCION TOTAL'!Área_de_impresión</vt:lpstr>
      <vt:lpstr>'EJECUCION TOTAL + SUSPENSION'!Área_de_impresión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2021-09-03T17:15:30Z</dcterms:modified>
</cp:coreProperties>
</file>