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20\AGOSTO\"/>
    </mc:Choice>
  </mc:AlternateContent>
  <bookViews>
    <workbookView xWindow="0" yWindow="0" windowWidth="28800" windowHeight="11700" firstSheet="1" activeTab="1"/>
  </bookViews>
  <sheets>
    <sheet name="EJECUCION BMT  CONCEJO" sheetId="11" state="hidden" r:id="rId1"/>
    <sheet name="EJECUCION TOTAL" sheetId="14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_FilterDatabase" localSheetId="1" hidden="1">'EJECUCION TOTAL'!$A$5:$L$70</definedName>
    <definedName name="_xlnm._FilterDatabase" localSheetId="3" hidden="1">RESERVAS!$A$4:$E$24</definedName>
    <definedName name="_xlnm.Print_Area" localSheetId="0">'EJECUCION BMT  CONCEJO'!$B$1:$D$24</definedName>
    <definedName name="_xlnm.Print_Area" localSheetId="1">'EJECUCION TOTAL'!$A$1:$L$51</definedName>
    <definedName name="_xlnm.Print_Area" localSheetId="3">RESERVAS!$A$1:$E$26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7" l="1"/>
  <c r="C8" i="7"/>
  <c r="D16" i="7"/>
  <c r="C16" i="7"/>
  <c r="D19" i="7"/>
  <c r="C19" i="7"/>
  <c r="C22" i="7"/>
  <c r="D22" i="7"/>
  <c r="G14" i="14"/>
  <c r="G24" i="14"/>
  <c r="J41" i="14"/>
  <c r="L65" i="14" l="1"/>
  <c r="K65" i="14"/>
  <c r="I65" i="14"/>
  <c r="G65" i="14"/>
  <c r="L64" i="14"/>
  <c r="K64" i="14"/>
  <c r="I64" i="14"/>
  <c r="G64" i="14"/>
  <c r="L63" i="14"/>
  <c r="K63" i="14"/>
  <c r="I63" i="14"/>
  <c r="G63" i="14"/>
  <c r="J62" i="14"/>
  <c r="J66" i="14" s="1"/>
  <c r="H62" i="14"/>
  <c r="H66" i="14" s="1"/>
  <c r="F62" i="14"/>
  <c r="E62" i="14"/>
  <c r="E66" i="14" s="1"/>
  <c r="L61" i="14"/>
  <c r="K61" i="14"/>
  <c r="I61" i="14"/>
  <c r="G61" i="14"/>
  <c r="L59" i="14"/>
  <c r="K59" i="14"/>
  <c r="I59" i="14"/>
  <c r="G59" i="14"/>
  <c r="L58" i="14"/>
  <c r="K58" i="14"/>
  <c r="I58" i="14"/>
  <c r="G58" i="14"/>
  <c r="J57" i="14"/>
  <c r="H57" i="14"/>
  <c r="F57" i="14"/>
  <c r="E57" i="14"/>
  <c r="L56" i="14"/>
  <c r="K56" i="14"/>
  <c r="I56" i="14"/>
  <c r="G56" i="14"/>
  <c r="L55" i="14"/>
  <c r="K55" i="14"/>
  <c r="I55" i="14"/>
  <c r="G55" i="14"/>
  <c r="J54" i="14"/>
  <c r="H54" i="14"/>
  <c r="F54" i="14"/>
  <c r="E54" i="14"/>
  <c r="L53" i="14"/>
  <c r="K53" i="14"/>
  <c r="I53" i="14"/>
  <c r="G53" i="14"/>
  <c r="L52" i="14"/>
  <c r="K52" i="14"/>
  <c r="I52" i="14"/>
  <c r="G52" i="14"/>
  <c r="J51" i="14"/>
  <c r="H51" i="14"/>
  <c r="F51" i="14"/>
  <c r="E51" i="14"/>
  <c r="L50" i="14"/>
  <c r="K50" i="14"/>
  <c r="I50" i="14"/>
  <c r="G50" i="14"/>
  <c r="L49" i="14"/>
  <c r="K49" i="14"/>
  <c r="I49" i="14"/>
  <c r="G49" i="14"/>
  <c r="L48" i="14"/>
  <c r="K48" i="14"/>
  <c r="I48" i="14"/>
  <c r="G48" i="14"/>
  <c r="L47" i="14"/>
  <c r="K47" i="14"/>
  <c r="I47" i="14"/>
  <c r="G47" i="14"/>
  <c r="L46" i="14"/>
  <c r="K46" i="14"/>
  <c r="I46" i="14"/>
  <c r="G46" i="14"/>
  <c r="J44" i="14"/>
  <c r="L43" i="14"/>
  <c r="K43" i="14"/>
  <c r="I43" i="14"/>
  <c r="G43" i="14"/>
  <c r="L42" i="14"/>
  <c r="K42" i="14"/>
  <c r="I42" i="14"/>
  <c r="G42" i="14"/>
  <c r="H41" i="14"/>
  <c r="H44" i="14" s="1"/>
  <c r="F41" i="14"/>
  <c r="E41" i="14"/>
  <c r="E44" i="14" s="1"/>
  <c r="J40" i="14"/>
  <c r="H40" i="14"/>
  <c r="F40" i="14"/>
  <c r="E40" i="14"/>
  <c r="L39" i="14"/>
  <c r="K39" i="14"/>
  <c r="I39" i="14"/>
  <c r="G39" i="14"/>
  <c r="L38" i="14"/>
  <c r="K38" i="14"/>
  <c r="I38" i="14"/>
  <c r="G38" i="14"/>
  <c r="L37" i="14"/>
  <c r="K37" i="14"/>
  <c r="I37" i="14"/>
  <c r="G37" i="14"/>
  <c r="L36" i="14"/>
  <c r="K36" i="14"/>
  <c r="I36" i="14"/>
  <c r="G36" i="14"/>
  <c r="L32" i="14"/>
  <c r="K32" i="14"/>
  <c r="I32" i="14"/>
  <c r="G32" i="14"/>
  <c r="L31" i="14"/>
  <c r="K31" i="14"/>
  <c r="I31" i="14"/>
  <c r="G31" i="14"/>
  <c r="J30" i="14"/>
  <c r="H30" i="14"/>
  <c r="F30" i="14"/>
  <c r="E30" i="14"/>
  <c r="L29" i="14"/>
  <c r="K29" i="14"/>
  <c r="I29" i="14"/>
  <c r="G29" i="14"/>
  <c r="L28" i="14"/>
  <c r="K28" i="14"/>
  <c r="I28" i="14"/>
  <c r="G28" i="14"/>
  <c r="J27" i="14"/>
  <c r="H27" i="14"/>
  <c r="F27" i="14"/>
  <c r="E27" i="14"/>
  <c r="L25" i="14"/>
  <c r="K25" i="14"/>
  <c r="I25" i="14"/>
  <c r="G25" i="14"/>
  <c r="L24" i="14"/>
  <c r="K24" i="14"/>
  <c r="I24" i="14"/>
  <c r="J23" i="14"/>
  <c r="H23" i="14"/>
  <c r="H26" i="14" s="1"/>
  <c r="F23" i="14"/>
  <c r="E23" i="14"/>
  <c r="E26" i="14" s="1"/>
  <c r="L22" i="14"/>
  <c r="K22" i="14"/>
  <c r="I22" i="14"/>
  <c r="G22" i="14"/>
  <c r="L20" i="14"/>
  <c r="K20" i="14"/>
  <c r="I20" i="14"/>
  <c r="G20" i="14"/>
  <c r="L19" i="14"/>
  <c r="K19" i="14"/>
  <c r="I19" i="14"/>
  <c r="G19" i="14"/>
  <c r="L18" i="14"/>
  <c r="K18" i="14"/>
  <c r="I18" i="14"/>
  <c r="G18" i="14"/>
  <c r="L17" i="14"/>
  <c r="K17" i="14"/>
  <c r="I17" i="14"/>
  <c r="G17" i="14"/>
  <c r="J16" i="14"/>
  <c r="H16" i="14"/>
  <c r="F16" i="14"/>
  <c r="E16" i="14"/>
  <c r="L15" i="14"/>
  <c r="K15" i="14"/>
  <c r="I15" i="14"/>
  <c r="G15" i="14"/>
  <c r="L14" i="14"/>
  <c r="K14" i="14"/>
  <c r="I14" i="14"/>
  <c r="J13" i="14"/>
  <c r="H13" i="14"/>
  <c r="F13" i="14"/>
  <c r="E13" i="14"/>
  <c r="J11" i="14"/>
  <c r="H11" i="14"/>
  <c r="F11" i="14"/>
  <c r="E11" i="14"/>
  <c r="L10" i="14"/>
  <c r="K10" i="14"/>
  <c r="I10" i="14"/>
  <c r="G10" i="14"/>
  <c r="J9" i="14"/>
  <c r="H9" i="14"/>
  <c r="F9" i="14"/>
  <c r="F12" i="14" s="1"/>
  <c r="E9" i="14"/>
  <c r="L8" i="14"/>
  <c r="K8" i="14"/>
  <c r="I8" i="14"/>
  <c r="G8" i="14"/>
  <c r="L7" i="14"/>
  <c r="K7" i="14"/>
  <c r="I7" i="14"/>
  <c r="G7" i="14"/>
  <c r="L6" i="14"/>
  <c r="K6" i="14"/>
  <c r="I6" i="14"/>
  <c r="G6" i="14"/>
  <c r="G13" i="14" l="1"/>
  <c r="J21" i="14"/>
  <c r="H12" i="14"/>
  <c r="E33" i="14"/>
  <c r="E45" i="14"/>
  <c r="E60" i="14"/>
  <c r="E67" i="14" s="1"/>
  <c r="E68" i="14" s="1"/>
  <c r="F21" i="14"/>
  <c r="L54" i="14"/>
  <c r="G16" i="14"/>
  <c r="G23" i="14"/>
  <c r="I11" i="14"/>
  <c r="I16" i="14"/>
  <c r="I26" i="14"/>
  <c r="I44" i="14"/>
  <c r="G30" i="14"/>
  <c r="G41" i="14"/>
  <c r="H33" i="14"/>
  <c r="L16" i="14"/>
  <c r="L23" i="14"/>
  <c r="L30" i="14"/>
  <c r="L41" i="14"/>
  <c r="H21" i="14"/>
  <c r="I51" i="14"/>
  <c r="I57" i="14"/>
  <c r="I62" i="14"/>
  <c r="G51" i="14"/>
  <c r="G57" i="14"/>
  <c r="G62" i="14"/>
  <c r="G11" i="14"/>
  <c r="I13" i="14"/>
  <c r="G27" i="14"/>
  <c r="G40" i="14"/>
  <c r="K51" i="14"/>
  <c r="L57" i="14"/>
  <c r="L27" i="14"/>
  <c r="G54" i="14"/>
  <c r="L9" i="14"/>
  <c r="K30" i="14"/>
  <c r="I54" i="14"/>
  <c r="L44" i="14"/>
  <c r="L40" i="14"/>
  <c r="J12" i="14"/>
  <c r="K9" i="14"/>
  <c r="I66" i="14"/>
  <c r="L66" i="14"/>
  <c r="K66" i="14"/>
  <c r="G9" i="14"/>
  <c r="K11" i="14"/>
  <c r="K13" i="14"/>
  <c r="K16" i="14"/>
  <c r="H45" i="14"/>
  <c r="L51" i="14"/>
  <c r="L11" i="14"/>
  <c r="L13" i="14"/>
  <c r="E12" i="14"/>
  <c r="G12" i="14" s="1"/>
  <c r="E21" i="14"/>
  <c r="I23" i="14"/>
  <c r="I30" i="14"/>
  <c r="I40" i="14"/>
  <c r="I41" i="14"/>
  <c r="J45" i="14"/>
  <c r="F60" i="14"/>
  <c r="G60" i="14" s="1"/>
  <c r="F66" i="14"/>
  <c r="J26" i="14"/>
  <c r="J33" i="14"/>
  <c r="K41" i="14"/>
  <c r="K44" i="14"/>
  <c r="K62" i="14"/>
  <c r="I9" i="14"/>
  <c r="K27" i="14"/>
  <c r="K40" i="14"/>
  <c r="I27" i="14"/>
  <c r="K23" i="14"/>
  <c r="H60" i="14"/>
  <c r="L62" i="14"/>
  <c r="F44" i="14"/>
  <c r="G44" i="14" s="1"/>
  <c r="J60" i="14"/>
  <c r="J67" i="14" s="1"/>
  <c r="F26" i="14"/>
  <c r="G26" i="14" s="1"/>
  <c r="F33" i="14"/>
  <c r="K54" i="14"/>
  <c r="K57" i="14"/>
  <c r="L21" i="14" l="1"/>
  <c r="I33" i="14"/>
  <c r="G33" i="14"/>
  <c r="E34" i="14"/>
  <c r="E35" i="14" s="1"/>
  <c r="E69" i="14" s="1"/>
  <c r="I60" i="14"/>
  <c r="J34" i="14"/>
  <c r="K34" i="14" s="1"/>
  <c r="H67" i="14"/>
  <c r="I67" i="14" s="1"/>
  <c r="H34" i="14"/>
  <c r="H35" i="14" s="1"/>
  <c r="K12" i="14"/>
  <c r="L12" i="14"/>
  <c r="J68" i="14"/>
  <c r="L45" i="14"/>
  <c r="K45" i="14"/>
  <c r="K21" i="14"/>
  <c r="I45" i="14"/>
  <c r="K67" i="14"/>
  <c r="L33" i="14"/>
  <c r="K33" i="14"/>
  <c r="L26" i="14"/>
  <c r="K26" i="14"/>
  <c r="I21" i="14"/>
  <c r="L60" i="14"/>
  <c r="K60" i="14"/>
  <c r="G66" i="14"/>
  <c r="F67" i="14"/>
  <c r="G67" i="14" s="1"/>
  <c r="F34" i="14"/>
  <c r="F45" i="14"/>
  <c r="I12" i="14"/>
  <c r="G21" i="14"/>
  <c r="J35" i="14" l="1"/>
  <c r="L35" i="14" s="1"/>
  <c r="I34" i="14"/>
  <c r="L67" i="14"/>
  <c r="L34" i="14"/>
  <c r="H68" i="14"/>
  <c r="I68" i="14" s="1"/>
  <c r="G34" i="14"/>
  <c r="F35" i="14"/>
  <c r="I35" i="14"/>
  <c r="G45" i="14"/>
  <c r="F68" i="14"/>
  <c r="G68" i="14" s="1"/>
  <c r="K68" i="14"/>
  <c r="H69" i="14" l="1"/>
  <c r="I69" i="14" s="1"/>
  <c r="K35" i="14"/>
  <c r="J69" i="14"/>
  <c r="L68" i="14"/>
  <c r="G35" i="14"/>
  <c r="F69" i="14"/>
  <c r="G69" i="14" s="1"/>
  <c r="L69" i="14" l="1"/>
  <c r="K69" i="14"/>
  <c r="B9" i="5"/>
  <c r="C9" i="5"/>
  <c r="E9" i="7" l="1"/>
  <c r="E6" i="7"/>
  <c r="E7" i="7"/>
  <c r="E5" i="7"/>
  <c r="E18" i="7" l="1"/>
  <c r="E20" i="7"/>
  <c r="E21" i="7"/>
  <c r="E17" i="7"/>
  <c r="E13" i="7"/>
  <c r="E14" i="7"/>
  <c r="E15" i="7"/>
  <c r="E12" i="7"/>
  <c r="D10" i="7"/>
  <c r="D23" i="7" l="1"/>
  <c r="D11" i="7"/>
  <c r="D25" i="7" l="1"/>
  <c r="A26" i="7" l="1"/>
  <c r="E22" i="7"/>
  <c r="E19" i="7"/>
  <c r="E16" i="7"/>
  <c r="C10" i="7"/>
  <c r="E10" i="7" s="1"/>
  <c r="E8" i="7"/>
  <c r="C23" i="7" l="1"/>
  <c r="E23" i="7" s="1"/>
  <c r="C11" i="7"/>
  <c r="E11" i="7" s="1"/>
  <c r="C25" i="7" l="1"/>
  <c r="E25" i="7" s="1"/>
  <c r="G9" i="5" l="1"/>
  <c r="E9" i="5"/>
  <c r="H9" i="5" l="1"/>
  <c r="D6" i="5" l="1"/>
  <c r="D7" i="5"/>
  <c r="D8" i="5"/>
  <c r="F6" i="5"/>
  <c r="F7" i="5"/>
  <c r="F8" i="5"/>
  <c r="H6" i="5"/>
  <c r="H7" i="5"/>
  <c r="H8" i="5"/>
  <c r="H5" i="5" l="1"/>
  <c r="F9" i="5" l="1"/>
  <c r="D9" i="5"/>
  <c r="H20" i="11" l="1"/>
  <c r="H15" i="11"/>
  <c r="H9" i="11"/>
  <c r="H10" i="11" s="1"/>
  <c r="H21" i="11" l="1"/>
  <c r="H22" i="11" s="1"/>
  <c r="D20" i="11"/>
  <c r="D14" i="11"/>
  <c r="D10" i="11"/>
  <c r="D15" i="11" l="1"/>
  <c r="D22" i="11" s="1"/>
  <c r="F5" i="5" l="1"/>
  <c r="D5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<sst xmlns="http://schemas.openxmlformats.org/spreadsheetml/2006/main" count="207" uniqueCount="91">
  <si>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</si>
  <si>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</si>
  <si>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</si>
  <si>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</si>
  <si>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</si>
  <si>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</si>
  <si>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</si>
  <si>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</si>
  <si>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</si>
  <si>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</si>
  <si>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</si>
  <si>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</si>
  <si>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</si>
  <si>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</si>
  <si>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</si>
  <si>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</si>
  <si>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</si>
  <si>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</si>
  <si>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</si>
  <si>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</si>
  <si>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</si>
  <si>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</si>
  <si>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</si>
  <si>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</si>
  <si>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</si>
  <si>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</si>
  <si>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</si>
  <si>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</si>
  <si>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</si>
  <si>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</si>
  <si>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</si>
  <si>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</si>
  <si>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</si>
  <si>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</si>
  <si>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</si>
  <si>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</si>
  <si>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</si>
  <si>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</si>
  <si>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</si>
  <si>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</si>
  <si>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</si>
  <si>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</si>
  <si>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</si>
  <si>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</si>
  <si>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</si>
  <si>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</si>
  <si>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</si>
  <si>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</si>
  <si>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</si>
  <si>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Gestión y control de Tránsito y Transporte</t>
  </si>
  <si>
    <t>PRESUPUESTO  ASIGNADO</t>
  </si>
  <si>
    <t>%GIRO</t>
  </si>
  <si>
    <t>INVERSION</t>
  </si>
  <si>
    <t>TOTAL</t>
  </si>
  <si>
    <t>PASIVOS</t>
  </si>
  <si>
    <t xml:space="preserve">TRANSFERENCIAS CORRIENTES DE FUNCIONAMIENTO
</t>
  </si>
  <si>
    <t>RESERVAS 2020</t>
  </si>
  <si>
    <t>Fortalecimiento de la gestión jurídica de la Secretaría Distrital de Movilida</t>
  </si>
  <si>
    <t>% 
GIRO APROP.</t>
  </si>
  <si>
    <t>% 
GIRO RP</t>
  </si>
  <si>
    <t>INFORME DE EJECUCION DEL PRESUPUESTO DE GASTOS E INVERSIONES</t>
  </si>
  <si>
    <t xml:space="preserve">SECRETARÍA DISTRITAL DE MOVILIDAD </t>
  </si>
  <si>
    <t>Fortalecimiento a la gestión de Investigaciones Administrativas de Tránsit</t>
  </si>
  <si>
    <t>PRESUPUESTO  ASIGNADO
2020</t>
  </si>
  <si>
    <t>BOGOTA MEJOR PARA TODOS</t>
  </si>
  <si>
    <t>TOTAL BOGOTA MEJOR PARA TODOS</t>
  </si>
  <si>
    <t xml:space="preserve"> Un Nuevo Contrato Social y Ambiental para la Bogotá del Siglo XXI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</si>
  <si>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</si>
  <si>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</si>
  <si>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</si>
  <si>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</si>
  <si>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</si>
  <si>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</si>
  <si>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</si>
  <si>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</si>
  <si>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</si>
  <si>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</si>
  <si>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</si>
  <si>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</si>
  <si>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</si>
  <si>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</si>
  <si>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</si>
  <si>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</si>
  <si>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</si>
  <si>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TOTAL  UN NUEVO CONTRATO SOCIAL Y AMBIENTAL PARA LA BOGOTA DEL SIGLO XXI</t>
  </si>
  <si>
    <t>TOTAL SSM</t>
  </si>
  <si>
    <t>SECRETARÍA DISTRITAL DE MOVILIDAD</t>
  </si>
  <si>
    <t>EJECUCION PRESUPUESTAL - 31 DE AGOSTO DE 2020</t>
  </si>
  <si>
    <t>PREDIS 01-09-2020 7:00</t>
  </si>
  <si>
    <t>GASTOS DE FUNCIONAMIENTO - 31 DE AGOSTO DE 2020</t>
  </si>
  <si>
    <t>RESERVAS - 31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</si>
</sst>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7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10" fillId="0" borderId="0" xfId="0" applyFont="1"/>
    <xf numFmtId="164" fontId="4" fillId="5" borderId="1" xfId="4" applyFont="1" applyFill="1" applyBorder="1" applyAlignment="1">
      <alignment horizontal="center" vertical="center" wrapText="1"/>
    </xf>
    <xf numFmtId="168" fontId="4" fillId="5" borderId="1" xfId="1" applyNumberFormat="1" applyFont="1" applyFill="1" applyBorder="1" applyAlignment="1">
      <alignment horizontal="center" vertical="center" wrapText="1"/>
    </xf>
    <xf numFmtId="167" fontId="4" fillId="5" borderId="1" xfId="1" applyNumberFormat="1" applyFont="1" applyFill="1" applyBorder="1" applyAlignment="1">
      <alignment horizontal="center" vertical="center" wrapText="1"/>
    </xf>
    <xf numFmtId="164" fontId="7" fillId="0" borderId="1" xfId="4" applyFont="1" applyFill="1" applyBorder="1" applyAlignment="1">
      <alignment horizontal="center" vertical="center"/>
    </xf>
    <xf numFmtId="164" fontId="8" fillId="3" borderId="1" xfId="4" applyFont="1" applyFill="1" applyBorder="1" applyAlignment="1">
      <alignment horizontal="center" vertical="center" wrapText="1"/>
    </xf>
    <xf numFmtId="169" fontId="7" fillId="0" borderId="1" xfId="1" applyNumberFormat="1" applyFont="1" applyFill="1" applyBorder="1" applyAlignment="1">
      <alignment vertical="center"/>
    </xf>
    <xf numFmtId="164" fontId="8" fillId="3" borderId="1" xfId="4" applyFont="1" applyFill="1" applyBorder="1" applyAlignment="1">
      <alignment vertical="center"/>
    </xf>
    <xf numFmtId="10" fontId="8" fillId="3" borderId="19" xfId="2" applyNumberFormat="1" applyFont="1" applyFill="1" applyBorder="1" applyAlignment="1">
      <alignment horizontal="center" vertical="center"/>
    </xf>
    <xf numFmtId="10" fontId="8" fillId="3" borderId="1" xfId="2" applyNumberFormat="1" applyFont="1" applyFill="1" applyBorder="1" applyAlignment="1">
      <alignment horizontal="center" vertical="center"/>
    </xf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1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Border="1"/>
    <xf numFmtId="0" fontId="10" fillId="3" borderId="0" xfId="0" applyFont="1" applyFill="1"/>
    <xf numFmtId="0" fontId="7" fillId="3" borderId="0" xfId="0" applyFont="1" applyFill="1"/>
    <xf numFmtId="164" fontId="7" fillId="3" borderId="0" xfId="4" applyFont="1" applyFill="1"/>
    <xf numFmtId="0" fontId="3" fillId="3" borderId="0" xfId="0" applyFont="1" applyFill="1"/>
    <xf numFmtId="164" fontId="9" fillId="6" borderId="1" xfId="4" applyFont="1" applyFill="1" applyBorder="1" applyAlignment="1">
      <alignment horizontal="center" vertical="center"/>
    </xf>
    <xf numFmtId="169" fontId="6" fillId="5" borderId="9" xfId="1" applyNumberFormat="1" applyFont="1" applyFill="1" applyBorder="1" applyAlignment="1">
      <alignment vertical="center"/>
    </xf>
    <xf numFmtId="164" fontId="6" fillId="5" borderId="0" xfId="0" applyNumberFormat="1" applyFont="1" applyFill="1" applyAlignment="1">
      <alignment horizontal="center" vertical="center"/>
    </xf>
    <xf numFmtId="169" fontId="6" fillId="5" borderId="1" xfId="1" applyNumberFormat="1" applyFont="1" applyFill="1" applyBorder="1" applyAlignment="1">
      <alignment vertical="center"/>
    </xf>
    <xf numFmtId="10" fontId="7" fillId="0" borderId="1" xfId="2" applyNumberFormat="1" applyFont="1" applyFill="1" applyBorder="1" applyAlignment="1">
      <alignment horizontal="center" vertical="center"/>
    </xf>
    <xf numFmtId="10" fontId="6" fillId="5" borderId="1" xfId="2" applyNumberFormat="1" applyFont="1" applyFill="1" applyBorder="1" applyAlignment="1">
      <alignment horizontal="center" vertical="center"/>
    </xf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164" fontId="6" fillId="5" borderId="1" xfId="4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6" fillId="7" borderId="1" xfId="4" applyFont="1" applyFill="1" applyBorder="1" applyAlignment="1">
      <alignment horizontal="center" vertical="center"/>
    </xf>
    <xf numFmtId="10" fontId="6" fillId="6" borderId="1" xfId="2" applyNumberFormat="1" applyFont="1" applyFill="1" applyBorder="1" applyAlignment="1">
      <alignment horizontal="center" vertical="center"/>
    </xf>
    <xf numFmtId="169" fontId="9" fillId="7" borderId="9" xfId="0" applyNumberFormat="1" applyFont="1" applyFill="1" applyBorder="1" applyAlignment="1">
      <alignment horizontal="center" vertical="center"/>
    </xf>
    <xf numFmtId="10" fontId="6" fillId="7" borderId="1" xfId="2" applyNumberFormat="1" applyFont="1" applyFill="1" applyBorder="1" applyAlignment="1">
      <alignment horizontal="center" vertical="center"/>
    </xf>
    <xf numFmtId="10" fontId="9" fillId="5" borderId="1" xfId="2" applyNumberFormat="1" applyFont="1" applyFill="1" applyBorder="1" applyAlignment="1">
      <alignment horizontal="center" vertical="center"/>
    </xf>
    <xf numFmtId="10" fontId="6" fillId="8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3" fillId="3" borderId="1" xfId="4" applyFont="1" applyFill="1" applyBorder="1" applyAlignment="1">
      <alignment horizontal="center" vertical="center" wrapText="1"/>
    </xf>
    <xf numFmtId="10" fontId="2" fillId="3" borderId="1" xfId="2" applyNumberFormat="1" applyFont="1" applyFill="1" applyBorder="1" applyAlignment="1">
      <alignment horizontal="center" vertical="center"/>
    </xf>
    <xf numFmtId="164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5" fillId="7" borderId="1" xfId="0" applyFont="1" applyFill="1" applyBorder="1" applyAlignment="1">
      <alignment horizontal="center" vertical="center"/>
    </xf>
    <xf numFmtId="164" fontId="5" fillId="7" borderId="1" xfId="4" applyFont="1" applyFill="1" applyBorder="1" applyAlignment="1">
      <alignment horizontal="center" vertical="center" wrapText="1"/>
    </xf>
    <xf numFmtId="10" fontId="4" fillId="7" borderId="1" xfId="2" applyNumberFormat="1" applyFont="1" applyFill="1" applyBorder="1" applyAlignment="1">
      <alignment horizontal="center" vertical="center"/>
    </xf>
    <xf numFmtId="0" fontId="15" fillId="3" borderId="0" xfId="0" applyFont="1" applyFill="1"/>
    <xf numFmtId="43" fontId="15" fillId="3" borderId="0" xfId="0" applyNumberFormat="1" applyFont="1" applyFill="1"/>
    <xf numFmtId="169" fontId="15" fillId="3" borderId="0" xfId="0" applyNumberFormat="1" applyFont="1" applyFill="1"/>
    <xf numFmtId="0" fontId="16" fillId="3" borderId="0" xfId="0" applyFont="1" applyFill="1"/>
    <xf numFmtId="164" fontId="16" fillId="3" borderId="0" xfId="4" applyFont="1" applyFill="1"/>
    <xf numFmtId="164" fontId="6" fillId="6" borderId="8" xfId="4" applyFont="1" applyFill="1" applyBorder="1" applyAlignment="1">
      <alignment horizontal="center" vertical="center" wrapText="1"/>
    </xf>
    <xf numFmtId="10" fontId="6" fillId="6" borderId="2" xfId="2" applyNumberFormat="1" applyFont="1" applyFill="1" applyBorder="1" applyAlignment="1">
      <alignment horizontal="center" vertical="center" wrapText="1"/>
    </xf>
    <xf numFmtId="164" fontId="8" fillId="3" borderId="0" xfId="0" applyNumberFormat="1" applyFont="1" applyFill="1"/>
    <xf numFmtId="0" fontId="8" fillId="3" borderId="8" xfId="0" applyFont="1" applyFill="1" applyBorder="1" applyAlignment="1">
      <alignment horizontal="center" vertical="center" wrapText="1"/>
    </xf>
    <xf numFmtId="0" fontId="8" fillId="3" borderId="8" xfId="3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164" fontId="9" fillId="10" borderId="9" xfId="4" applyFont="1" applyFill="1" applyBorder="1" applyAlignment="1">
      <alignment horizontal="center" vertical="center" wrapText="1"/>
    </xf>
    <xf numFmtId="164" fontId="9" fillId="10" borderId="1" xfId="4" applyFont="1" applyFill="1" applyBorder="1" applyAlignment="1">
      <alignment horizontal="center" vertical="center" wrapText="1"/>
    </xf>
    <xf numFmtId="10" fontId="9" fillId="10" borderId="1" xfId="2" applyNumberFormat="1" applyFont="1" applyFill="1" applyBorder="1" applyAlignment="1">
      <alignment horizontal="center" vertical="center"/>
    </xf>
    <xf numFmtId="10" fontId="9" fillId="10" borderId="19" xfId="2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 wrapText="1"/>
    </xf>
    <xf numFmtId="164" fontId="9" fillId="11" borderId="1" xfId="4" applyFont="1" applyFill="1" applyBorder="1" applyAlignment="1">
      <alignment horizontal="center" vertical="center" wrapText="1"/>
    </xf>
    <xf numFmtId="10" fontId="9" fillId="11" borderId="1" xfId="2" applyNumberFormat="1" applyFont="1" applyFill="1" applyBorder="1" applyAlignment="1">
      <alignment horizontal="center" vertical="center"/>
    </xf>
    <xf numFmtId="10" fontId="9" fillId="11" borderId="19" xfId="2" applyNumberFormat="1" applyFont="1" applyFill="1" applyBorder="1" applyAlignment="1">
      <alignment horizontal="center" vertical="center"/>
    </xf>
    <xf numFmtId="164" fontId="9" fillId="11" borderId="1" xfId="4" applyFont="1" applyFill="1" applyBorder="1" applyAlignment="1">
      <alignment horizontal="center" vertical="center"/>
    </xf>
    <xf numFmtId="164" fontId="9" fillId="10" borderId="1" xfId="4" applyFont="1" applyFill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164" fontId="9" fillId="6" borderId="8" xfId="4" applyFont="1" applyFill="1" applyBorder="1" applyAlignment="1">
      <alignment horizontal="center" vertical="center"/>
    </xf>
    <xf numFmtId="10" fontId="9" fillId="6" borderId="1" xfId="2" applyNumberFormat="1" applyFont="1" applyFill="1" applyBorder="1" applyAlignment="1">
      <alignment horizontal="center" vertical="center"/>
    </xf>
    <xf numFmtId="10" fontId="9" fillId="6" borderId="19" xfId="2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9" fillId="12" borderId="0" xfId="0" applyFont="1" applyFill="1" applyBorder="1" applyAlignment="1">
      <alignment horizontal="center" vertical="center" wrapText="1"/>
    </xf>
    <xf numFmtId="9" fontId="9" fillId="3" borderId="0" xfId="2" applyFont="1" applyFill="1" applyAlignment="1">
      <alignment horizontal="center"/>
    </xf>
    <xf numFmtId="164" fontId="9" fillId="5" borderId="1" xfId="0" applyNumberFormat="1" applyFont="1" applyFill="1" applyBorder="1"/>
    <xf numFmtId="164" fontId="9" fillId="13" borderId="14" xfId="4" applyFont="1" applyFill="1" applyBorder="1" applyAlignment="1">
      <alignment horizontal="center" vertical="center" wrapText="1"/>
    </xf>
    <xf numFmtId="168" fontId="9" fillId="13" borderId="17" xfId="1" applyNumberFormat="1" applyFont="1" applyFill="1" applyBorder="1" applyAlignment="1">
      <alignment horizontal="center" vertical="center" wrapText="1"/>
    </xf>
    <xf numFmtId="164" fontId="9" fillId="13" borderId="17" xfId="4" applyFont="1" applyFill="1" applyBorder="1" applyAlignment="1">
      <alignment horizontal="center" vertical="center" wrapText="1"/>
    </xf>
    <xf numFmtId="168" fontId="9" fillId="13" borderId="18" xfId="1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8" fillId="3" borderId="8" xfId="3" applyFont="1" applyFill="1" applyBorder="1" applyAlignment="1">
      <alignment horizontal="center" vertical="center" wrapText="1"/>
    </xf>
    <xf numFmtId="0" fontId="8" fillId="3" borderId="13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13" borderId="15" xfId="0" applyFont="1" applyFill="1" applyBorder="1" applyAlignment="1">
      <alignment horizontal="center" vertical="center" wrapText="1"/>
    </xf>
    <xf numFmtId="0" fontId="9" fillId="13" borderId="16" xfId="0" applyFont="1" applyFill="1" applyBorder="1" applyAlignment="1">
      <alignment horizontal="center" vertical="center" wrapText="1"/>
    </xf>
    <xf numFmtId="164" fontId="9" fillId="13" borderId="15" xfId="4" applyFont="1" applyFill="1" applyBorder="1" applyAlignment="1">
      <alignment horizontal="center" vertical="center" wrapText="1"/>
    </xf>
    <xf numFmtId="164" fontId="9" fillId="13" borderId="16" xfId="4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21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9" fillId="5" borderId="2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164" fontId="9" fillId="5" borderId="1" xfId="4" applyFont="1" applyFill="1" applyBorder="1" applyAlignment="1">
      <alignment horizontal="center" vertical="center" wrapText="1"/>
    </xf>
  </cellXfs>
  <cellStyles count="10">
    <cellStyle name="Millares" xfId="1" builtinId="3"/>
    <cellStyle name="Millares [0]" xfId="4" builtinId="6"/>
    <cellStyle name="Millares [0] 2" xfId="9"/>
    <cellStyle name="Millares 2" xfId="5"/>
    <cellStyle name="Millares 2 2" xfId="8"/>
    <cellStyle name="Millares 3" xfId="6"/>
    <cellStyle name="Millares 3 2" xfId="7"/>
    <cellStyle name="Normal" xfId="0" builtinId="0"/>
    <cellStyle name="Normal 17" xfId="3"/>
    <cellStyle name="Porcentaje" xfId="2" builtinId="5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>
      <tableStyleElement type="wholeTable" dxfId="2"/>
    </tableStyle>
    <tableStyle name="Estilo de segmentación de datos 2" pivot="0" table="0" count="1">
      <tableStyleElement type="wholeTable" dxfId="1"/>
    </tableStyle>
    <tableStyle name="Estilo de segmentación de datos 3" pivot="0" table="0" count="1">
      <tableStyleElement type="wholeTable" dxfId="0"/>
    </tableStyle>
  </tableStyles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10" t="s">
        <v>33</v>
      </c>
      <c r="C1" s="110"/>
      <c r="D1" s="110"/>
      <c r="F1" s="110" t="s">
        <v>37</v>
      </c>
      <c r="G1" s="110"/>
      <c r="H1" s="110"/>
      <c r="I1" s="27"/>
    </row>
    <row r="2" spans="2:9" ht="13.5" customHeight="1" x14ac:dyDescent="0.2">
      <c r="B2" s="110" t="s">
        <v>25</v>
      </c>
      <c r="C2" s="110"/>
      <c r="D2" s="110"/>
      <c r="F2" s="110" t="s">
        <v>25</v>
      </c>
      <c r="G2" s="110"/>
      <c r="H2" s="110"/>
    </row>
    <row r="3" spans="2:9" x14ac:dyDescent="0.2">
      <c r="B3" s="110" t="s">
        <v>34</v>
      </c>
      <c r="C3" s="110"/>
      <c r="D3" s="110"/>
      <c r="F3" s="110" t="s">
        <v>30</v>
      </c>
      <c r="G3" s="110"/>
      <c r="H3" s="110"/>
    </row>
    <row r="4" spans="2:9" ht="7.5" customHeight="1" x14ac:dyDescent="0.2">
      <c r="G4" s="5"/>
      <c r="H4" s="6"/>
    </row>
    <row r="5" spans="2:9" ht="55.5" customHeight="1" x14ac:dyDescent="0.2">
      <c r="B5" s="114" t="s">
        <v>0</v>
      </c>
      <c r="C5" s="114"/>
      <c r="D5" s="7" t="s">
        <v>24</v>
      </c>
      <c r="F5" s="114" t="s">
        <v>0</v>
      </c>
      <c r="G5" s="114"/>
      <c r="H5" s="7" t="s">
        <v>31</v>
      </c>
    </row>
    <row r="6" spans="2:9" s="11" customFormat="1" ht="35.25" customHeight="1" x14ac:dyDescent="0.2">
      <c r="B6" s="2">
        <v>339</v>
      </c>
      <c r="C6" s="4" t="s">
        <v>19</v>
      </c>
      <c r="D6" s="8">
        <v>14890776746</v>
      </c>
      <c r="E6" s="12"/>
      <c r="F6" s="3">
        <v>967</v>
      </c>
      <c r="G6" s="4" t="s">
        <v>11</v>
      </c>
      <c r="H6" s="8">
        <v>7915698000</v>
      </c>
    </row>
    <row r="7" spans="2:9" s="11" customFormat="1" ht="35.25" customHeight="1" x14ac:dyDescent="0.2">
      <c r="B7" s="3">
        <v>1004</v>
      </c>
      <c r="C7" s="4" t="s">
        <v>10</v>
      </c>
      <c r="D7" s="8">
        <v>15354891000</v>
      </c>
      <c r="E7" s="12"/>
      <c r="F7" s="3">
        <v>965</v>
      </c>
      <c r="G7" s="4" t="s">
        <v>18</v>
      </c>
      <c r="H7" s="8">
        <v>169258000</v>
      </c>
    </row>
    <row r="8" spans="2:9" s="11" customFormat="1" ht="35.25" customHeight="1" x14ac:dyDescent="0.2">
      <c r="B8" s="3">
        <v>967</v>
      </c>
      <c r="C8" s="4" t="s">
        <v>11</v>
      </c>
      <c r="D8" s="8">
        <v>8438602037</v>
      </c>
      <c r="E8" s="12"/>
      <c r="F8" s="3">
        <v>6094</v>
      </c>
      <c r="G8" s="3" t="s">
        <v>12</v>
      </c>
      <c r="H8" s="8">
        <v>31105362000</v>
      </c>
    </row>
    <row r="9" spans="2:9" s="11" customFormat="1" ht="35.25" customHeight="1" x14ac:dyDescent="0.2">
      <c r="B9" s="3">
        <v>1183</v>
      </c>
      <c r="C9" s="4" t="s">
        <v>20</v>
      </c>
      <c r="D9" s="8">
        <v>3200912110</v>
      </c>
      <c r="E9" s="12"/>
      <c r="F9" s="115" t="s">
        <v>8</v>
      </c>
      <c r="G9" s="115"/>
      <c r="H9" s="9">
        <f>SUM(H6:H8)</f>
        <v>39190318000</v>
      </c>
    </row>
    <row r="10" spans="2:9" ht="35.25" customHeight="1" x14ac:dyDescent="0.2">
      <c r="B10" s="115" t="s">
        <v>7</v>
      </c>
      <c r="C10" s="115"/>
      <c r="D10" s="9">
        <f>+D9+D8+D7+D6</f>
        <v>41885181893</v>
      </c>
      <c r="E10" s="12"/>
      <c r="F10" s="114" t="s">
        <v>1</v>
      </c>
      <c r="G10" s="114"/>
      <c r="H10" s="10">
        <f>+H9</f>
        <v>39190318000</v>
      </c>
    </row>
    <row r="11" spans="2:9" s="11" customFormat="1" ht="35.25" customHeight="1" x14ac:dyDescent="0.2">
      <c r="B11" s="3">
        <v>585</v>
      </c>
      <c r="C11" s="4" t="s">
        <v>17</v>
      </c>
      <c r="D11" s="8">
        <v>2639057000</v>
      </c>
      <c r="E11" s="12"/>
      <c r="F11" s="2">
        <v>339</v>
      </c>
      <c r="G11" s="26" t="s">
        <v>19</v>
      </c>
      <c r="H11" s="8">
        <v>20379923000</v>
      </c>
    </row>
    <row r="12" spans="2:9" ht="35.25" customHeight="1" x14ac:dyDescent="0.2">
      <c r="B12" s="3">
        <v>965</v>
      </c>
      <c r="C12" s="4" t="s">
        <v>18</v>
      </c>
      <c r="D12" s="8">
        <v>315805000</v>
      </c>
      <c r="E12" s="12"/>
      <c r="F12" s="3">
        <v>1004</v>
      </c>
      <c r="G12" s="4" t="s">
        <v>10</v>
      </c>
      <c r="H12" s="8">
        <v>17489714000</v>
      </c>
    </row>
    <row r="13" spans="2:9" s="11" customFormat="1" ht="35.25" customHeight="1" x14ac:dyDescent="0.2">
      <c r="B13" s="3">
        <v>6094</v>
      </c>
      <c r="C13" s="3" t="s">
        <v>12</v>
      </c>
      <c r="D13" s="8">
        <v>19683713000</v>
      </c>
      <c r="E13" s="12"/>
      <c r="F13" s="3">
        <v>1183</v>
      </c>
      <c r="G13" s="4" t="s">
        <v>20</v>
      </c>
      <c r="H13" s="8">
        <v>1889555000</v>
      </c>
    </row>
    <row r="14" spans="2:9" ht="35.25" customHeight="1" x14ac:dyDescent="0.2">
      <c r="B14" s="115" t="s">
        <v>8</v>
      </c>
      <c r="C14" s="115"/>
      <c r="D14" s="9">
        <f>+D13+D12+D11</f>
        <v>22638575000</v>
      </c>
      <c r="E14" s="12"/>
      <c r="F14" s="3">
        <v>585</v>
      </c>
      <c r="G14" s="4" t="s">
        <v>17</v>
      </c>
      <c r="H14" s="8">
        <v>2843569000</v>
      </c>
    </row>
    <row r="15" spans="2:9" ht="21" customHeight="1" x14ac:dyDescent="0.2">
      <c r="B15" s="114" t="s">
        <v>1</v>
      </c>
      <c r="C15" s="114"/>
      <c r="D15" s="10">
        <f>+D10+D14</f>
        <v>64523756893</v>
      </c>
      <c r="E15" s="12"/>
      <c r="F15" s="115" t="s">
        <v>7</v>
      </c>
      <c r="G15" s="115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13</v>
      </c>
      <c r="D16" s="8">
        <v>16626000000</v>
      </c>
      <c r="E16" s="12"/>
      <c r="F16" s="3">
        <v>6219</v>
      </c>
      <c r="G16" s="2" t="s">
        <v>13</v>
      </c>
      <c r="H16" s="8">
        <v>21522370000</v>
      </c>
    </row>
    <row r="17" spans="2:8" ht="35.25" customHeight="1" x14ac:dyDescent="0.2">
      <c r="B17" s="3">
        <v>1044</v>
      </c>
      <c r="C17" s="2" t="s">
        <v>14</v>
      </c>
      <c r="D17" s="8">
        <v>17829168607</v>
      </c>
      <c r="E17" s="12"/>
      <c r="F17" s="3">
        <v>1044</v>
      </c>
      <c r="G17" s="2" t="s">
        <v>14</v>
      </c>
      <c r="H17" s="8">
        <v>19786331000</v>
      </c>
    </row>
    <row r="18" spans="2:8" ht="35.25" customHeight="1" x14ac:dyDescent="0.2">
      <c r="B18" s="3">
        <v>7132</v>
      </c>
      <c r="C18" s="2" t="s">
        <v>15</v>
      </c>
      <c r="D18" s="8">
        <v>21318552000</v>
      </c>
      <c r="E18" s="12"/>
      <c r="F18" s="3">
        <v>7132</v>
      </c>
      <c r="G18" s="2" t="s">
        <v>15</v>
      </c>
      <c r="H18" s="8">
        <v>30883680000</v>
      </c>
    </row>
    <row r="19" spans="2:8" ht="35.25" customHeight="1" x14ac:dyDescent="0.2">
      <c r="B19" s="3">
        <v>1032</v>
      </c>
      <c r="C19" s="2" t="s">
        <v>16</v>
      </c>
      <c r="D19" s="8">
        <v>208359322463</v>
      </c>
      <c r="E19" s="12"/>
      <c r="F19" s="3">
        <v>1032</v>
      </c>
      <c r="G19" s="2" t="s">
        <v>16</v>
      </c>
      <c r="H19" s="8">
        <v>279416422000</v>
      </c>
    </row>
    <row r="20" spans="2:8" ht="30" customHeight="1" x14ac:dyDescent="0.2">
      <c r="B20" s="115" t="s">
        <v>21</v>
      </c>
      <c r="C20" s="115"/>
      <c r="D20" s="9">
        <f>SUM(D16:D19)</f>
        <v>264133043070</v>
      </c>
      <c r="E20" s="12"/>
      <c r="F20" s="115" t="s">
        <v>32</v>
      </c>
      <c r="G20" s="115"/>
      <c r="H20" s="9">
        <f>SUM(H16:H19)</f>
        <v>351608803000</v>
      </c>
    </row>
    <row r="21" spans="2:8" s="23" customFormat="1" ht="13.5" customHeight="1" x14ac:dyDescent="0.2">
      <c r="B21" s="21"/>
      <c r="C21" s="21"/>
      <c r="D21" s="22"/>
      <c r="E21" s="24"/>
      <c r="F21" s="114" t="s">
        <v>21</v>
      </c>
      <c r="G21" s="114"/>
      <c r="H21" s="10">
        <f>+H15+H20</f>
        <v>394211564000</v>
      </c>
    </row>
    <row r="22" spans="2:8" ht="26.25" customHeight="1" x14ac:dyDescent="0.2">
      <c r="B22" s="114" t="s">
        <v>9</v>
      </c>
      <c r="C22" s="114"/>
      <c r="D22" s="10">
        <f>+D15+D20</f>
        <v>328656799963</v>
      </c>
      <c r="F22" s="111" t="s">
        <v>9</v>
      </c>
      <c r="G22" s="112"/>
      <c r="H22" s="10">
        <f>+H21+H10</f>
        <v>433401882000</v>
      </c>
    </row>
    <row r="23" spans="2:8" ht="18.75" customHeight="1" x14ac:dyDescent="0.2">
      <c r="B23" s="113" t="s">
        <v>35</v>
      </c>
      <c r="C23" s="113"/>
      <c r="D23" s="113"/>
      <c r="F23" s="113" t="s">
        <v>36</v>
      </c>
      <c r="G23" s="113"/>
      <c r="H23" s="113"/>
    </row>
    <row r="24" spans="2:8" x14ac:dyDescent="0.2">
      <c r="D24" s="25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C1" zoomScaleNormal="100" zoomScaleSheetLayoutView="100" workbookViewId="0">
      <pane ySplit="5" topLeftCell="A66" activePane="bottomLeft" state="frozen"/>
      <selection pane="bottomLeft" activeCell="E60" sqref="E60"/>
    </sheetView>
  </sheetViews>
  <sheetFormatPr baseColWidth="10" defaultRowHeight="12" x14ac:dyDescent="0.2"/>
  <cols>
    <col min="1" max="1" width="11.42578125" style="38"/>
    <col min="2" max="2" width="11.28515625" style="38" customWidth="1"/>
    <col min="3" max="3" width="41" style="39" customWidth="1"/>
    <col min="4" max="4" width="14" style="40" customWidth="1"/>
    <col min="5" max="5" width="17.85546875" style="38" customWidth="1"/>
    <col min="6" max="6" width="16.140625" style="38" customWidth="1"/>
    <col min="7" max="7" width="10.85546875" style="38" customWidth="1"/>
    <col min="8" max="8" width="15.7109375" style="38" customWidth="1"/>
    <col min="9" max="9" width="10.42578125" style="38" customWidth="1"/>
    <col min="10" max="10" width="16" style="38" customWidth="1"/>
    <col min="11" max="11" width="9.5703125" style="38" customWidth="1"/>
    <col min="12" max="12" width="11.5703125" style="38" customWidth="1"/>
    <col min="13" max="16384" width="11.42578125" style="38"/>
  </cols>
  <sheetData>
    <row r="1" spans="1:12" x14ac:dyDescent="0.2">
      <c r="B1" s="140" t="s">
        <v>60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3.5" customHeight="1" x14ac:dyDescent="0.2">
      <c r="B2" s="140" t="s">
        <v>61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 ht="16.5" customHeight="1" x14ac:dyDescent="0.2">
      <c r="B3" s="140" t="s">
        <v>87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 ht="18" customHeight="1" thickBot="1" x14ac:dyDescent="0.25"/>
    <row r="5" spans="1:12" ht="38.25" customHeight="1" thickBot="1" x14ac:dyDescent="0.25">
      <c r="B5" s="141" t="s">
        <v>0</v>
      </c>
      <c r="C5" s="142"/>
      <c r="D5" s="143" t="s">
        <v>63</v>
      </c>
      <c r="E5" s="144"/>
      <c r="F5" s="106" t="s">
        <v>2</v>
      </c>
      <c r="G5" s="107" t="s">
        <v>3</v>
      </c>
      <c r="H5" s="107" t="s">
        <v>4</v>
      </c>
      <c r="I5" s="107" t="s">
        <v>48</v>
      </c>
      <c r="J5" s="108" t="s">
        <v>5</v>
      </c>
      <c r="K5" s="109" t="s">
        <v>58</v>
      </c>
      <c r="L5" s="109" t="s">
        <v>59</v>
      </c>
    </row>
    <row r="6" spans="1:12" ht="29.25" customHeight="1" x14ac:dyDescent="0.2">
      <c r="A6" s="145" t="s">
        <v>64</v>
      </c>
      <c r="B6" s="84">
        <v>965</v>
      </c>
      <c r="C6" s="41" t="s">
        <v>41</v>
      </c>
      <c r="D6" s="42" t="s">
        <v>53</v>
      </c>
      <c r="E6" s="85">
        <v>44401500</v>
      </c>
      <c r="F6" s="86">
        <v>44401500</v>
      </c>
      <c r="G6" s="87">
        <f>F6/E6</f>
        <v>1</v>
      </c>
      <c r="H6" s="86">
        <v>44401500</v>
      </c>
      <c r="I6" s="87">
        <f>+H6/E6</f>
        <v>1</v>
      </c>
      <c r="J6" s="86">
        <v>44401500</v>
      </c>
      <c r="K6" s="88">
        <f>+J6/E6</f>
        <v>1</v>
      </c>
      <c r="L6" s="88">
        <f>+J6/H6</f>
        <v>1</v>
      </c>
    </row>
    <row r="7" spans="1:12" ht="15.75" customHeight="1" x14ac:dyDescent="0.2">
      <c r="A7" s="145"/>
      <c r="B7" s="89">
        <v>6094</v>
      </c>
      <c r="C7" s="82" t="s">
        <v>12</v>
      </c>
      <c r="D7" s="42" t="s">
        <v>53</v>
      </c>
      <c r="E7" s="86">
        <v>4484611043</v>
      </c>
      <c r="F7" s="86">
        <v>4484611043</v>
      </c>
      <c r="G7" s="87">
        <f t="shared" ref="G7:G69" si="0">F7/E7</f>
        <v>1</v>
      </c>
      <c r="H7" s="86">
        <v>4484611043</v>
      </c>
      <c r="I7" s="87">
        <f t="shared" ref="I7:I69" si="1">+H7/E7</f>
        <v>1</v>
      </c>
      <c r="J7" s="86">
        <v>1997006355</v>
      </c>
      <c r="K7" s="88">
        <f t="shared" ref="K7:K69" si="2">+J7/E7</f>
        <v>0.44530201969624861</v>
      </c>
      <c r="L7" s="88">
        <f t="shared" ref="L7:L69" si="3">+J7/H7</f>
        <v>0.44530201969624861</v>
      </c>
    </row>
    <row r="8" spans="1:12" ht="36.75" customHeight="1" x14ac:dyDescent="0.2">
      <c r="A8" s="145"/>
      <c r="B8" s="89">
        <v>967</v>
      </c>
      <c r="C8" s="82" t="s">
        <v>11</v>
      </c>
      <c r="D8" s="42" t="s">
        <v>53</v>
      </c>
      <c r="E8" s="86">
        <v>2355608920</v>
      </c>
      <c r="F8" s="86">
        <v>2355608920</v>
      </c>
      <c r="G8" s="87">
        <f t="shared" si="0"/>
        <v>1</v>
      </c>
      <c r="H8" s="86">
        <v>2355608920</v>
      </c>
      <c r="I8" s="87">
        <f t="shared" si="1"/>
        <v>1</v>
      </c>
      <c r="J8" s="86">
        <v>1511691307</v>
      </c>
      <c r="K8" s="88">
        <f t="shared" si="2"/>
        <v>0.64174120507235977</v>
      </c>
      <c r="L8" s="88">
        <f t="shared" si="3"/>
        <v>0.64174120507235977</v>
      </c>
    </row>
    <row r="9" spans="1:12" s="43" customFormat="1" ht="15.75" customHeight="1" x14ac:dyDescent="0.2">
      <c r="A9" s="145"/>
      <c r="B9" s="125" t="s">
        <v>8</v>
      </c>
      <c r="C9" s="126"/>
      <c r="D9" s="90" t="s">
        <v>53</v>
      </c>
      <c r="E9" s="91">
        <f>+E6+E7+E8</f>
        <v>6884621463</v>
      </c>
      <c r="F9" s="91">
        <f>+F6+F7+F8</f>
        <v>6884621463</v>
      </c>
      <c r="G9" s="92">
        <f t="shared" si="0"/>
        <v>1</v>
      </c>
      <c r="H9" s="91">
        <f>+H6+H7+H8</f>
        <v>6884621463</v>
      </c>
      <c r="I9" s="92">
        <f t="shared" si="1"/>
        <v>1</v>
      </c>
      <c r="J9" s="91">
        <f>+J6+J7+J8</f>
        <v>3553099162</v>
      </c>
      <c r="K9" s="93">
        <f t="shared" si="2"/>
        <v>0.51609216005490066</v>
      </c>
      <c r="L9" s="93">
        <f t="shared" si="3"/>
        <v>0.51609216005490066</v>
      </c>
    </row>
    <row r="10" spans="1:12" ht="24.75" customHeight="1" x14ac:dyDescent="0.2">
      <c r="A10" s="145"/>
      <c r="B10" s="89">
        <v>7544</v>
      </c>
      <c r="C10" s="82" t="s">
        <v>42</v>
      </c>
      <c r="D10" s="42" t="s">
        <v>53</v>
      </c>
      <c r="E10" s="86">
        <v>5314695935</v>
      </c>
      <c r="F10" s="86">
        <v>5314695935</v>
      </c>
      <c r="G10" s="87">
        <f t="shared" si="0"/>
        <v>1</v>
      </c>
      <c r="H10" s="86">
        <v>5314695935</v>
      </c>
      <c r="I10" s="87">
        <f t="shared" si="1"/>
        <v>1</v>
      </c>
      <c r="J10" s="86">
        <v>3464962445</v>
      </c>
      <c r="K10" s="88">
        <f t="shared" si="2"/>
        <v>0.65195873618685207</v>
      </c>
      <c r="L10" s="88">
        <f t="shared" si="3"/>
        <v>0.65195873618685207</v>
      </c>
    </row>
    <row r="11" spans="1:12" s="43" customFormat="1" ht="15.75" customHeight="1" x14ac:dyDescent="0.2">
      <c r="A11" s="145"/>
      <c r="B11" s="125" t="s">
        <v>44</v>
      </c>
      <c r="C11" s="126"/>
      <c r="D11" s="90" t="s">
        <v>53</v>
      </c>
      <c r="E11" s="94">
        <f>+E10</f>
        <v>5314695935</v>
      </c>
      <c r="F11" s="94">
        <f>+F10</f>
        <v>5314695935</v>
      </c>
      <c r="G11" s="92">
        <f t="shared" si="0"/>
        <v>1</v>
      </c>
      <c r="H11" s="94">
        <f>+H10</f>
        <v>5314695935</v>
      </c>
      <c r="I11" s="92">
        <f t="shared" si="1"/>
        <v>1</v>
      </c>
      <c r="J11" s="94">
        <f>+J10</f>
        <v>3464962445</v>
      </c>
      <c r="K11" s="93">
        <f t="shared" si="2"/>
        <v>0.65195873618685207</v>
      </c>
      <c r="L11" s="93">
        <f t="shared" si="3"/>
        <v>0.65195873618685207</v>
      </c>
    </row>
    <row r="12" spans="1:12" s="43" customFormat="1" ht="15.75" customHeight="1" x14ac:dyDescent="0.2">
      <c r="A12" s="145"/>
      <c r="B12" s="125" t="s">
        <v>1</v>
      </c>
      <c r="C12" s="126"/>
      <c r="D12" s="90"/>
      <c r="E12" s="94">
        <f>+E11+E9</f>
        <v>12199317398</v>
      </c>
      <c r="F12" s="94">
        <f>+F9+F11</f>
        <v>12199317398</v>
      </c>
      <c r="G12" s="92">
        <f t="shared" si="0"/>
        <v>1</v>
      </c>
      <c r="H12" s="94">
        <f>+H9+H11</f>
        <v>12199317398</v>
      </c>
      <c r="I12" s="92">
        <f t="shared" si="1"/>
        <v>1</v>
      </c>
      <c r="J12" s="94">
        <f>+J9+J11</f>
        <v>7018061607</v>
      </c>
      <c r="K12" s="93">
        <f t="shared" si="2"/>
        <v>0.57528313905092476</v>
      </c>
      <c r="L12" s="93">
        <f t="shared" si="3"/>
        <v>0.57528313905092476</v>
      </c>
    </row>
    <row r="13" spans="1:12" ht="15.75" customHeight="1" x14ac:dyDescent="0.2">
      <c r="A13" s="145"/>
      <c r="B13" s="146">
        <v>339</v>
      </c>
      <c r="C13" s="134" t="s">
        <v>19</v>
      </c>
      <c r="D13" s="42" t="s">
        <v>53</v>
      </c>
      <c r="E13" s="86">
        <f>+E14+E15</f>
        <v>5910661652</v>
      </c>
      <c r="F13" s="86">
        <f>+F14+F15</f>
        <v>5905584852</v>
      </c>
      <c r="G13" s="87">
        <f t="shared" si="0"/>
        <v>0.99914107754784409</v>
      </c>
      <c r="H13" s="95">
        <f>+H14+H15</f>
        <v>5905584852</v>
      </c>
      <c r="I13" s="87">
        <f t="shared" si="1"/>
        <v>0.99914107754784409</v>
      </c>
      <c r="J13" s="95">
        <f>+J14+J15</f>
        <v>3048112146</v>
      </c>
      <c r="K13" s="88">
        <f t="shared" si="2"/>
        <v>0.51569728153338057</v>
      </c>
      <c r="L13" s="88">
        <f t="shared" si="3"/>
        <v>0.51614060628859115</v>
      </c>
    </row>
    <row r="14" spans="1:12" ht="15.75" customHeight="1" x14ac:dyDescent="0.2">
      <c r="A14" s="145"/>
      <c r="B14" s="147"/>
      <c r="C14" s="135"/>
      <c r="D14" s="42" t="s">
        <v>52</v>
      </c>
      <c r="E14" s="33">
        <v>5030059600</v>
      </c>
      <c r="F14" s="35">
        <v>5024982800</v>
      </c>
      <c r="G14" s="37">
        <f t="shared" si="0"/>
        <v>0.99899070778405885</v>
      </c>
      <c r="H14" s="35">
        <v>5024982800</v>
      </c>
      <c r="I14" s="37">
        <f t="shared" si="1"/>
        <v>0.99899070778405885</v>
      </c>
      <c r="J14" s="35">
        <v>2167510094</v>
      </c>
      <c r="K14" s="36">
        <f t="shared" si="2"/>
        <v>0.43091141385282988</v>
      </c>
      <c r="L14" s="36">
        <f t="shared" si="3"/>
        <v>0.43134676878893996</v>
      </c>
    </row>
    <row r="15" spans="1:12" ht="15.75" customHeight="1" x14ac:dyDescent="0.2">
      <c r="A15" s="145"/>
      <c r="B15" s="148"/>
      <c r="C15" s="136"/>
      <c r="D15" s="42" t="s">
        <v>54</v>
      </c>
      <c r="E15" s="33">
        <v>880602052</v>
      </c>
      <c r="F15" s="35">
        <v>880602052</v>
      </c>
      <c r="G15" s="37">
        <f t="shared" si="0"/>
        <v>1</v>
      </c>
      <c r="H15" s="35">
        <v>880602052</v>
      </c>
      <c r="I15" s="37">
        <f t="shared" si="1"/>
        <v>1</v>
      </c>
      <c r="J15" s="35">
        <v>880602052</v>
      </c>
      <c r="K15" s="36">
        <f t="shared" si="2"/>
        <v>1</v>
      </c>
      <c r="L15" s="36">
        <f t="shared" si="3"/>
        <v>1</v>
      </c>
    </row>
    <row r="16" spans="1:12" ht="15.75" customHeight="1" x14ac:dyDescent="0.2">
      <c r="A16" s="145"/>
      <c r="B16" s="137">
        <v>1004</v>
      </c>
      <c r="C16" s="134" t="s">
        <v>10</v>
      </c>
      <c r="D16" s="42" t="s">
        <v>53</v>
      </c>
      <c r="E16" s="86">
        <f>+E17+E18</f>
        <v>3710148730</v>
      </c>
      <c r="F16" s="95">
        <f>+F17+F18</f>
        <v>3710148730</v>
      </c>
      <c r="G16" s="87">
        <f t="shared" si="0"/>
        <v>1</v>
      </c>
      <c r="H16" s="95">
        <f>+H17+H18</f>
        <v>3710148730</v>
      </c>
      <c r="I16" s="87">
        <f t="shared" si="1"/>
        <v>1</v>
      </c>
      <c r="J16" s="95">
        <f>+J17+J18</f>
        <v>1704169987</v>
      </c>
      <c r="K16" s="88">
        <f t="shared" si="2"/>
        <v>0.45932659605266013</v>
      </c>
      <c r="L16" s="88">
        <f t="shared" si="3"/>
        <v>0.45932659605266013</v>
      </c>
    </row>
    <row r="17" spans="1:12" ht="15.75" customHeight="1" x14ac:dyDescent="0.2">
      <c r="A17" s="145"/>
      <c r="B17" s="138"/>
      <c r="C17" s="135"/>
      <c r="D17" s="42" t="s">
        <v>52</v>
      </c>
      <c r="E17" s="33">
        <v>3475125471</v>
      </c>
      <c r="F17" s="33">
        <v>3475125471</v>
      </c>
      <c r="G17" s="37">
        <f t="shared" si="0"/>
        <v>1</v>
      </c>
      <c r="H17" s="35">
        <v>3475125471</v>
      </c>
      <c r="I17" s="37">
        <f t="shared" si="1"/>
        <v>1</v>
      </c>
      <c r="J17" s="35">
        <v>1469146728</v>
      </c>
      <c r="K17" s="36">
        <f t="shared" si="2"/>
        <v>0.42276077231169418</v>
      </c>
      <c r="L17" s="36">
        <f t="shared" si="3"/>
        <v>0.42276077231169418</v>
      </c>
    </row>
    <row r="18" spans="1:12" ht="15.75" customHeight="1" x14ac:dyDescent="0.2">
      <c r="A18" s="145"/>
      <c r="B18" s="139"/>
      <c r="C18" s="136"/>
      <c r="D18" s="42" t="s">
        <v>54</v>
      </c>
      <c r="E18" s="33">
        <v>235023259</v>
      </c>
      <c r="F18" s="35">
        <v>235023259</v>
      </c>
      <c r="G18" s="37">
        <f t="shared" si="0"/>
        <v>1</v>
      </c>
      <c r="H18" s="35">
        <v>235023259</v>
      </c>
      <c r="I18" s="37">
        <f t="shared" si="1"/>
        <v>1</v>
      </c>
      <c r="J18" s="35">
        <v>235023259</v>
      </c>
      <c r="K18" s="36">
        <f t="shared" si="2"/>
        <v>1</v>
      </c>
      <c r="L18" s="36">
        <f t="shared" si="3"/>
        <v>1</v>
      </c>
    </row>
    <row r="19" spans="1:12" ht="23.25" customHeight="1" x14ac:dyDescent="0.2">
      <c r="A19" s="145"/>
      <c r="B19" s="89">
        <v>1183</v>
      </c>
      <c r="C19" s="82" t="s">
        <v>20</v>
      </c>
      <c r="D19" s="42" t="s">
        <v>53</v>
      </c>
      <c r="E19" s="86">
        <v>231468830</v>
      </c>
      <c r="F19" s="86">
        <v>231468830</v>
      </c>
      <c r="G19" s="87">
        <f t="shared" si="0"/>
        <v>1</v>
      </c>
      <c r="H19" s="95">
        <v>231468830</v>
      </c>
      <c r="I19" s="87">
        <f t="shared" si="1"/>
        <v>1</v>
      </c>
      <c r="J19" s="95">
        <v>124347163</v>
      </c>
      <c r="K19" s="88">
        <f t="shared" si="2"/>
        <v>0.53720910500130836</v>
      </c>
      <c r="L19" s="88">
        <f t="shared" si="3"/>
        <v>0.53720910500130836</v>
      </c>
    </row>
    <row r="20" spans="1:12" ht="29.25" customHeight="1" x14ac:dyDescent="0.2">
      <c r="A20" s="145"/>
      <c r="B20" s="84">
        <v>585</v>
      </c>
      <c r="C20" s="41" t="s">
        <v>17</v>
      </c>
      <c r="D20" s="42" t="s">
        <v>53</v>
      </c>
      <c r="E20" s="86">
        <v>988817125</v>
      </c>
      <c r="F20" s="95">
        <v>988817125</v>
      </c>
      <c r="G20" s="87">
        <f t="shared" si="0"/>
        <v>1</v>
      </c>
      <c r="H20" s="95">
        <v>988817125</v>
      </c>
      <c r="I20" s="87">
        <f t="shared" si="1"/>
        <v>1</v>
      </c>
      <c r="J20" s="95">
        <v>830071649</v>
      </c>
      <c r="K20" s="88">
        <f t="shared" si="2"/>
        <v>0.83945921648555588</v>
      </c>
      <c r="L20" s="88">
        <f t="shared" si="3"/>
        <v>0.83945921648555588</v>
      </c>
    </row>
    <row r="21" spans="1:12" ht="15.75" customHeight="1" x14ac:dyDescent="0.2">
      <c r="A21" s="145"/>
      <c r="B21" s="125" t="s">
        <v>45</v>
      </c>
      <c r="C21" s="126"/>
      <c r="D21" s="90" t="s">
        <v>53</v>
      </c>
      <c r="E21" s="94">
        <f>+E13+E16+E19+E20</f>
        <v>10841096337</v>
      </c>
      <c r="F21" s="94">
        <f>+F13+F16+F19+F20</f>
        <v>10836019537</v>
      </c>
      <c r="G21" s="92">
        <f t="shared" si="0"/>
        <v>0.99953170787878043</v>
      </c>
      <c r="H21" s="94">
        <f>+H13+H16+H19+H20</f>
        <v>10836019537</v>
      </c>
      <c r="I21" s="92">
        <f t="shared" si="1"/>
        <v>0.99953170787878043</v>
      </c>
      <c r="J21" s="94">
        <f>+J13+J16+J19+J20</f>
        <v>5706700945</v>
      </c>
      <c r="K21" s="93">
        <f t="shared" si="2"/>
        <v>0.52639518805154217</v>
      </c>
      <c r="L21" s="93">
        <f t="shared" si="3"/>
        <v>0.52664181026199275</v>
      </c>
    </row>
    <row r="22" spans="1:12" ht="23.25" customHeight="1" x14ac:dyDescent="0.2">
      <c r="A22" s="145"/>
      <c r="B22" s="96">
        <v>6219</v>
      </c>
      <c r="C22" s="83" t="s">
        <v>13</v>
      </c>
      <c r="D22" s="42" t="s">
        <v>53</v>
      </c>
      <c r="E22" s="86">
        <v>14217183962</v>
      </c>
      <c r="F22" s="95">
        <v>14217183962</v>
      </c>
      <c r="G22" s="87">
        <f t="shared" si="0"/>
        <v>1</v>
      </c>
      <c r="H22" s="95">
        <v>14217183962</v>
      </c>
      <c r="I22" s="87">
        <f t="shared" si="1"/>
        <v>1</v>
      </c>
      <c r="J22" s="95">
        <v>13407687131</v>
      </c>
      <c r="K22" s="88">
        <f t="shared" si="2"/>
        <v>0.9430620836613185</v>
      </c>
      <c r="L22" s="88">
        <f t="shared" si="3"/>
        <v>0.9430620836613185</v>
      </c>
    </row>
    <row r="23" spans="1:12" ht="15.75" customHeight="1" x14ac:dyDescent="0.2">
      <c r="A23" s="145"/>
      <c r="B23" s="122">
        <v>1032</v>
      </c>
      <c r="C23" s="119" t="s">
        <v>49</v>
      </c>
      <c r="D23" s="42" t="s">
        <v>53</v>
      </c>
      <c r="E23" s="86">
        <f>+E24+E25</f>
        <v>81672869105</v>
      </c>
      <c r="F23" s="95">
        <f>+F24+F25</f>
        <v>81672869105</v>
      </c>
      <c r="G23" s="87">
        <f t="shared" si="0"/>
        <v>1</v>
      </c>
      <c r="H23" s="95">
        <f>+H24+H25</f>
        <v>81672869105</v>
      </c>
      <c r="I23" s="87">
        <f t="shared" si="1"/>
        <v>1</v>
      </c>
      <c r="J23" s="95">
        <f>+J24+J25</f>
        <v>58946688355</v>
      </c>
      <c r="K23" s="88">
        <f t="shared" si="2"/>
        <v>0.72174136896326191</v>
      </c>
      <c r="L23" s="88">
        <f t="shared" si="3"/>
        <v>0.72174136896326191</v>
      </c>
    </row>
    <row r="24" spans="1:12" ht="15.75" customHeight="1" x14ac:dyDescent="0.2">
      <c r="A24" s="145"/>
      <c r="B24" s="123"/>
      <c r="C24" s="120"/>
      <c r="D24" s="42" t="s">
        <v>52</v>
      </c>
      <c r="E24" s="33">
        <v>43548100654</v>
      </c>
      <c r="F24" s="35">
        <v>43548100654</v>
      </c>
      <c r="G24" s="37">
        <f t="shared" si="0"/>
        <v>1</v>
      </c>
      <c r="H24" s="35">
        <v>43548100654</v>
      </c>
      <c r="I24" s="37">
        <f t="shared" si="1"/>
        <v>1</v>
      </c>
      <c r="J24" s="35">
        <v>21655558779</v>
      </c>
      <c r="K24" s="36">
        <f t="shared" si="2"/>
        <v>0.49727906507469882</v>
      </c>
      <c r="L24" s="36">
        <f t="shared" si="3"/>
        <v>0.49727906507469882</v>
      </c>
    </row>
    <row r="25" spans="1:12" ht="15.75" customHeight="1" x14ac:dyDescent="0.2">
      <c r="A25" s="145"/>
      <c r="B25" s="124"/>
      <c r="C25" s="121"/>
      <c r="D25" s="42" t="s">
        <v>54</v>
      </c>
      <c r="E25" s="33">
        <v>38124768451</v>
      </c>
      <c r="F25" s="35">
        <v>38124768451</v>
      </c>
      <c r="G25" s="37">
        <f t="shared" si="0"/>
        <v>1</v>
      </c>
      <c r="H25" s="35">
        <v>38124768451</v>
      </c>
      <c r="I25" s="37">
        <f t="shared" si="1"/>
        <v>1</v>
      </c>
      <c r="J25" s="35">
        <v>37291129576</v>
      </c>
      <c r="K25" s="36">
        <f t="shared" si="2"/>
        <v>0.97813392949333089</v>
      </c>
      <c r="L25" s="36">
        <f t="shared" si="3"/>
        <v>0.97813392949333089</v>
      </c>
    </row>
    <row r="26" spans="1:12" s="43" customFormat="1" ht="15.75" customHeight="1" x14ac:dyDescent="0.2">
      <c r="A26" s="145"/>
      <c r="B26" s="125" t="s">
        <v>46</v>
      </c>
      <c r="C26" s="126"/>
      <c r="D26" s="90" t="s">
        <v>53</v>
      </c>
      <c r="E26" s="91">
        <f>+E22+E23</f>
        <v>95890053067</v>
      </c>
      <c r="F26" s="91">
        <f>+F22+F23</f>
        <v>95890053067</v>
      </c>
      <c r="G26" s="92">
        <f t="shared" si="0"/>
        <v>1</v>
      </c>
      <c r="H26" s="91">
        <f>+H22+H23</f>
        <v>95890053067</v>
      </c>
      <c r="I26" s="92">
        <f t="shared" si="1"/>
        <v>1</v>
      </c>
      <c r="J26" s="91">
        <f>+J22+J23</f>
        <v>72354375486</v>
      </c>
      <c r="K26" s="93">
        <f t="shared" si="2"/>
        <v>0.75455558915422416</v>
      </c>
      <c r="L26" s="93">
        <f t="shared" si="3"/>
        <v>0.75455558915422416</v>
      </c>
    </row>
    <row r="27" spans="1:12" ht="15.75" customHeight="1" x14ac:dyDescent="0.2">
      <c r="A27" s="145"/>
      <c r="B27" s="122">
        <v>7545</v>
      </c>
      <c r="C27" s="119" t="s">
        <v>43</v>
      </c>
      <c r="D27" s="42" t="s">
        <v>53</v>
      </c>
      <c r="E27" s="86">
        <f>+E28+E29</f>
        <v>11399038073</v>
      </c>
      <c r="F27" s="86">
        <f>+F28+F29</f>
        <v>11399038073</v>
      </c>
      <c r="G27" s="87">
        <f t="shared" si="0"/>
        <v>1</v>
      </c>
      <c r="H27" s="95">
        <f>+H28+H29</f>
        <v>11399038073</v>
      </c>
      <c r="I27" s="87">
        <f t="shared" si="1"/>
        <v>1</v>
      </c>
      <c r="J27" s="95">
        <f>+J28+J29</f>
        <v>6641326754</v>
      </c>
      <c r="K27" s="88">
        <f t="shared" si="2"/>
        <v>0.58262168364283173</v>
      </c>
      <c r="L27" s="88">
        <f t="shared" si="3"/>
        <v>0.58262168364283173</v>
      </c>
    </row>
    <row r="28" spans="1:12" ht="15.75" customHeight="1" x14ac:dyDescent="0.2">
      <c r="A28" s="145"/>
      <c r="B28" s="123"/>
      <c r="C28" s="120"/>
      <c r="D28" s="42" t="s">
        <v>52</v>
      </c>
      <c r="E28" s="33">
        <v>11390772973</v>
      </c>
      <c r="F28" s="33">
        <v>11390772973</v>
      </c>
      <c r="G28" s="37">
        <f t="shared" si="0"/>
        <v>1</v>
      </c>
      <c r="H28" s="35">
        <v>11390772973</v>
      </c>
      <c r="I28" s="37">
        <f t="shared" si="1"/>
        <v>1</v>
      </c>
      <c r="J28" s="35">
        <v>6633963354</v>
      </c>
      <c r="K28" s="36">
        <f t="shared" si="2"/>
        <v>0.58239799614343524</v>
      </c>
      <c r="L28" s="36">
        <f t="shared" si="3"/>
        <v>0.58239799614343524</v>
      </c>
    </row>
    <row r="29" spans="1:12" ht="15.75" customHeight="1" x14ac:dyDescent="0.2">
      <c r="A29" s="145"/>
      <c r="B29" s="124"/>
      <c r="C29" s="121"/>
      <c r="D29" s="42" t="s">
        <v>54</v>
      </c>
      <c r="E29" s="33">
        <v>8265100</v>
      </c>
      <c r="F29" s="35">
        <v>8265100</v>
      </c>
      <c r="G29" s="37">
        <f t="shared" si="0"/>
        <v>1</v>
      </c>
      <c r="H29" s="35">
        <v>8265100</v>
      </c>
      <c r="I29" s="37">
        <f t="shared" si="1"/>
        <v>1</v>
      </c>
      <c r="J29" s="35">
        <v>7363400</v>
      </c>
      <c r="K29" s="36">
        <f t="shared" si="2"/>
        <v>0.89090271140095101</v>
      </c>
      <c r="L29" s="36">
        <f t="shared" si="3"/>
        <v>0.89090271140095101</v>
      </c>
    </row>
    <row r="30" spans="1:12" ht="15.75" customHeight="1" x14ac:dyDescent="0.2">
      <c r="A30" s="145"/>
      <c r="B30" s="122">
        <v>1044</v>
      </c>
      <c r="C30" s="119" t="s">
        <v>14</v>
      </c>
      <c r="D30" s="42" t="s">
        <v>53</v>
      </c>
      <c r="E30" s="86">
        <f>+E31+E32</f>
        <v>12492581634</v>
      </c>
      <c r="F30" s="86">
        <f>+F31+F32</f>
        <v>12492581634</v>
      </c>
      <c r="G30" s="87">
        <f t="shared" si="0"/>
        <v>1</v>
      </c>
      <c r="H30" s="95">
        <f>+H31+H32</f>
        <v>12492581634</v>
      </c>
      <c r="I30" s="87">
        <f t="shared" si="1"/>
        <v>1</v>
      </c>
      <c r="J30" s="95">
        <f>+J31+J32</f>
        <v>4778161165</v>
      </c>
      <c r="K30" s="88">
        <f t="shared" si="2"/>
        <v>0.38247988326093335</v>
      </c>
      <c r="L30" s="88">
        <f t="shared" si="3"/>
        <v>0.38247988326093335</v>
      </c>
    </row>
    <row r="31" spans="1:12" ht="15.75" customHeight="1" x14ac:dyDescent="0.2">
      <c r="A31" s="145"/>
      <c r="B31" s="123"/>
      <c r="C31" s="120"/>
      <c r="D31" s="42" t="s">
        <v>52</v>
      </c>
      <c r="E31" s="33">
        <v>12489066996</v>
      </c>
      <c r="F31" s="35">
        <v>12489066996</v>
      </c>
      <c r="G31" s="37">
        <f t="shared" si="0"/>
        <v>1</v>
      </c>
      <c r="H31" s="35">
        <v>12489066996</v>
      </c>
      <c r="I31" s="37">
        <f t="shared" si="1"/>
        <v>1</v>
      </c>
      <c r="J31" s="35">
        <v>4774646527</v>
      </c>
      <c r="K31" s="36">
        <f t="shared" si="2"/>
        <v>0.3823061024918214</v>
      </c>
      <c r="L31" s="36">
        <f t="shared" si="3"/>
        <v>0.3823061024918214</v>
      </c>
    </row>
    <row r="32" spans="1:12" ht="15.75" customHeight="1" x14ac:dyDescent="0.2">
      <c r="A32" s="145"/>
      <c r="B32" s="124"/>
      <c r="C32" s="121"/>
      <c r="D32" s="42" t="s">
        <v>54</v>
      </c>
      <c r="E32" s="33">
        <v>3514638</v>
      </c>
      <c r="F32" s="35">
        <v>3514638</v>
      </c>
      <c r="G32" s="37">
        <f t="shared" si="0"/>
        <v>1</v>
      </c>
      <c r="H32" s="35">
        <v>3514638</v>
      </c>
      <c r="I32" s="37">
        <f t="shared" si="1"/>
        <v>1</v>
      </c>
      <c r="J32" s="35">
        <v>3514638</v>
      </c>
      <c r="K32" s="36">
        <f t="shared" si="2"/>
        <v>1</v>
      </c>
      <c r="L32" s="36">
        <f t="shared" si="3"/>
        <v>1</v>
      </c>
    </row>
    <row r="33" spans="1:12" s="43" customFormat="1" ht="15.75" customHeight="1" x14ac:dyDescent="0.2">
      <c r="A33" s="145"/>
      <c r="B33" s="125" t="s">
        <v>47</v>
      </c>
      <c r="C33" s="126"/>
      <c r="D33" s="90" t="s">
        <v>53</v>
      </c>
      <c r="E33" s="94">
        <f>+E27+E30</f>
        <v>23891619707</v>
      </c>
      <c r="F33" s="94">
        <f>+F30+F27</f>
        <v>23891619707</v>
      </c>
      <c r="G33" s="92">
        <f t="shared" si="0"/>
        <v>1</v>
      </c>
      <c r="H33" s="94">
        <f>+H30+H27</f>
        <v>23891619707</v>
      </c>
      <c r="I33" s="92">
        <f t="shared" si="1"/>
        <v>1</v>
      </c>
      <c r="J33" s="94">
        <f>+J30+J27</f>
        <v>11419487919</v>
      </c>
      <c r="K33" s="93">
        <f t="shared" si="2"/>
        <v>0.47797043729329941</v>
      </c>
      <c r="L33" s="93">
        <f t="shared" si="3"/>
        <v>0.47797043729329941</v>
      </c>
    </row>
    <row r="34" spans="1:12" s="44" customFormat="1" ht="15.75" customHeight="1" x14ac:dyDescent="0.2">
      <c r="A34" s="145"/>
      <c r="B34" s="125" t="s">
        <v>21</v>
      </c>
      <c r="C34" s="126"/>
      <c r="D34" s="90" t="s">
        <v>53</v>
      </c>
      <c r="E34" s="94">
        <f>+E21+E26+E33</f>
        <v>130622769111</v>
      </c>
      <c r="F34" s="94">
        <f>+F21+F26+F33</f>
        <v>130617692311</v>
      </c>
      <c r="G34" s="92">
        <f t="shared" si="0"/>
        <v>0.99996113388167662</v>
      </c>
      <c r="H34" s="94">
        <f>+H21+H26+H33</f>
        <v>130617692311</v>
      </c>
      <c r="I34" s="92">
        <f t="shared" si="1"/>
        <v>0.99996113388167662</v>
      </c>
      <c r="J34" s="94">
        <f>+J21+J26+J33</f>
        <v>89480564350</v>
      </c>
      <c r="K34" s="93">
        <f t="shared" si="2"/>
        <v>0.68503037379311438</v>
      </c>
      <c r="L34" s="93">
        <f t="shared" si="3"/>
        <v>0.68505699929950736</v>
      </c>
    </row>
    <row r="35" spans="1:12" s="43" customFormat="1" ht="15.75" customHeight="1" x14ac:dyDescent="0.2">
      <c r="A35" s="145"/>
      <c r="B35" s="129" t="s">
        <v>65</v>
      </c>
      <c r="C35" s="130"/>
      <c r="D35" s="131"/>
      <c r="E35" s="97">
        <f>+E12+E34</f>
        <v>142822086509</v>
      </c>
      <c r="F35" s="97">
        <f>+F12+F34</f>
        <v>142817009709</v>
      </c>
      <c r="G35" s="98">
        <f t="shared" si="0"/>
        <v>0.99996445367713016</v>
      </c>
      <c r="H35" s="97">
        <f>+H12+H34</f>
        <v>142817009709</v>
      </c>
      <c r="I35" s="98">
        <f t="shared" si="1"/>
        <v>0.99996445367713016</v>
      </c>
      <c r="J35" s="97">
        <f>+J12+J34</f>
        <v>96498625957</v>
      </c>
      <c r="K35" s="99">
        <f t="shared" si="2"/>
        <v>0.67565618396787042</v>
      </c>
      <c r="L35" s="99">
        <f t="shared" si="3"/>
        <v>0.67568020191448441</v>
      </c>
    </row>
    <row r="36" spans="1:12" s="43" customFormat="1" ht="36" customHeight="1" x14ac:dyDescent="0.2">
      <c r="A36" s="132" t="s">
        <v>66</v>
      </c>
      <c r="B36" s="100">
        <v>7563</v>
      </c>
      <c r="C36" s="41" t="s">
        <v>67</v>
      </c>
      <c r="D36" s="42" t="s">
        <v>53</v>
      </c>
      <c r="E36" s="85">
        <v>91971576</v>
      </c>
      <c r="F36" s="86">
        <v>91971576</v>
      </c>
      <c r="G36" s="87">
        <f t="shared" si="0"/>
        <v>1</v>
      </c>
      <c r="H36" s="86">
        <v>91846740</v>
      </c>
      <c r="I36" s="87">
        <f t="shared" si="1"/>
        <v>0.99864266759982456</v>
      </c>
      <c r="J36" s="86"/>
      <c r="K36" s="88">
        <f t="shared" si="2"/>
        <v>0</v>
      </c>
      <c r="L36" s="88">
        <f t="shared" si="3"/>
        <v>0</v>
      </c>
    </row>
    <row r="37" spans="1:12" s="43" customFormat="1" ht="29.25" customHeight="1" x14ac:dyDescent="0.2">
      <c r="A37" s="132"/>
      <c r="B37" s="100">
        <v>7568</v>
      </c>
      <c r="C37" s="41" t="s">
        <v>68</v>
      </c>
      <c r="D37" s="42" t="s">
        <v>53</v>
      </c>
      <c r="E37" s="86">
        <v>2914963381</v>
      </c>
      <c r="F37" s="86">
        <v>2279093055</v>
      </c>
      <c r="G37" s="87">
        <f t="shared" si="0"/>
        <v>0.78185992656214431</v>
      </c>
      <c r="H37" s="86">
        <v>1411652617</v>
      </c>
      <c r="I37" s="87">
        <f t="shared" si="1"/>
        <v>0.48427799340509109</v>
      </c>
      <c r="J37" s="86">
        <v>9739340</v>
      </c>
      <c r="K37" s="88">
        <f t="shared" si="2"/>
        <v>3.3411534647336963E-3</v>
      </c>
      <c r="L37" s="88">
        <f t="shared" si="3"/>
        <v>6.8992469412890974E-3</v>
      </c>
    </row>
    <row r="38" spans="1:12" s="43" customFormat="1" ht="51.75" customHeight="1" x14ac:dyDescent="0.2">
      <c r="A38" s="132"/>
      <c r="B38" s="100">
        <v>7570</v>
      </c>
      <c r="C38" s="41" t="s">
        <v>69</v>
      </c>
      <c r="D38" s="42" t="s">
        <v>53</v>
      </c>
      <c r="E38" s="86">
        <v>11098466080</v>
      </c>
      <c r="F38" s="86">
        <v>10698539976</v>
      </c>
      <c r="G38" s="87">
        <f t="shared" si="0"/>
        <v>0.96396564163756948</v>
      </c>
      <c r="H38" s="86">
        <v>2138492923</v>
      </c>
      <c r="I38" s="87">
        <f t="shared" si="1"/>
        <v>0.19268364723424916</v>
      </c>
      <c r="J38" s="86">
        <v>904148654</v>
      </c>
      <c r="K38" s="88">
        <f t="shared" si="2"/>
        <v>8.1466091573620419E-2</v>
      </c>
      <c r="L38" s="88">
        <f t="shared" si="3"/>
        <v>0.4227971223452115</v>
      </c>
    </row>
    <row r="39" spans="1:12" s="43" customFormat="1" ht="29.25" customHeight="1" x14ac:dyDescent="0.2">
      <c r="A39" s="132"/>
      <c r="B39" s="100">
        <v>7574</v>
      </c>
      <c r="C39" s="41" t="s">
        <v>70</v>
      </c>
      <c r="D39" s="42" t="s">
        <v>53</v>
      </c>
      <c r="E39" s="86">
        <v>573419500</v>
      </c>
      <c r="F39" s="86">
        <v>573419500</v>
      </c>
      <c r="G39" s="87">
        <f t="shared" si="0"/>
        <v>1</v>
      </c>
      <c r="H39" s="86">
        <v>335419500</v>
      </c>
      <c r="I39" s="87">
        <f t="shared" si="1"/>
        <v>0.58494609967048561</v>
      </c>
      <c r="J39" s="86">
        <v>10164383</v>
      </c>
      <c r="K39" s="88">
        <f t="shared" si="2"/>
        <v>1.7725910960474836E-2</v>
      </c>
      <c r="L39" s="88">
        <f t="shared" si="3"/>
        <v>3.0303494579176225E-2</v>
      </c>
    </row>
    <row r="40" spans="1:12" s="43" customFormat="1" ht="15.75" customHeight="1" x14ac:dyDescent="0.2">
      <c r="A40" s="132"/>
      <c r="B40" s="125" t="s">
        <v>8</v>
      </c>
      <c r="C40" s="126"/>
      <c r="D40" s="90" t="s">
        <v>53</v>
      </c>
      <c r="E40" s="91">
        <f>+E36+E37+E38+E39</f>
        <v>14678820537</v>
      </c>
      <c r="F40" s="91">
        <f t="shared" ref="F40:J40" si="4">+F36+F37+F38+F39</f>
        <v>13643024107</v>
      </c>
      <c r="G40" s="92">
        <f t="shared" si="0"/>
        <v>0.92943599062410143</v>
      </c>
      <c r="H40" s="91">
        <f t="shared" si="4"/>
        <v>3977411780</v>
      </c>
      <c r="I40" s="92">
        <f t="shared" si="1"/>
        <v>0.27096262741099553</v>
      </c>
      <c r="J40" s="91">
        <f t="shared" si="4"/>
        <v>924052377</v>
      </c>
      <c r="K40" s="93">
        <f t="shared" si="2"/>
        <v>6.2951405030860483E-2</v>
      </c>
      <c r="L40" s="93">
        <f t="shared" si="3"/>
        <v>0.23232504656583483</v>
      </c>
    </row>
    <row r="41" spans="1:12" s="43" customFormat="1" ht="15.75" customHeight="1" x14ac:dyDescent="0.2">
      <c r="A41" s="132"/>
      <c r="B41" s="133">
        <v>7589</v>
      </c>
      <c r="C41" s="133" t="s">
        <v>71</v>
      </c>
      <c r="D41" s="42" t="s">
        <v>53</v>
      </c>
      <c r="E41" s="86">
        <f>+E42+E43</f>
        <v>10995776659</v>
      </c>
      <c r="F41" s="86">
        <f>+F42+F43</f>
        <v>10647925611</v>
      </c>
      <c r="G41" s="87">
        <f t="shared" si="0"/>
        <v>0.96836503152187203</v>
      </c>
      <c r="H41" s="86">
        <f>+H42+H43</f>
        <v>3333084114</v>
      </c>
      <c r="I41" s="87">
        <f t="shared" si="1"/>
        <v>0.30312402819421436</v>
      </c>
      <c r="J41" s="86">
        <f>+J42+J43</f>
        <v>57169007</v>
      </c>
      <c r="K41" s="88">
        <f t="shared" si="2"/>
        <v>5.1991786276604111E-3</v>
      </c>
      <c r="L41" s="88">
        <f t="shared" si="3"/>
        <v>1.7151984481841371E-2</v>
      </c>
    </row>
    <row r="42" spans="1:12" s="43" customFormat="1" ht="15.75" customHeight="1" x14ac:dyDescent="0.2">
      <c r="A42" s="132"/>
      <c r="B42" s="133"/>
      <c r="C42" s="133"/>
      <c r="D42" s="42" t="s">
        <v>52</v>
      </c>
      <c r="E42" s="33">
        <v>10956452398</v>
      </c>
      <c r="F42" s="33">
        <v>10608601350</v>
      </c>
      <c r="G42" s="37">
        <f t="shared" si="0"/>
        <v>0.96825148913497794</v>
      </c>
      <c r="H42" s="33">
        <v>3293759853</v>
      </c>
      <c r="I42" s="37">
        <f t="shared" si="1"/>
        <v>0.30062284153228702</v>
      </c>
      <c r="J42" s="33">
        <v>25158006</v>
      </c>
      <c r="K42" s="36">
        <f t="shared" si="2"/>
        <v>2.2961817462550525E-3</v>
      </c>
      <c r="L42" s="36">
        <f t="shared" si="3"/>
        <v>7.638081439691408E-3</v>
      </c>
    </row>
    <row r="43" spans="1:12" s="43" customFormat="1" ht="15.75" customHeight="1" x14ac:dyDescent="0.2">
      <c r="A43" s="132"/>
      <c r="B43" s="133"/>
      <c r="C43" s="133"/>
      <c r="D43" s="42" t="s">
        <v>54</v>
      </c>
      <c r="E43" s="33">
        <v>39324261</v>
      </c>
      <c r="F43" s="33">
        <v>39324261</v>
      </c>
      <c r="G43" s="37">
        <f t="shared" si="0"/>
        <v>1</v>
      </c>
      <c r="H43" s="33">
        <v>39324261</v>
      </c>
      <c r="I43" s="37">
        <f t="shared" si="1"/>
        <v>1</v>
      </c>
      <c r="J43" s="33">
        <v>32011001</v>
      </c>
      <c r="K43" s="36">
        <f t="shared" si="2"/>
        <v>0.81402676581767164</v>
      </c>
      <c r="L43" s="36">
        <f t="shared" si="3"/>
        <v>0.81402676581767164</v>
      </c>
    </row>
    <row r="44" spans="1:12" s="43" customFormat="1" ht="15.75" customHeight="1" x14ac:dyDescent="0.2">
      <c r="A44" s="132"/>
      <c r="B44" s="125" t="s">
        <v>44</v>
      </c>
      <c r="C44" s="126"/>
      <c r="D44" s="90" t="s">
        <v>53</v>
      </c>
      <c r="E44" s="94">
        <f>+E41</f>
        <v>10995776659</v>
      </c>
      <c r="F44" s="94">
        <f t="shared" ref="F44:J44" si="5">+F41</f>
        <v>10647925611</v>
      </c>
      <c r="G44" s="92">
        <f t="shared" si="0"/>
        <v>0.96836503152187203</v>
      </c>
      <c r="H44" s="94">
        <f t="shared" si="5"/>
        <v>3333084114</v>
      </c>
      <c r="I44" s="92">
        <f t="shared" si="1"/>
        <v>0.30312402819421436</v>
      </c>
      <c r="J44" s="94">
        <f t="shared" si="5"/>
        <v>57169007</v>
      </c>
      <c r="K44" s="93">
        <f t="shared" si="2"/>
        <v>5.1991786276604111E-3</v>
      </c>
      <c r="L44" s="93">
        <f t="shared" si="3"/>
        <v>1.7151984481841371E-2</v>
      </c>
    </row>
    <row r="45" spans="1:12" s="43" customFormat="1" ht="15.75" customHeight="1" x14ac:dyDescent="0.2">
      <c r="A45" s="132"/>
      <c r="B45" s="125" t="s">
        <v>1</v>
      </c>
      <c r="C45" s="126"/>
      <c r="D45" s="90" t="s">
        <v>53</v>
      </c>
      <c r="E45" s="94">
        <f>+E40+E44</f>
        <v>25674597196</v>
      </c>
      <c r="F45" s="94">
        <f t="shared" ref="F45:J45" si="6">+F40+F44</f>
        <v>24290949718</v>
      </c>
      <c r="G45" s="92">
        <f t="shared" si="0"/>
        <v>0.94610830824580305</v>
      </c>
      <c r="H45" s="94">
        <f t="shared" si="6"/>
        <v>7310495894</v>
      </c>
      <c r="I45" s="92">
        <f t="shared" si="1"/>
        <v>0.28473653698212437</v>
      </c>
      <c r="J45" s="94">
        <f t="shared" si="6"/>
        <v>981221384</v>
      </c>
      <c r="K45" s="93">
        <f t="shared" si="2"/>
        <v>3.8217596035075102E-2</v>
      </c>
      <c r="L45" s="93">
        <f t="shared" si="3"/>
        <v>0.13422090624595323</v>
      </c>
    </row>
    <row r="46" spans="1:12" s="43" customFormat="1" ht="37.5" customHeight="1" x14ac:dyDescent="0.2">
      <c r="A46" s="132"/>
      <c r="B46" s="101">
        <v>7596</v>
      </c>
      <c r="C46" s="82" t="s">
        <v>72</v>
      </c>
      <c r="D46" s="42" t="s">
        <v>53</v>
      </c>
      <c r="E46" s="86">
        <v>47454926271</v>
      </c>
      <c r="F46" s="86">
        <v>47446386884</v>
      </c>
      <c r="G46" s="87">
        <f t="shared" si="0"/>
        <v>0.99982005267585428</v>
      </c>
      <c r="H46" s="95">
        <v>2336060681</v>
      </c>
      <c r="I46" s="87">
        <f t="shared" si="1"/>
        <v>4.9226937318572576E-2</v>
      </c>
      <c r="J46" s="95">
        <v>202601</v>
      </c>
      <c r="K46" s="88">
        <f t="shared" si="2"/>
        <v>4.2693354709479494E-6</v>
      </c>
      <c r="L46" s="88">
        <f t="shared" si="3"/>
        <v>8.6727627260637933E-5</v>
      </c>
    </row>
    <row r="47" spans="1:12" s="43" customFormat="1" ht="37.5" customHeight="1" x14ac:dyDescent="0.2">
      <c r="A47" s="132"/>
      <c r="B47" s="96">
        <v>7588</v>
      </c>
      <c r="C47" s="82" t="s">
        <v>73</v>
      </c>
      <c r="D47" s="42" t="s">
        <v>53</v>
      </c>
      <c r="E47" s="86">
        <v>7245714958</v>
      </c>
      <c r="F47" s="95">
        <v>7144164874</v>
      </c>
      <c r="G47" s="87">
        <f t="shared" si="0"/>
        <v>0.98598480831931179</v>
      </c>
      <c r="H47" s="95">
        <v>1008974850</v>
      </c>
      <c r="I47" s="87">
        <f t="shared" si="1"/>
        <v>0.1392512479235731</v>
      </c>
      <c r="J47" s="95">
        <v>12249787</v>
      </c>
      <c r="K47" s="88">
        <f t="shared" si="2"/>
        <v>1.6906250205819923E-3</v>
      </c>
      <c r="L47" s="88">
        <f t="shared" si="3"/>
        <v>1.2140824917489272E-2</v>
      </c>
    </row>
    <row r="48" spans="1:12" s="43" customFormat="1" ht="37.5" customHeight="1" x14ac:dyDescent="0.2">
      <c r="A48" s="132"/>
      <c r="B48" s="89">
        <v>7583</v>
      </c>
      <c r="C48" s="82" t="s">
        <v>74</v>
      </c>
      <c r="D48" s="42" t="s">
        <v>53</v>
      </c>
      <c r="E48" s="86">
        <v>3076327646</v>
      </c>
      <c r="F48" s="86">
        <v>3027409174</v>
      </c>
      <c r="G48" s="87">
        <f t="shared" si="0"/>
        <v>0.984098419404836</v>
      </c>
      <c r="H48" s="95">
        <v>573692605</v>
      </c>
      <c r="I48" s="87">
        <f t="shared" si="1"/>
        <v>0.18648618450831944</v>
      </c>
      <c r="J48" s="95">
        <v>8335333</v>
      </c>
      <c r="K48" s="88">
        <f t="shared" si="2"/>
        <v>2.7095075554900761E-3</v>
      </c>
      <c r="L48" s="88">
        <f t="shared" si="3"/>
        <v>1.4529266940786172E-2</v>
      </c>
    </row>
    <row r="49" spans="1:12" s="43" customFormat="1" ht="37.5" customHeight="1" x14ac:dyDescent="0.2">
      <c r="A49" s="132"/>
      <c r="B49" s="84">
        <v>7579</v>
      </c>
      <c r="C49" s="41" t="s">
        <v>75</v>
      </c>
      <c r="D49" s="42" t="s">
        <v>53</v>
      </c>
      <c r="E49" s="86">
        <v>5431868080</v>
      </c>
      <c r="F49" s="95">
        <v>4531868080</v>
      </c>
      <c r="G49" s="87">
        <f t="shared" si="0"/>
        <v>0.83431114549453489</v>
      </c>
      <c r="H49" s="95">
        <v>522929000</v>
      </c>
      <c r="I49" s="87">
        <f t="shared" si="1"/>
        <v>9.6270563330764836E-2</v>
      </c>
      <c r="J49" s="95">
        <v>2132533</v>
      </c>
      <c r="K49" s="88">
        <f t="shared" si="2"/>
        <v>3.9259661107233666E-4</v>
      </c>
      <c r="L49" s="88">
        <f t="shared" si="3"/>
        <v>4.078054573374206E-3</v>
      </c>
    </row>
    <row r="50" spans="1:12" s="43" customFormat="1" ht="37.5" customHeight="1" x14ac:dyDescent="0.2">
      <c r="A50" s="132"/>
      <c r="B50" s="84">
        <v>7581</v>
      </c>
      <c r="C50" s="41" t="s">
        <v>76</v>
      </c>
      <c r="D50" s="42" t="s">
        <v>53</v>
      </c>
      <c r="E50" s="86">
        <v>7117056352</v>
      </c>
      <c r="F50" s="95">
        <v>7020361382</v>
      </c>
      <c r="G50" s="87">
        <f t="shared" si="0"/>
        <v>0.98641362872266325</v>
      </c>
      <c r="H50" s="95">
        <v>1977596923</v>
      </c>
      <c r="I50" s="87">
        <f t="shared" si="1"/>
        <v>0.27786725651599842</v>
      </c>
      <c r="J50" s="95">
        <v>6804205</v>
      </c>
      <c r="K50" s="88">
        <f t="shared" si="2"/>
        <v>9.5604202966412027E-4</v>
      </c>
      <c r="L50" s="88">
        <f t="shared" si="3"/>
        <v>3.4406429949729446E-3</v>
      </c>
    </row>
    <row r="51" spans="1:12" ht="13.5" customHeight="1" x14ac:dyDescent="0.2">
      <c r="A51" s="132"/>
      <c r="B51" s="125" t="s">
        <v>45</v>
      </c>
      <c r="C51" s="126"/>
      <c r="D51" s="90" t="s">
        <v>53</v>
      </c>
      <c r="E51" s="94">
        <f>+E46+E47+E48+E49+E50</f>
        <v>70325893307</v>
      </c>
      <c r="F51" s="94">
        <f t="shared" ref="F51:J51" si="7">+F46+F47+F48+F49+F50</f>
        <v>69170190394</v>
      </c>
      <c r="G51" s="92">
        <f t="shared" si="0"/>
        <v>0.98356646665041414</v>
      </c>
      <c r="H51" s="94">
        <f t="shared" si="7"/>
        <v>6419254059</v>
      </c>
      <c r="I51" s="92">
        <f t="shared" si="1"/>
        <v>9.1278670730529476E-2</v>
      </c>
      <c r="J51" s="94">
        <f t="shared" si="7"/>
        <v>29724459</v>
      </c>
      <c r="K51" s="93">
        <f t="shared" si="2"/>
        <v>4.2266735056234727E-4</v>
      </c>
      <c r="L51" s="93">
        <f t="shared" si="3"/>
        <v>4.6305160579094631E-3</v>
      </c>
    </row>
    <row r="52" spans="1:12" ht="30" customHeight="1" x14ac:dyDescent="0.2">
      <c r="A52" s="132"/>
      <c r="B52" s="96">
        <v>7573</v>
      </c>
      <c r="C52" s="83" t="s">
        <v>77</v>
      </c>
      <c r="D52" s="42" t="s">
        <v>53</v>
      </c>
      <c r="E52" s="86">
        <v>19432402092</v>
      </c>
      <c r="F52" s="95">
        <v>17563948124</v>
      </c>
      <c r="G52" s="87">
        <f t="shared" si="0"/>
        <v>0.90384853302468393</v>
      </c>
      <c r="H52" s="95">
        <v>2915778010</v>
      </c>
      <c r="I52" s="87">
        <f t="shared" si="1"/>
        <v>0.15004722505203708</v>
      </c>
      <c r="J52" s="95">
        <v>1944337882</v>
      </c>
      <c r="K52" s="88">
        <f t="shared" si="2"/>
        <v>0.10005648672741554</v>
      </c>
      <c r="L52" s="88">
        <f t="shared" si="3"/>
        <v>0.66683330326645818</v>
      </c>
    </row>
    <row r="53" spans="1:12" ht="32.25" customHeight="1" x14ac:dyDescent="0.2">
      <c r="A53" s="132"/>
      <c r="B53" s="89">
        <v>7576</v>
      </c>
      <c r="C53" s="83" t="s">
        <v>78</v>
      </c>
      <c r="D53" s="42" t="s">
        <v>53</v>
      </c>
      <c r="E53" s="86">
        <v>631484494</v>
      </c>
      <c r="F53" s="95">
        <v>296801388</v>
      </c>
      <c r="G53" s="87">
        <f t="shared" si="0"/>
        <v>0.47000582091885856</v>
      </c>
      <c r="H53" s="95"/>
      <c r="I53" s="87">
        <f t="shared" si="1"/>
        <v>0</v>
      </c>
      <c r="J53" s="95"/>
      <c r="K53" s="88">
        <f t="shared" si="2"/>
        <v>0</v>
      </c>
      <c r="L53" s="88" t="e">
        <f t="shared" si="3"/>
        <v>#DIV/0!</v>
      </c>
    </row>
    <row r="54" spans="1:12" x14ac:dyDescent="0.2">
      <c r="A54" s="132"/>
      <c r="B54" s="122">
        <v>7587</v>
      </c>
      <c r="C54" s="119" t="s">
        <v>79</v>
      </c>
      <c r="D54" s="42" t="s">
        <v>53</v>
      </c>
      <c r="E54" s="86">
        <f>+E55+E56</f>
        <v>42287756535</v>
      </c>
      <c r="F54" s="162">
        <f t="shared" ref="F54:J54" si="8">+F55+F56</f>
        <v>24276527040</v>
      </c>
      <c r="G54" s="87">
        <f t="shared" si="0"/>
        <v>0.57407933239275111</v>
      </c>
      <c r="H54" s="86">
        <f t="shared" si="8"/>
        <v>11391472273</v>
      </c>
      <c r="I54" s="87">
        <f t="shared" si="1"/>
        <v>0.26937991528521271</v>
      </c>
      <c r="J54" s="86">
        <f t="shared" si="8"/>
        <v>70984247</v>
      </c>
      <c r="K54" s="88">
        <f t="shared" si="2"/>
        <v>1.6786004464731767E-3</v>
      </c>
      <c r="L54" s="88">
        <f t="shared" si="3"/>
        <v>6.2313496709504737E-3</v>
      </c>
    </row>
    <row r="55" spans="1:12" x14ac:dyDescent="0.2">
      <c r="A55" s="132"/>
      <c r="B55" s="123"/>
      <c r="C55" s="120"/>
      <c r="D55" s="42" t="s">
        <v>52</v>
      </c>
      <c r="E55" s="33">
        <v>36540671123</v>
      </c>
      <c r="F55" s="35">
        <v>23640341098</v>
      </c>
      <c r="G55" s="37">
        <f t="shared" si="0"/>
        <v>0.64695968550834659</v>
      </c>
      <c r="H55" s="35">
        <v>11288343555</v>
      </c>
      <c r="I55" s="37">
        <f t="shared" si="1"/>
        <v>0.30892545780021852</v>
      </c>
      <c r="J55" s="35">
        <v>17319367</v>
      </c>
      <c r="K55" s="36">
        <f t="shared" si="2"/>
        <v>4.7397506580273437E-4</v>
      </c>
      <c r="L55" s="36">
        <f t="shared" si="3"/>
        <v>1.5342700118591492E-3</v>
      </c>
    </row>
    <row r="56" spans="1:12" x14ac:dyDescent="0.2">
      <c r="A56" s="132"/>
      <c r="B56" s="124"/>
      <c r="C56" s="121"/>
      <c r="D56" s="42" t="s">
        <v>54</v>
      </c>
      <c r="E56" s="33">
        <v>5747085412</v>
      </c>
      <c r="F56" s="35">
        <v>636185942</v>
      </c>
      <c r="G56" s="37">
        <f t="shared" si="0"/>
        <v>0.11069714409875209</v>
      </c>
      <c r="H56" s="35">
        <v>103128718</v>
      </c>
      <c r="I56" s="37">
        <f t="shared" si="1"/>
        <v>1.7944525025618326E-2</v>
      </c>
      <c r="J56" s="35">
        <v>53664880</v>
      </c>
      <c r="K56" s="36">
        <f t="shared" si="2"/>
        <v>9.3377557758141071E-3</v>
      </c>
      <c r="L56" s="36">
        <f t="shared" si="3"/>
        <v>0.52036795415220816</v>
      </c>
    </row>
    <row r="57" spans="1:12" x14ac:dyDescent="0.2">
      <c r="A57" s="132"/>
      <c r="B57" s="122">
        <v>7578</v>
      </c>
      <c r="C57" s="119" t="s">
        <v>80</v>
      </c>
      <c r="D57" s="42" t="s">
        <v>53</v>
      </c>
      <c r="E57" s="86">
        <f>+E58+E59</f>
        <v>122833200199</v>
      </c>
      <c r="F57" s="86">
        <f t="shared" ref="F57:J57" si="9">+F58+F59</f>
        <v>64134555218</v>
      </c>
      <c r="G57" s="87">
        <f t="shared" si="0"/>
        <v>0.52212720269517265</v>
      </c>
      <c r="H57" s="86">
        <f t="shared" si="9"/>
        <v>58245975097</v>
      </c>
      <c r="I57" s="87">
        <f t="shared" si="1"/>
        <v>0.47418755680578767</v>
      </c>
      <c r="J57" s="86">
        <f t="shared" si="9"/>
        <v>21169601060</v>
      </c>
      <c r="K57" s="88">
        <f t="shared" si="2"/>
        <v>0.17234429312029229</v>
      </c>
      <c r="L57" s="88">
        <f t="shared" si="3"/>
        <v>0.36345174108159717</v>
      </c>
    </row>
    <row r="58" spans="1:12" x14ac:dyDescent="0.2">
      <c r="A58" s="132"/>
      <c r="B58" s="123"/>
      <c r="C58" s="120"/>
      <c r="D58" s="42" t="s">
        <v>52</v>
      </c>
      <c r="E58" s="33">
        <v>64394694047</v>
      </c>
      <c r="F58" s="35">
        <v>48334579862</v>
      </c>
      <c r="G58" s="37">
        <f t="shared" si="0"/>
        <v>0.75059879664498219</v>
      </c>
      <c r="H58" s="35">
        <v>42455199741</v>
      </c>
      <c r="I58" s="37">
        <f t="shared" si="1"/>
        <v>0.65929655182479885</v>
      </c>
      <c r="J58" s="35">
        <v>5378825704</v>
      </c>
      <c r="K58" s="36">
        <f t="shared" si="2"/>
        <v>8.3529020264839465E-2</v>
      </c>
      <c r="L58" s="36">
        <f t="shared" si="3"/>
        <v>0.12669415611783214</v>
      </c>
    </row>
    <row r="59" spans="1:12" x14ac:dyDescent="0.2">
      <c r="A59" s="132"/>
      <c r="B59" s="124"/>
      <c r="C59" s="121"/>
      <c r="D59" s="42" t="s">
        <v>54</v>
      </c>
      <c r="E59" s="33">
        <v>58438506152</v>
      </c>
      <c r="F59" s="35">
        <v>15799975356</v>
      </c>
      <c r="G59" s="37">
        <f t="shared" si="0"/>
        <v>0.2703692547325538</v>
      </c>
      <c r="H59" s="35">
        <v>15790775356</v>
      </c>
      <c r="I59" s="37">
        <f t="shared" si="1"/>
        <v>0.27021182428804397</v>
      </c>
      <c r="J59" s="35">
        <v>15790775356</v>
      </c>
      <c r="K59" s="36">
        <f t="shared" si="2"/>
        <v>0.27021182428804397</v>
      </c>
      <c r="L59" s="36">
        <f t="shared" si="3"/>
        <v>1</v>
      </c>
    </row>
    <row r="60" spans="1:12" x14ac:dyDescent="0.2">
      <c r="A60" s="132"/>
      <c r="B60" s="125" t="s">
        <v>46</v>
      </c>
      <c r="C60" s="126"/>
      <c r="D60" s="90" t="s">
        <v>53</v>
      </c>
      <c r="E60" s="91">
        <f>+E52+E53+E54+E57</f>
        <v>185184843320</v>
      </c>
      <c r="F60" s="91">
        <f t="shared" ref="F60:J60" si="10">+F52+F53+F54+F57</f>
        <v>106271831770</v>
      </c>
      <c r="G60" s="92">
        <f t="shared" si="0"/>
        <v>0.573868950961402</v>
      </c>
      <c r="H60" s="91">
        <f t="shared" si="10"/>
        <v>72553225380</v>
      </c>
      <c r="I60" s="92">
        <f t="shared" si="1"/>
        <v>0.39178814032111575</v>
      </c>
      <c r="J60" s="91">
        <f t="shared" si="10"/>
        <v>23184923189</v>
      </c>
      <c r="K60" s="93">
        <f t="shared" si="2"/>
        <v>0.1251988163466293</v>
      </c>
      <c r="L60" s="93">
        <f t="shared" si="3"/>
        <v>0.31955744307118217</v>
      </c>
    </row>
    <row r="61" spans="1:12" ht="29.25" customHeight="1" x14ac:dyDescent="0.2">
      <c r="A61" s="132"/>
      <c r="B61" s="89">
        <v>7593</v>
      </c>
      <c r="C61" s="83" t="s">
        <v>81</v>
      </c>
      <c r="D61" s="42" t="s">
        <v>53</v>
      </c>
      <c r="E61" s="86">
        <v>13339662323</v>
      </c>
      <c r="F61" s="86">
        <v>11323409848</v>
      </c>
      <c r="G61" s="87">
        <f t="shared" si="0"/>
        <v>0.84885281005025037</v>
      </c>
      <c r="H61" s="95">
        <v>4897494954</v>
      </c>
      <c r="I61" s="87">
        <f t="shared" si="1"/>
        <v>0.36713785067526256</v>
      </c>
      <c r="J61" s="95">
        <v>16829133</v>
      </c>
      <c r="K61" s="88">
        <f t="shared" si="2"/>
        <v>1.2615861325802468E-3</v>
      </c>
      <c r="L61" s="88">
        <f t="shared" si="3"/>
        <v>3.4362736782923902E-3</v>
      </c>
    </row>
    <row r="62" spans="1:12" ht="12" customHeight="1" x14ac:dyDescent="0.2">
      <c r="A62" s="132"/>
      <c r="B62" s="127">
        <v>7653</v>
      </c>
      <c r="C62" s="128" t="s">
        <v>82</v>
      </c>
      <c r="D62" s="42" t="s">
        <v>53</v>
      </c>
      <c r="E62" s="86">
        <f>+E63+E64</f>
        <v>13489540314</v>
      </c>
      <c r="F62" s="86">
        <f t="shared" ref="F62:J62" si="11">+F63+F64</f>
        <v>9793792325</v>
      </c>
      <c r="G62" s="87">
        <f t="shared" si="0"/>
        <v>0.72602861899123416</v>
      </c>
      <c r="H62" s="86">
        <f t="shared" si="11"/>
        <v>2753819626</v>
      </c>
      <c r="I62" s="87">
        <f t="shared" si="1"/>
        <v>0.20414480863680526</v>
      </c>
      <c r="J62" s="86">
        <f t="shared" si="11"/>
        <v>2986911</v>
      </c>
      <c r="K62" s="88">
        <f t="shared" si="2"/>
        <v>2.2142422428583878E-4</v>
      </c>
      <c r="L62" s="88">
        <f t="shared" si="3"/>
        <v>1.0846429344170852E-3</v>
      </c>
    </row>
    <row r="63" spans="1:12" x14ac:dyDescent="0.2">
      <c r="A63" s="132"/>
      <c r="B63" s="127"/>
      <c r="C63" s="128"/>
      <c r="D63" s="42" t="s">
        <v>52</v>
      </c>
      <c r="E63" s="33">
        <v>13294610872</v>
      </c>
      <c r="F63" s="35">
        <v>9793792325</v>
      </c>
      <c r="G63" s="37">
        <f t="shared" si="0"/>
        <v>0.73667386125808831</v>
      </c>
      <c r="H63" s="35">
        <v>2753819626</v>
      </c>
      <c r="I63" s="37">
        <f t="shared" si="1"/>
        <v>0.20713803905309219</v>
      </c>
      <c r="J63" s="35">
        <v>2986911</v>
      </c>
      <c r="K63" s="36">
        <f t="shared" si="2"/>
        <v>2.246708105079467E-4</v>
      </c>
      <c r="L63" s="36">
        <f t="shared" si="3"/>
        <v>1.0846429344170852E-3</v>
      </c>
    </row>
    <row r="64" spans="1:12" x14ac:dyDescent="0.2">
      <c r="A64" s="132"/>
      <c r="B64" s="127"/>
      <c r="C64" s="128"/>
      <c r="D64" s="42" t="s">
        <v>54</v>
      </c>
      <c r="E64" s="33">
        <v>194929442</v>
      </c>
      <c r="F64" s="35"/>
      <c r="G64" s="37">
        <f t="shared" si="0"/>
        <v>0</v>
      </c>
      <c r="H64" s="35"/>
      <c r="I64" s="37">
        <f t="shared" si="1"/>
        <v>0</v>
      </c>
      <c r="J64" s="35"/>
      <c r="K64" s="36">
        <f t="shared" si="2"/>
        <v>0</v>
      </c>
      <c r="L64" s="36" t="e">
        <f t="shared" si="3"/>
        <v>#DIV/0!</v>
      </c>
    </row>
    <row r="65" spans="1:12" ht="48" customHeight="1" x14ac:dyDescent="0.2">
      <c r="A65" s="132"/>
      <c r="B65" s="100">
        <v>7595</v>
      </c>
      <c r="C65" s="102" t="s">
        <v>83</v>
      </c>
      <c r="D65" s="42" t="s">
        <v>53</v>
      </c>
      <c r="E65" s="86">
        <v>2887950403</v>
      </c>
      <c r="F65" s="95">
        <v>2488474251</v>
      </c>
      <c r="G65" s="87">
        <f t="shared" si="0"/>
        <v>0.86167485716339709</v>
      </c>
      <c r="H65" s="95">
        <v>1199045885</v>
      </c>
      <c r="I65" s="87">
        <f t="shared" si="1"/>
        <v>0.41518922338639624</v>
      </c>
      <c r="J65" s="95">
        <v>3104989</v>
      </c>
      <c r="K65" s="87">
        <f t="shared" si="2"/>
        <v>1.0751531594083265E-3</v>
      </c>
      <c r="L65" s="87">
        <f t="shared" si="3"/>
        <v>2.589549773568507E-3</v>
      </c>
    </row>
    <row r="66" spans="1:12" x14ac:dyDescent="0.2">
      <c r="A66" s="132"/>
      <c r="B66" s="116" t="s">
        <v>47</v>
      </c>
      <c r="C66" s="116"/>
      <c r="D66" s="90" t="s">
        <v>53</v>
      </c>
      <c r="E66" s="94">
        <f>+E61+E62+E65</f>
        <v>29717153040</v>
      </c>
      <c r="F66" s="94">
        <f t="shared" ref="F66:J66" si="12">+F61+F62+F65</f>
        <v>23605676424</v>
      </c>
      <c r="G66" s="92">
        <f t="shared" si="0"/>
        <v>0.79434515117333726</v>
      </c>
      <c r="H66" s="94">
        <f t="shared" ref="H66" si="13">+H61+H62+H65</f>
        <v>8850360465</v>
      </c>
      <c r="I66" s="92">
        <f t="shared" si="1"/>
        <v>0.29781993090277531</v>
      </c>
      <c r="J66" s="94">
        <f t="shared" si="12"/>
        <v>22921033</v>
      </c>
      <c r="K66" s="92">
        <f t="shared" si="2"/>
        <v>7.7130648986286612E-4</v>
      </c>
      <c r="L66" s="92">
        <f t="shared" si="3"/>
        <v>2.5898417460672321E-3</v>
      </c>
    </row>
    <row r="67" spans="1:12" x14ac:dyDescent="0.2">
      <c r="A67" s="132"/>
      <c r="B67" s="116" t="s">
        <v>21</v>
      </c>
      <c r="C67" s="116"/>
      <c r="D67" s="90" t="s">
        <v>53</v>
      </c>
      <c r="E67" s="94">
        <f>+E66+E60+E51</f>
        <v>285227889667</v>
      </c>
      <c r="F67" s="94">
        <f>+F66+F60+F51</f>
        <v>199047698588</v>
      </c>
      <c r="G67" s="92">
        <f t="shared" si="0"/>
        <v>0.69785496369371769</v>
      </c>
      <c r="H67" s="94">
        <f t="shared" ref="H67:J67" si="14">+H66+H60+H51</f>
        <v>87822839904</v>
      </c>
      <c r="I67" s="92">
        <f t="shared" si="1"/>
        <v>0.30790411136348578</v>
      </c>
      <c r="J67" s="94">
        <f t="shared" si="14"/>
        <v>23237568681</v>
      </c>
      <c r="K67" s="92">
        <f t="shared" si="2"/>
        <v>8.1470184097808845E-2</v>
      </c>
      <c r="L67" s="92">
        <f t="shared" si="3"/>
        <v>0.26459596053146556</v>
      </c>
    </row>
    <row r="68" spans="1:12" ht="22.5" customHeight="1" x14ac:dyDescent="0.2">
      <c r="A68" s="103"/>
      <c r="B68" s="117" t="s">
        <v>84</v>
      </c>
      <c r="C68" s="117"/>
      <c r="D68" s="117"/>
      <c r="E68" s="49">
        <f>+E45+E67</f>
        <v>310902486863</v>
      </c>
      <c r="F68" s="49">
        <f t="shared" ref="F68:J68" si="15">+F45+F67</f>
        <v>223338648306</v>
      </c>
      <c r="G68" s="98">
        <f t="shared" si="0"/>
        <v>0.7183559403447769</v>
      </c>
      <c r="H68" s="49">
        <f t="shared" si="15"/>
        <v>95133335798</v>
      </c>
      <c r="I68" s="98">
        <f t="shared" si="1"/>
        <v>0.30599091296404057</v>
      </c>
      <c r="J68" s="49">
        <f t="shared" si="15"/>
        <v>24218790065</v>
      </c>
      <c r="K68" s="98">
        <f t="shared" si="2"/>
        <v>7.789834783686396E-2</v>
      </c>
      <c r="L68" s="98">
        <f t="shared" si="3"/>
        <v>0.25457732415085937</v>
      </c>
    </row>
    <row r="69" spans="1:12" x14ac:dyDescent="0.2">
      <c r="B69" s="118" t="s">
        <v>85</v>
      </c>
      <c r="C69" s="118"/>
      <c r="D69" s="118"/>
      <c r="E69" s="105">
        <f>+E35+E68</f>
        <v>453724573372</v>
      </c>
      <c r="F69" s="105">
        <f t="shared" ref="F69:J69" si="16">+F35+F68</f>
        <v>366155658015</v>
      </c>
      <c r="G69" s="63">
        <f t="shared" si="0"/>
        <v>0.80699983977900192</v>
      </c>
      <c r="H69" s="105">
        <f t="shared" si="16"/>
        <v>237950345507</v>
      </c>
      <c r="I69" s="63">
        <f t="shared" si="1"/>
        <v>0.52443786268527515</v>
      </c>
      <c r="J69" s="105">
        <f t="shared" si="16"/>
        <v>120717416022</v>
      </c>
      <c r="K69" s="63">
        <f t="shared" si="2"/>
        <v>0.26605880110228486</v>
      </c>
      <c r="L69" s="63">
        <f t="shared" si="3"/>
        <v>0.50732187744795165</v>
      </c>
    </row>
    <row r="70" spans="1:12" x14ac:dyDescent="0.2">
      <c r="B70" s="38" t="s">
        <v>88</v>
      </c>
    </row>
    <row r="71" spans="1:12" x14ac:dyDescent="0.2">
      <c r="J71" s="81"/>
      <c r="K71" s="104"/>
    </row>
    <row r="72" spans="1:12" x14ac:dyDescent="0.2">
      <c r="J72" s="81"/>
      <c r="K72" s="104"/>
    </row>
  </sheetData>
  <autoFilter ref="A5:L70">
    <filterColumn colId="1" showButton="0"/>
    <filterColumn colId="3" showButton="0"/>
  </autoFilter>
  <mergeCells count="42">
    <mergeCell ref="B1:L1"/>
    <mergeCell ref="B2:L2"/>
    <mergeCell ref="B3:L3"/>
    <mergeCell ref="B5:C5"/>
    <mergeCell ref="D5:E5"/>
    <mergeCell ref="B33:C33"/>
    <mergeCell ref="C13:C15"/>
    <mergeCell ref="B16:B18"/>
    <mergeCell ref="C16:C18"/>
    <mergeCell ref="B21:C21"/>
    <mergeCell ref="B23:B25"/>
    <mergeCell ref="C23:C25"/>
    <mergeCell ref="B13:B15"/>
    <mergeCell ref="B26:C26"/>
    <mergeCell ref="B27:B29"/>
    <mergeCell ref="C27:C29"/>
    <mergeCell ref="B30:B32"/>
    <mergeCell ref="C30:C32"/>
    <mergeCell ref="B34:C34"/>
    <mergeCell ref="B35:D35"/>
    <mergeCell ref="A36:A67"/>
    <mergeCell ref="B40:C40"/>
    <mergeCell ref="B41:B43"/>
    <mergeCell ref="C41:C43"/>
    <mergeCell ref="B44:C44"/>
    <mergeCell ref="B45:C45"/>
    <mergeCell ref="B51:C51"/>
    <mergeCell ref="B54:B56"/>
    <mergeCell ref="A6:A35"/>
    <mergeCell ref="B9:C9"/>
    <mergeCell ref="B11:C11"/>
    <mergeCell ref="B12:C12"/>
    <mergeCell ref="B66:C66"/>
    <mergeCell ref="B67:C67"/>
    <mergeCell ref="B68:D68"/>
    <mergeCell ref="B69:D69"/>
    <mergeCell ref="C54:C56"/>
    <mergeCell ref="B57:B59"/>
    <mergeCell ref="C57:C59"/>
    <mergeCell ref="B60:C60"/>
    <mergeCell ref="B62:B64"/>
    <mergeCell ref="C62:C64"/>
  </mergeCells>
  <pageMargins left="0.70866141732283472" right="0.70866141732283472" top="0.74803149606299213" bottom="0.74803149606299213" header="0.31496062992125984" footer="0.31496062992125984"/>
  <pageSetup scale="46" orientation="landscape" r:id="rId1"/>
  <rowBreaks count="1" manualBreakCount="1">
    <brk id="50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7" zoomScaleNormal="100" zoomScaleSheetLayoutView="85" workbookViewId="0">
      <selection activeCell="A10" sqref="A10"/>
    </sheetView>
  </sheetViews>
  <sheetFormatPr baseColWidth="10" defaultRowHeight="12.75" x14ac:dyDescent="0.2"/>
  <cols>
    <col min="1" max="1" width="31.28515625" style="48" customWidth="1"/>
    <col min="2" max="3" width="20.140625" style="48" customWidth="1"/>
    <col min="4" max="4" width="14.85546875" style="48" customWidth="1"/>
    <col min="5" max="5" width="17.42578125" style="48" customWidth="1"/>
    <col min="6" max="8" width="14.85546875" style="48" customWidth="1"/>
    <col min="9" max="16384" width="11.42578125" style="48"/>
  </cols>
  <sheetData>
    <row r="1" spans="1:8" x14ac:dyDescent="0.2">
      <c r="A1" s="149" t="s">
        <v>86</v>
      </c>
      <c r="B1" s="150"/>
      <c r="C1" s="150"/>
      <c r="D1" s="150"/>
      <c r="E1" s="150"/>
      <c r="F1" s="150"/>
      <c r="G1" s="150"/>
      <c r="H1" s="151"/>
    </row>
    <row r="2" spans="1:8" x14ac:dyDescent="0.2">
      <c r="A2" s="152" t="s">
        <v>89</v>
      </c>
      <c r="B2" s="153"/>
      <c r="C2" s="153"/>
      <c r="D2" s="153"/>
      <c r="E2" s="153"/>
      <c r="F2" s="153"/>
      <c r="G2" s="153"/>
      <c r="H2" s="154"/>
    </row>
    <row r="3" spans="1:8" ht="20.25" customHeight="1" x14ac:dyDescent="0.2"/>
    <row r="4" spans="1:8" ht="36" customHeight="1" x14ac:dyDescent="0.2">
      <c r="A4" s="29" t="s">
        <v>22</v>
      </c>
      <c r="B4" s="29" t="s">
        <v>50</v>
      </c>
      <c r="C4" s="29" t="s">
        <v>2</v>
      </c>
      <c r="D4" s="30" t="s">
        <v>3</v>
      </c>
      <c r="E4" s="29" t="s">
        <v>4</v>
      </c>
      <c r="F4" s="31" t="s">
        <v>48</v>
      </c>
      <c r="G4" s="29" t="s">
        <v>5</v>
      </c>
      <c r="H4" s="30" t="s">
        <v>6</v>
      </c>
    </row>
    <row r="5" spans="1:8" ht="37.5" customHeight="1" x14ac:dyDescent="0.2">
      <c r="A5" s="65" t="s">
        <v>38</v>
      </c>
      <c r="B5" s="66">
        <v>55644486000</v>
      </c>
      <c r="C5" s="66">
        <v>30501503248</v>
      </c>
      <c r="D5" s="67">
        <f>+C5/B5</f>
        <v>0.54814960907357468</v>
      </c>
      <c r="E5" s="66">
        <v>30197503248</v>
      </c>
      <c r="F5" s="67">
        <f>+E5/B5</f>
        <v>0.5426863543676187</v>
      </c>
      <c r="G5" s="66">
        <v>30197179718</v>
      </c>
      <c r="H5" s="67">
        <f>+G5/E5</f>
        <v>0.999989286200341</v>
      </c>
    </row>
    <row r="6" spans="1:8" ht="42.75" customHeight="1" x14ac:dyDescent="0.2">
      <c r="A6" s="65" t="s">
        <v>39</v>
      </c>
      <c r="B6" s="66">
        <v>11127000000</v>
      </c>
      <c r="C6" s="66">
        <v>10591430102</v>
      </c>
      <c r="D6" s="67">
        <f t="shared" ref="D6:D8" si="0">+C6/B6</f>
        <v>0.95186753859980233</v>
      </c>
      <c r="E6" s="66">
        <v>10176617693</v>
      </c>
      <c r="F6" s="67">
        <f t="shared" ref="F6:F8" si="1">+E6/B6</f>
        <v>0.91458773191336384</v>
      </c>
      <c r="G6" s="66">
        <v>4111567040</v>
      </c>
      <c r="H6" s="67">
        <f t="shared" ref="H6:H8" si="2">+G6/E6</f>
        <v>0.40402097868215553</v>
      </c>
    </row>
    <row r="7" spans="1:8" ht="35.25" customHeight="1" x14ac:dyDescent="0.2">
      <c r="A7" s="65" t="s">
        <v>40</v>
      </c>
      <c r="B7" s="66">
        <v>2790000000</v>
      </c>
      <c r="C7" s="66">
        <v>2790000000</v>
      </c>
      <c r="D7" s="67">
        <f t="shared" si="0"/>
        <v>1</v>
      </c>
      <c r="E7" s="66">
        <v>803508092</v>
      </c>
      <c r="F7" s="67">
        <f t="shared" si="1"/>
        <v>0.28799573189964156</v>
      </c>
      <c r="G7" s="66">
        <v>803508092</v>
      </c>
      <c r="H7" s="67">
        <f t="shared" si="2"/>
        <v>1</v>
      </c>
    </row>
    <row r="8" spans="1:8" ht="45.75" customHeight="1" x14ac:dyDescent="0.2">
      <c r="A8" s="65" t="s">
        <v>55</v>
      </c>
      <c r="B8" s="66">
        <v>2750000000</v>
      </c>
      <c r="C8" s="66">
        <v>1862800000</v>
      </c>
      <c r="D8" s="67">
        <f t="shared" si="0"/>
        <v>0.6773818181818182</v>
      </c>
      <c r="E8" s="66">
        <v>1300000000</v>
      </c>
      <c r="F8" s="67">
        <f t="shared" si="1"/>
        <v>0.47272727272727272</v>
      </c>
      <c r="G8" s="66">
        <v>1065843030</v>
      </c>
      <c r="H8" s="67">
        <f t="shared" si="2"/>
        <v>0.8198792538461539</v>
      </c>
    </row>
    <row r="9" spans="1:8" ht="21.75" customHeight="1" x14ac:dyDescent="0.2">
      <c r="A9" s="71" t="s">
        <v>23</v>
      </c>
      <c r="B9" s="72">
        <f>SUM(B5:B8)</f>
        <v>72311486000</v>
      </c>
      <c r="C9" s="72">
        <f>SUM(C5:C8)</f>
        <v>45745733350</v>
      </c>
      <c r="D9" s="73">
        <f>+C9/B9</f>
        <v>0.63262056805194133</v>
      </c>
      <c r="E9" s="72">
        <f>SUM(E5:E8)</f>
        <v>42477629033</v>
      </c>
      <c r="F9" s="73">
        <f>+E9/B9</f>
        <v>0.58742575187847745</v>
      </c>
      <c r="G9" s="72">
        <f>SUM(G5:G8)</f>
        <v>36178097880</v>
      </c>
      <c r="H9" s="73">
        <f>+G9/E9</f>
        <v>0.85169767483712366</v>
      </c>
    </row>
    <row r="10" spans="1:8" x14ac:dyDescent="0.2">
      <c r="A10" s="45"/>
    </row>
    <row r="11" spans="1:8" x14ac:dyDescent="0.2">
      <c r="B11" s="68"/>
      <c r="E11" s="68"/>
    </row>
    <row r="12" spans="1:8" x14ac:dyDescent="0.2">
      <c r="E12" s="69"/>
      <c r="G12" s="69"/>
    </row>
    <row r="13" spans="1:8" x14ac:dyDescent="0.2">
      <c r="B13" s="68"/>
    </row>
    <row r="16" spans="1:8" x14ac:dyDescent="0.2">
      <c r="D16" s="70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zoomScale="110" zoomScaleNormal="110" zoomScaleSheetLayoutView="85" workbookViewId="0">
      <pane xSplit="3" topLeftCell="D1" activePane="topRight" state="frozen"/>
      <selection pane="topRight" activeCell="D9" sqref="D9"/>
    </sheetView>
  </sheetViews>
  <sheetFormatPr baseColWidth="10" defaultRowHeight="12" x14ac:dyDescent="0.2"/>
  <cols>
    <col min="1" max="1" width="11.42578125" style="13"/>
    <col min="2" max="2" width="43" style="13" customWidth="1"/>
    <col min="3" max="3" width="15.42578125" style="20" customWidth="1"/>
    <col min="4" max="4" width="19.140625" style="20" customWidth="1"/>
    <col min="5" max="5" width="9.85546875" style="56" customWidth="1"/>
    <col min="6" max="6" width="18.42578125" style="74" bestFit="1" customWidth="1"/>
    <col min="7" max="29" width="11.42578125" style="74"/>
    <col min="30" max="16384" width="11.42578125" style="13"/>
  </cols>
  <sheetData>
    <row r="1" spans="1:29" ht="15" customHeight="1" x14ac:dyDescent="0.2">
      <c r="A1" s="159" t="s">
        <v>61</v>
      </c>
      <c r="B1" s="159"/>
      <c r="C1" s="159"/>
      <c r="D1" s="159"/>
      <c r="E1" s="159"/>
    </row>
    <row r="2" spans="1:29" ht="12.75" x14ac:dyDescent="0.2">
      <c r="A2" s="159" t="s">
        <v>90</v>
      </c>
      <c r="B2" s="159"/>
      <c r="C2" s="159"/>
      <c r="D2" s="159"/>
      <c r="E2" s="159"/>
    </row>
    <row r="3" spans="1:29" ht="15" customHeight="1" x14ac:dyDescent="0.2">
      <c r="A3" s="46"/>
      <c r="B3" s="46"/>
      <c r="C3" s="47"/>
      <c r="D3" s="47"/>
      <c r="E3" s="55"/>
    </row>
    <row r="4" spans="1:29" ht="25.5" customHeight="1" x14ac:dyDescent="0.2">
      <c r="A4" s="156" t="s">
        <v>0</v>
      </c>
      <c r="B4" s="157"/>
      <c r="C4" s="79" t="s">
        <v>56</v>
      </c>
      <c r="D4" s="79" t="s">
        <v>5</v>
      </c>
      <c r="E4" s="80" t="s">
        <v>51</v>
      </c>
    </row>
    <row r="5" spans="1:29" ht="22.5" customHeight="1" x14ac:dyDescent="0.2">
      <c r="A5" s="16">
        <v>965</v>
      </c>
      <c r="B5" s="17" t="s">
        <v>18</v>
      </c>
      <c r="C5" s="34">
        <v>75829114</v>
      </c>
      <c r="D5" s="34">
        <v>59856544</v>
      </c>
      <c r="E5" s="53">
        <f>D5/C5</f>
        <v>0.78936098343441019</v>
      </c>
    </row>
    <row r="6" spans="1:29" ht="22.5" customHeight="1" x14ac:dyDescent="0.2">
      <c r="A6" s="16">
        <v>6094</v>
      </c>
      <c r="B6" s="16" t="s">
        <v>12</v>
      </c>
      <c r="C6" s="34">
        <v>4957031125</v>
      </c>
      <c r="D6" s="34">
        <v>4488507256</v>
      </c>
      <c r="E6" s="53">
        <f t="shared" ref="E6:E7" si="0">D6/C6</f>
        <v>0.9054829680941332</v>
      </c>
      <c r="F6" s="75"/>
    </row>
    <row r="7" spans="1:29" ht="22.5" customHeight="1" x14ac:dyDescent="0.2">
      <c r="A7" s="16">
        <v>967</v>
      </c>
      <c r="B7" s="17" t="s">
        <v>11</v>
      </c>
      <c r="C7" s="34">
        <v>9294357726</v>
      </c>
      <c r="D7" s="34">
        <v>6630966857</v>
      </c>
      <c r="E7" s="53">
        <f t="shared" si="0"/>
        <v>0.71344003022936797</v>
      </c>
      <c r="F7" s="76"/>
    </row>
    <row r="8" spans="1:29" ht="22.5" customHeight="1" x14ac:dyDescent="0.2">
      <c r="A8" s="160" t="s">
        <v>8</v>
      </c>
      <c r="B8" s="161"/>
      <c r="C8" s="52">
        <f>+C5+C6+C7</f>
        <v>14327217965</v>
      </c>
      <c r="D8" s="52">
        <f>+D5+D6+D7</f>
        <v>11179330657</v>
      </c>
      <c r="E8" s="54">
        <f>+D8/C8</f>
        <v>0.78028621357684491</v>
      </c>
    </row>
    <row r="9" spans="1:29" ht="22.5" customHeight="1" x14ac:dyDescent="0.2">
      <c r="A9" s="16">
        <v>7544</v>
      </c>
      <c r="B9" s="17" t="s">
        <v>57</v>
      </c>
      <c r="C9" s="34">
        <v>4040680726</v>
      </c>
      <c r="D9" s="34">
        <v>3796330420</v>
      </c>
      <c r="E9" s="53">
        <f t="shared" ref="E9:E10" si="1">+D9/C9</f>
        <v>0.93952744040683212</v>
      </c>
    </row>
    <row r="10" spans="1:29" ht="30.75" customHeight="1" x14ac:dyDescent="0.2">
      <c r="A10" s="160" t="s">
        <v>44</v>
      </c>
      <c r="B10" s="161"/>
      <c r="C10" s="52">
        <f>+C9</f>
        <v>4040680726</v>
      </c>
      <c r="D10" s="52">
        <f>+D9</f>
        <v>3796330420</v>
      </c>
      <c r="E10" s="54">
        <f t="shared" si="1"/>
        <v>0.93952744040683212</v>
      </c>
    </row>
    <row r="11" spans="1:29" s="18" customFormat="1" ht="24" customHeight="1" x14ac:dyDescent="0.2">
      <c r="A11" s="158" t="s">
        <v>27</v>
      </c>
      <c r="B11" s="158"/>
      <c r="C11" s="61">
        <f>+C8+C10</f>
        <v>18367898691</v>
      </c>
      <c r="D11" s="61">
        <f>+D8+D10</f>
        <v>14975661077</v>
      </c>
      <c r="E11" s="62">
        <f t="shared" ref="E11:E22" si="2">+D11/C11</f>
        <v>0.81531705552894052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pans="1:29" s="18" customFormat="1" ht="24" customHeight="1" x14ac:dyDescent="0.2">
      <c r="A12" s="14">
        <v>339</v>
      </c>
      <c r="B12" s="15" t="s">
        <v>19</v>
      </c>
      <c r="C12" s="34">
        <v>9442631607</v>
      </c>
      <c r="D12" s="34">
        <v>7986358921</v>
      </c>
      <c r="E12" s="53">
        <f t="shared" si="2"/>
        <v>0.84577681872917321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</row>
    <row r="13" spans="1:29" s="18" customFormat="1" ht="24" customHeight="1" x14ac:dyDescent="0.2">
      <c r="A13" s="16">
        <v>1004</v>
      </c>
      <c r="B13" s="17" t="s">
        <v>10</v>
      </c>
      <c r="C13" s="34">
        <v>5117737388</v>
      </c>
      <c r="D13" s="34">
        <v>4091217592</v>
      </c>
      <c r="E13" s="53">
        <f t="shared" si="2"/>
        <v>0.79941921240293234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pans="1:29" s="18" customFormat="1" ht="24" customHeight="1" x14ac:dyDescent="0.2">
      <c r="A14" s="16">
        <v>1183</v>
      </c>
      <c r="B14" s="17" t="s">
        <v>26</v>
      </c>
      <c r="C14" s="34">
        <v>1436494147</v>
      </c>
      <c r="D14" s="34">
        <v>284017094</v>
      </c>
      <c r="E14" s="53">
        <f t="shared" si="2"/>
        <v>0.19771545508427332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</row>
    <row r="15" spans="1:29" s="18" customFormat="1" ht="24" customHeight="1" x14ac:dyDescent="0.2">
      <c r="A15" s="16">
        <v>585</v>
      </c>
      <c r="B15" s="17" t="s">
        <v>17</v>
      </c>
      <c r="C15" s="34">
        <v>918824727</v>
      </c>
      <c r="D15" s="34">
        <v>658608293</v>
      </c>
      <c r="E15" s="53">
        <f t="shared" si="2"/>
        <v>0.71679426298243276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</row>
    <row r="16" spans="1:29" s="18" customFormat="1" ht="24" customHeight="1" x14ac:dyDescent="0.2">
      <c r="A16" s="160" t="s">
        <v>45</v>
      </c>
      <c r="B16" s="161"/>
      <c r="C16" s="50">
        <f>+C12+C13+C14+C15</f>
        <v>16915687869</v>
      </c>
      <c r="D16" s="50">
        <f>+D12+D13+D14+D15</f>
        <v>13020201900</v>
      </c>
      <c r="E16" s="64">
        <f t="shared" si="2"/>
        <v>0.76971164287448579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</row>
    <row r="17" spans="1:29" ht="29.25" customHeight="1" x14ac:dyDescent="0.2">
      <c r="A17" s="16">
        <v>6219</v>
      </c>
      <c r="B17" s="14" t="s">
        <v>13</v>
      </c>
      <c r="C17" s="32">
        <v>12360640396</v>
      </c>
      <c r="D17" s="32">
        <v>9114277928</v>
      </c>
      <c r="E17" s="53">
        <f t="shared" si="2"/>
        <v>0.73736292263218428</v>
      </c>
    </row>
    <row r="18" spans="1:29" ht="29.25" customHeight="1" x14ac:dyDescent="0.2">
      <c r="A18" s="16">
        <v>1032</v>
      </c>
      <c r="B18" s="14" t="s">
        <v>16</v>
      </c>
      <c r="C18" s="32">
        <v>133224258362</v>
      </c>
      <c r="D18" s="32">
        <v>59731325118</v>
      </c>
      <c r="E18" s="53">
        <f t="shared" si="2"/>
        <v>0.44835171801592377</v>
      </c>
      <c r="F18" s="75"/>
    </row>
    <row r="19" spans="1:29" ht="29.25" customHeight="1" x14ac:dyDescent="0.2">
      <c r="A19" s="160" t="s">
        <v>46</v>
      </c>
      <c r="B19" s="161"/>
      <c r="C19" s="51">
        <f>+C17+C18</f>
        <v>145584898758</v>
      </c>
      <c r="D19" s="51">
        <f>+D17+D18</f>
        <v>68845603046</v>
      </c>
      <c r="E19" s="64">
        <f t="shared" si="2"/>
        <v>0.47288972711681665</v>
      </c>
      <c r="F19" s="76"/>
    </row>
    <row r="20" spans="1:29" ht="29.25" customHeight="1" x14ac:dyDescent="0.2">
      <c r="A20" s="16">
        <v>7545</v>
      </c>
      <c r="B20" s="14" t="s">
        <v>62</v>
      </c>
      <c r="C20" s="32">
        <v>4857698287</v>
      </c>
      <c r="D20" s="32">
        <v>4546479588</v>
      </c>
      <c r="E20" s="53">
        <f t="shared" si="2"/>
        <v>0.93593288825020848</v>
      </c>
      <c r="F20" s="75"/>
    </row>
    <row r="21" spans="1:29" ht="29.25" customHeight="1" x14ac:dyDescent="0.2">
      <c r="A21" s="16">
        <v>1044</v>
      </c>
      <c r="B21" s="14" t="s">
        <v>14</v>
      </c>
      <c r="C21" s="32">
        <v>8334188911</v>
      </c>
      <c r="D21" s="32">
        <v>5646913789</v>
      </c>
      <c r="E21" s="53">
        <f t="shared" si="2"/>
        <v>0.6775600900462958</v>
      </c>
    </row>
    <row r="22" spans="1:29" ht="29.25" customHeight="1" x14ac:dyDescent="0.2">
      <c r="A22" s="160" t="s">
        <v>47</v>
      </c>
      <c r="B22" s="161"/>
      <c r="C22" s="57">
        <f>+C20+C21</f>
        <v>13191887198</v>
      </c>
      <c r="D22" s="57">
        <f>+D20+D21</f>
        <v>10193393377</v>
      </c>
      <c r="E22" s="64">
        <f t="shared" si="2"/>
        <v>0.77270167823640912</v>
      </c>
    </row>
    <row r="23" spans="1:29" ht="29.25" customHeight="1" x14ac:dyDescent="0.2">
      <c r="A23" s="158" t="s">
        <v>28</v>
      </c>
      <c r="B23" s="158"/>
      <c r="C23" s="59">
        <f>+C22+C19+C16</f>
        <v>175692473825</v>
      </c>
      <c r="D23" s="59">
        <f>+D16+D19+D22</f>
        <v>92059198323</v>
      </c>
      <c r="E23" s="62">
        <f>D23/C23</f>
        <v>0.52397917974959107</v>
      </c>
    </row>
    <row r="24" spans="1:29" ht="18.75" customHeight="1" x14ac:dyDescent="0.2">
      <c r="A24" s="46"/>
      <c r="B24" s="46"/>
      <c r="C24" s="46"/>
      <c r="D24" s="46"/>
      <c r="E24" s="58"/>
    </row>
    <row r="25" spans="1:29" s="19" customFormat="1" ht="15.75" customHeight="1" x14ac:dyDescent="0.2">
      <c r="A25" s="155" t="s">
        <v>29</v>
      </c>
      <c r="B25" s="155"/>
      <c r="C25" s="49">
        <f>+C11+C23</f>
        <v>194060372516</v>
      </c>
      <c r="D25" s="49">
        <f>+D11+D23</f>
        <v>107034859400</v>
      </c>
      <c r="E25" s="60">
        <f>+D25/C25</f>
        <v>0.55155443644825086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 ht="15.75" customHeight="1" x14ac:dyDescent="0.2">
      <c r="A26" s="28" t="e">
        <f>+#REF!</f>
        <v>#REF!</v>
      </c>
    </row>
    <row r="27" spans="1:29" s="46" customFormat="1" x14ac:dyDescent="0.2">
      <c r="C27" s="47"/>
      <c r="D27" s="47"/>
      <c r="E27" s="55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</row>
    <row r="28" spans="1:29" s="46" customFormat="1" x14ac:dyDescent="0.2">
      <c r="C28" s="47"/>
      <c r="D28" s="47"/>
      <c r="E28" s="55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</row>
    <row r="29" spans="1:29" s="46" customFormat="1" x14ac:dyDescent="0.2">
      <c r="C29" s="47"/>
      <c r="D29" s="47"/>
      <c r="E29" s="55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</row>
    <row r="30" spans="1:29" s="46" customFormat="1" x14ac:dyDescent="0.2">
      <c r="C30" s="47"/>
      <c r="D30" s="47"/>
      <c r="E30" s="55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</row>
    <row r="31" spans="1:29" s="46" customFormat="1" x14ac:dyDescent="0.2">
      <c r="C31" s="47"/>
      <c r="D31" s="47"/>
      <c r="E31" s="55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</row>
    <row r="32" spans="1:29" s="46" customFormat="1" x14ac:dyDescent="0.2">
      <c r="C32" s="47"/>
      <c r="D32" s="47"/>
      <c r="E32" s="55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</row>
    <row r="33" spans="3:29" s="46" customFormat="1" x14ac:dyDescent="0.2">
      <c r="C33" s="47"/>
      <c r="D33" s="47"/>
      <c r="E33" s="55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</row>
    <row r="34" spans="3:29" s="46" customFormat="1" x14ac:dyDescent="0.2">
      <c r="C34" s="47"/>
      <c r="D34" s="47"/>
      <c r="E34" s="55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</row>
    <row r="35" spans="3:29" s="46" customFormat="1" x14ac:dyDescent="0.2">
      <c r="C35" s="47"/>
      <c r="D35" s="47"/>
      <c r="E35" s="55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</row>
    <row r="36" spans="3:29" s="46" customFormat="1" x14ac:dyDescent="0.2">
      <c r="C36" s="47"/>
      <c r="D36" s="47"/>
      <c r="E36" s="55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</row>
    <row r="37" spans="3:29" s="46" customFormat="1" x14ac:dyDescent="0.2">
      <c r="C37" s="47"/>
      <c r="D37" s="47"/>
      <c r="E37" s="55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</row>
    <row r="38" spans="3:29" s="46" customFormat="1" x14ac:dyDescent="0.2">
      <c r="C38" s="47"/>
      <c r="D38" s="47"/>
      <c r="E38" s="55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</row>
    <row r="39" spans="3:29" s="46" customFormat="1" x14ac:dyDescent="0.2">
      <c r="C39" s="47"/>
      <c r="D39" s="47"/>
      <c r="E39" s="55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</row>
    <row r="40" spans="3:29" s="46" customFormat="1" x14ac:dyDescent="0.2">
      <c r="C40" s="47"/>
      <c r="D40" s="47"/>
      <c r="E40" s="55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</row>
    <row r="41" spans="3:29" s="46" customFormat="1" x14ac:dyDescent="0.2">
      <c r="C41" s="47"/>
      <c r="D41" s="47"/>
      <c r="E41" s="55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</row>
    <row r="42" spans="3:29" s="46" customFormat="1" x14ac:dyDescent="0.2">
      <c r="C42" s="47"/>
      <c r="D42" s="47"/>
      <c r="E42" s="55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</row>
    <row r="43" spans="3:29" s="46" customFormat="1" x14ac:dyDescent="0.2">
      <c r="C43" s="47"/>
      <c r="D43" s="47"/>
      <c r="E43" s="55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</row>
    <row r="44" spans="3:29" s="46" customFormat="1" x14ac:dyDescent="0.2">
      <c r="C44" s="47"/>
      <c r="D44" s="47"/>
      <c r="E44" s="55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spans="3:29" s="46" customFormat="1" x14ac:dyDescent="0.2">
      <c r="C45" s="47"/>
      <c r="D45" s="47"/>
      <c r="E45" s="55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</row>
    <row r="46" spans="3:29" s="46" customFormat="1" x14ac:dyDescent="0.2">
      <c r="C46" s="47"/>
      <c r="D46" s="47"/>
      <c r="E46" s="55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</row>
    <row r="47" spans="3:29" s="46" customFormat="1" x14ac:dyDescent="0.2">
      <c r="C47" s="47"/>
      <c r="D47" s="47"/>
      <c r="E47" s="55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</row>
    <row r="48" spans="3:29" s="46" customFormat="1" x14ac:dyDescent="0.2">
      <c r="C48" s="47"/>
      <c r="D48" s="47"/>
      <c r="E48" s="55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</row>
    <row r="49" spans="3:29" s="46" customFormat="1" x14ac:dyDescent="0.2">
      <c r="C49" s="47"/>
      <c r="D49" s="47"/>
      <c r="E49" s="55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</row>
    <row r="50" spans="3:29" s="46" customFormat="1" x14ac:dyDescent="0.2">
      <c r="C50" s="47"/>
      <c r="D50" s="47"/>
      <c r="E50" s="55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</row>
    <row r="51" spans="3:29" s="46" customFormat="1" x14ac:dyDescent="0.2">
      <c r="C51" s="47"/>
      <c r="D51" s="47"/>
      <c r="E51" s="55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</row>
    <row r="52" spans="3:29" s="46" customFormat="1" x14ac:dyDescent="0.2">
      <c r="C52" s="47"/>
      <c r="D52" s="47"/>
      <c r="E52" s="55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</row>
    <row r="53" spans="3:29" s="46" customFormat="1" x14ac:dyDescent="0.2">
      <c r="C53" s="47"/>
      <c r="D53" s="47"/>
      <c r="E53" s="55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</row>
    <row r="54" spans="3:29" s="46" customFormat="1" x14ac:dyDescent="0.2">
      <c r="C54" s="47"/>
      <c r="D54" s="47"/>
      <c r="E54" s="55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</row>
    <row r="55" spans="3:29" s="46" customFormat="1" x14ac:dyDescent="0.2">
      <c r="C55" s="47"/>
      <c r="D55" s="47"/>
      <c r="E55" s="55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</row>
    <row r="56" spans="3:29" s="46" customFormat="1" x14ac:dyDescent="0.2">
      <c r="C56" s="47"/>
      <c r="D56" s="47"/>
      <c r="E56" s="55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</row>
    <row r="57" spans="3:29" s="46" customFormat="1" x14ac:dyDescent="0.2">
      <c r="C57" s="47"/>
      <c r="D57" s="47"/>
      <c r="E57" s="55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</row>
    <row r="58" spans="3:29" s="46" customFormat="1" x14ac:dyDescent="0.2">
      <c r="C58" s="47"/>
      <c r="D58" s="47"/>
      <c r="E58" s="55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</row>
    <row r="59" spans="3:29" s="46" customFormat="1" x14ac:dyDescent="0.2">
      <c r="C59" s="47"/>
      <c r="D59" s="47"/>
      <c r="E59" s="55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</row>
    <row r="60" spans="3:29" s="46" customFormat="1" x14ac:dyDescent="0.2">
      <c r="C60" s="47"/>
      <c r="D60" s="47"/>
      <c r="E60" s="55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</row>
    <row r="61" spans="3:29" s="46" customFormat="1" x14ac:dyDescent="0.2">
      <c r="C61" s="47"/>
      <c r="D61" s="47"/>
      <c r="E61" s="55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</row>
    <row r="62" spans="3:29" s="46" customFormat="1" x14ac:dyDescent="0.2">
      <c r="C62" s="47"/>
      <c r="D62" s="47"/>
      <c r="E62" s="55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</row>
    <row r="63" spans="3:29" s="46" customFormat="1" x14ac:dyDescent="0.2">
      <c r="C63" s="47"/>
      <c r="D63" s="47"/>
      <c r="E63" s="55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</row>
    <row r="64" spans="3:29" s="46" customFormat="1" x14ac:dyDescent="0.2">
      <c r="C64" s="47"/>
      <c r="D64" s="47"/>
      <c r="E64" s="55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</row>
    <row r="65" spans="3:29" s="46" customFormat="1" x14ac:dyDescent="0.2">
      <c r="C65" s="47"/>
      <c r="D65" s="47"/>
      <c r="E65" s="55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</row>
    <row r="66" spans="3:29" s="46" customFormat="1" x14ac:dyDescent="0.2">
      <c r="C66" s="47"/>
      <c r="D66" s="47"/>
      <c r="E66" s="55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</row>
    <row r="67" spans="3:29" s="46" customFormat="1" x14ac:dyDescent="0.2">
      <c r="C67" s="47"/>
      <c r="D67" s="47"/>
      <c r="E67" s="55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</row>
    <row r="68" spans="3:29" s="46" customFormat="1" x14ac:dyDescent="0.2">
      <c r="C68" s="47"/>
      <c r="D68" s="47"/>
      <c r="E68" s="55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</row>
    <row r="69" spans="3:29" s="46" customFormat="1" x14ac:dyDescent="0.2">
      <c r="C69" s="47"/>
      <c r="D69" s="47"/>
      <c r="E69" s="55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</row>
    <row r="70" spans="3:29" s="46" customFormat="1" x14ac:dyDescent="0.2">
      <c r="C70" s="47"/>
      <c r="D70" s="47"/>
      <c r="E70" s="55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</row>
    <row r="71" spans="3:29" s="46" customFormat="1" x14ac:dyDescent="0.2">
      <c r="C71" s="47"/>
      <c r="D71" s="47"/>
      <c r="E71" s="55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</row>
    <row r="72" spans="3:29" s="46" customFormat="1" x14ac:dyDescent="0.2">
      <c r="C72" s="47"/>
      <c r="D72" s="47"/>
      <c r="E72" s="55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</row>
    <row r="73" spans="3:29" s="46" customFormat="1" x14ac:dyDescent="0.2">
      <c r="C73" s="47"/>
      <c r="D73" s="47"/>
      <c r="E73" s="55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</row>
    <row r="74" spans="3:29" s="46" customFormat="1" x14ac:dyDescent="0.2">
      <c r="C74" s="47"/>
      <c r="D74" s="47"/>
      <c r="E74" s="55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</row>
    <row r="75" spans="3:29" s="46" customFormat="1" x14ac:dyDescent="0.2">
      <c r="C75" s="47"/>
      <c r="D75" s="47"/>
      <c r="E75" s="55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</row>
    <row r="76" spans="3:29" s="46" customFormat="1" x14ac:dyDescent="0.2">
      <c r="C76" s="47"/>
      <c r="D76" s="47"/>
      <c r="E76" s="55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</row>
    <row r="77" spans="3:29" s="46" customFormat="1" x14ac:dyDescent="0.2">
      <c r="C77" s="47"/>
      <c r="D77" s="47"/>
      <c r="E77" s="55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</row>
    <row r="78" spans="3:29" s="46" customFormat="1" x14ac:dyDescent="0.2">
      <c r="C78" s="47"/>
      <c r="D78" s="47"/>
      <c r="E78" s="55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</row>
    <row r="79" spans="3:29" s="46" customFormat="1" x14ac:dyDescent="0.2">
      <c r="C79" s="47"/>
      <c r="D79" s="47"/>
      <c r="E79" s="55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</row>
    <row r="80" spans="3:29" s="46" customFormat="1" x14ac:dyDescent="0.2">
      <c r="C80" s="47"/>
      <c r="D80" s="47"/>
      <c r="E80" s="55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</row>
    <row r="81" spans="3:29" s="46" customFormat="1" x14ac:dyDescent="0.2">
      <c r="C81" s="47"/>
      <c r="D81" s="47"/>
      <c r="E81" s="55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</row>
    <row r="82" spans="3:29" s="46" customFormat="1" x14ac:dyDescent="0.2">
      <c r="C82" s="47"/>
      <c r="D82" s="47"/>
      <c r="E82" s="55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</row>
    <row r="83" spans="3:29" s="46" customFormat="1" x14ac:dyDescent="0.2">
      <c r="C83" s="47"/>
      <c r="D83" s="47"/>
      <c r="E83" s="55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</row>
    <row r="84" spans="3:29" s="46" customFormat="1" x14ac:dyDescent="0.2">
      <c r="C84" s="47"/>
      <c r="D84" s="47"/>
      <c r="E84" s="55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</row>
    <row r="85" spans="3:29" s="46" customFormat="1" x14ac:dyDescent="0.2">
      <c r="C85" s="47"/>
      <c r="D85" s="47"/>
      <c r="E85" s="55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</row>
    <row r="86" spans="3:29" s="46" customFormat="1" x14ac:dyDescent="0.2">
      <c r="C86" s="47"/>
      <c r="D86" s="47"/>
      <c r="E86" s="55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</row>
    <row r="87" spans="3:29" s="46" customFormat="1" x14ac:dyDescent="0.2">
      <c r="C87" s="47"/>
      <c r="D87" s="47"/>
      <c r="E87" s="55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</row>
    <row r="88" spans="3:29" s="46" customFormat="1" x14ac:dyDescent="0.2">
      <c r="C88" s="47"/>
      <c r="D88" s="47"/>
      <c r="E88" s="55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</row>
    <row r="89" spans="3:29" s="46" customFormat="1" x14ac:dyDescent="0.2">
      <c r="C89" s="47"/>
      <c r="D89" s="47"/>
      <c r="E89" s="55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</row>
    <row r="90" spans="3:29" s="46" customFormat="1" x14ac:dyDescent="0.2">
      <c r="C90" s="47"/>
      <c r="D90" s="47"/>
      <c r="E90" s="55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</row>
    <row r="91" spans="3:29" s="46" customFormat="1" x14ac:dyDescent="0.2">
      <c r="C91" s="47"/>
      <c r="D91" s="47"/>
      <c r="E91" s="55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</row>
    <row r="92" spans="3:29" s="46" customFormat="1" x14ac:dyDescent="0.2">
      <c r="C92" s="47"/>
      <c r="D92" s="47"/>
      <c r="E92" s="55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</row>
    <row r="93" spans="3:29" s="46" customFormat="1" x14ac:dyDescent="0.2">
      <c r="C93" s="47"/>
      <c r="D93" s="47"/>
      <c r="E93" s="55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</row>
    <row r="94" spans="3:29" s="46" customFormat="1" x14ac:dyDescent="0.2">
      <c r="C94" s="47"/>
      <c r="D94" s="47"/>
      <c r="E94" s="55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</row>
    <row r="95" spans="3:29" s="46" customFormat="1" x14ac:dyDescent="0.2">
      <c r="C95" s="47"/>
      <c r="D95" s="47"/>
      <c r="E95" s="55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</row>
    <row r="96" spans="3:29" s="46" customFormat="1" x14ac:dyDescent="0.2">
      <c r="C96" s="47"/>
      <c r="D96" s="47"/>
      <c r="E96" s="55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</row>
    <row r="97" spans="3:29" s="46" customFormat="1" x14ac:dyDescent="0.2">
      <c r="C97" s="47"/>
      <c r="D97" s="47"/>
      <c r="E97" s="55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</row>
    <row r="98" spans="3:29" s="46" customFormat="1" x14ac:dyDescent="0.2">
      <c r="C98" s="47"/>
      <c r="D98" s="47"/>
      <c r="E98" s="55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</row>
    <row r="99" spans="3:29" s="46" customFormat="1" x14ac:dyDescent="0.2">
      <c r="C99" s="47"/>
      <c r="D99" s="47"/>
      <c r="E99" s="55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</row>
    <row r="100" spans="3:29" s="46" customFormat="1" x14ac:dyDescent="0.2">
      <c r="C100" s="47"/>
      <c r="D100" s="47"/>
      <c r="E100" s="55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</row>
    <row r="101" spans="3:29" s="46" customFormat="1" x14ac:dyDescent="0.2">
      <c r="C101" s="47"/>
      <c r="D101" s="47"/>
      <c r="E101" s="55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</row>
    <row r="102" spans="3:29" s="46" customFormat="1" x14ac:dyDescent="0.2">
      <c r="C102" s="47"/>
      <c r="D102" s="47"/>
      <c r="E102" s="55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</row>
    <row r="103" spans="3:29" s="46" customFormat="1" x14ac:dyDescent="0.2">
      <c r="C103" s="47"/>
      <c r="D103" s="47"/>
      <c r="E103" s="55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</row>
    <row r="104" spans="3:29" s="46" customFormat="1" x14ac:dyDescent="0.2">
      <c r="C104" s="47"/>
      <c r="D104" s="47"/>
      <c r="E104" s="55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</row>
    <row r="105" spans="3:29" s="46" customFormat="1" x14ac:dyDescent="0.2">
      <c r="C105" s="47"/>
      <c r="D105" s="47"/>
      <c r="E105" s="55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</row>
    <row r="106" spans="3:29" s="46" customFormat="1" x14ac:dyDescent="0.2">
      <c r="C106" s="47"/>
      <c r="D106" s="47"/>
      <c r="E106" s="55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</row>
    <row r="107" spans="3:29" s="46" customFormat="1" x14ac:dyDescent="0.2">
      <c r="C107" s="47"/>
      <c r="D107" s="47"/>
      <c r="E107" s="55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</row>
    <row r="108" spans="3:29" s="46" customFormat="1" x14ac:dyDescent="0.2">
      <c r="C108" s="47"/>
      <c r="D108" s="47"/>
      <c r="E108" s="55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</row>
    <row r="109" spans="3:29" s="46" customFormat="1" x14ac:dyDescent="0.2">
      <c r="C109" s="47"/>
      <c r="D109" s="47"/>
      <c r="E109" s="55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</row>
    <row r="110" spans="3:29" s="46" customFormat="1" x14ac:dyDescent="0.2">
      <c r="C110" s="47"/>
      <c r="D110" s="47"/>
      <c r="E110" s="55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</row>
    <row r="111" spans="3:29" s="46" customFormat="1" x14ac:dyDescent="0.2">
      <c r="C111" s="47"/>
      <c r="D111" s="47"/>
      <c r="E111" s="55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</row>
    <row r="112" spans="3:29" s="46" customFormat="1" x14ac:dyDescent="0.2">
      <c r="C112" s="47"/>
      <c r="D112" s="47"/>
      <c r="E112" s="55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</row>
    <row r="113" spans="3:29" s="46" customFormat="1" x14ac:dyDescent="0.2">
      <c r="C113" s="47"/>
      <c r="D113" s="47"/>
      <c r="E113" s="55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</row>
    <row r="114" spans="3:29" s="46" customFormat="1" x14ac:dyDescent="0.2">
      <c r="C114" s="47"/>
      <c r="D114" s="47"/>
      <c r="E114" s="55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  <c r="AC114" s="74"/>
    </row>
    <row r="115" spans="3:29" s="46" customFormat="1" x14ac:dyDescent="0.2">
      <c r="C115" s="47"/>
      <c r="D115" s="47"/>
      <c r="E115" s="55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</row>
    <row r="116" spans="3:29" s="46" customFormat="1" x14ac:dyDescent="0.2">
      <c r="C116" s="47"/>
      <c r="D116" s="47"/>
      <c r="E116" s="55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  <c r="AC116" s="74"/>
    </row>
    <row r="117" spans="3:29" s="46" customFormat="1" x14ac:dyDescent="0.2">
      <c r="C117" s="47"/>
      <c r="D117" s="47"/>
      <c r="E117" s="55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</row>
    <row r="118" spans="3:29" s="46" customFormat="1" x14ac:dyDescent="0.2">
      <c r="C118" s="47"/>
      <c r="D118" s="47"/>
      <c r="E118" s="55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</row>
    <row r="119" spans="3:29" s="46" customFormat="1" x14ac:dyDescent="0.2">
      <c r="C119" s="47"/>
      <c r="D119" s="47"/>
      <c r="E119" s="55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</row>
    <row r="120" spans="3:29" s="46" customFormat="1" x14ac:dyDescent="0.2">
      <c r="C120" s="47"/>
      <c r="D120" s="47"/>
      <c r="E120" s="55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</row>
    <row r="121" spans="3:29" s="46" customFormat="1" x14ac:dyDescent="0.2">
      <c r="C121" s="47"/>
      <c r="D121" s="47"/>
      <c r="E121" s="55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</row>
    <row r="122" spans="3:29" s="46" customFormat="1" x14ac:dyDescent="0.2">
      <c r="C122" s="47"/>
      <c r="D122" s="47"/>
      <c r="E122" s="55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</row>
    <row r="123" spans="3:29" s="46" customFormat="1" x14ac:dyDescent="0.2">
      <c r="C123" s="47"/>
      <c r="D123" s="47"/>
      <c r="E123" s="55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</row>
    <row r="124" spans="3:29" s="46" customFormat="1" x14ac:dyDescent="0.2">
      <c r="C124" s="47"/>
      <c r="D124" s="47"/>
      <c r="E124" s="55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</row>
    <row r="125" spans="3:29" s="46" customFormat="1" x14ac:dyDescent="0.2">
      <c r="C125" s="47"/>
      <c r="D125" s="47"/>
      <c r="E125" s="55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</row>
    <row r="126" spans="3:29" s="46" customFormat="1" x14ac:dyDescent="0.2">
      <c r="C126" s="47"/>
      <c r="D126" s="47"/>
      <c r="E126" s="55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</row>
    <row r="127" spans="3:29" s="46" customFormat="1" x14ac:dyDescent="0.2">
      <c r="C127" s="47"/>
      <c r="D127" s="47"/>
      <c r="E127" s="55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</row>
    <row r="128" spans="3:29" s="46" customFormat="1" x14ac:dyDescent="0.2">
      <c r="C128" s="47"/>
      <c r="D128" s="47"/>
      <c r="E128" s="55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</row>
    <row r="129" spans="3:29" s="46" customFormat="1" x14ac:dyDescent="0.2">
      <c r="C129" s="47"/>
      <c r="D129" s="47"/>
      <c r="E129" s="55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</row>
    <row r="130" spans="3:29" s="46" customFormat="1" x14ac:dyDescent="0.2">
      <c r="C130" s="47"/>
      <c r="D130" s="47"/>
      <c r="E130" s="55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</row>
    <row r="131" spans="3:29" s="46" customFormat="1" x14ac:dyDescent="0.2">
      <c r="C131" s="47"/>
      <c r="D131" s="47"/>
      <c r="E131" s="55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</row>
    <row r="132" spans="3:29" s="46" customFormat="1" x14ac:dyDescent="0.2">
      <c r="C132" s="47"/>
      <c r="D132" s="47"/>
      <c r="E132" s="55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</row>
    <row r="133" spans="3:29" s="46" customFormat="1" x14ac:dyDescent="0.2">
      <c r="C133" s="47"/>
      <c r="D133" s="47"/>
      <c r="E133" s="55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</row>
    <row r="134" spans="3:29" s="46" customFormat="1" x14ac:dyDescent="0.2">
      <c r="C134" s="47"/>
      <c r="D134" s="47"/>
      <c r="E134" s="55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</row>
    <row r="135" spans="3:29" s="46" customFormat="1" x14ac:dyDescent="0.2">
      <c r="C135" s="47"/>
      <c r="D135" s="47"/>
      <c r="E135" s="55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</row>
    <row r="136" spans="3:29" s="46" customFormat="1" x14ac:dyDescent="0.2">
      <c r="C136" s="47"/>
      <c r="D136" s="47"/>
      <c r="E136" s="55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</row>
    <row r="137" spans="3:29" s="46" customFormat="1" x14ac:dyDescent="0.2">
      <c r="C137" s="47"/>
      <c r="D137" s="47"/>
      <c r="E137" s="55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</row>
    <row r="138" spans="3:29" s="46" customFormat="1" x14ac:dyDescent="0.2">
      <c r="C138" s="47"/>
      <c r="D138" s="47"/>
      <c r="E138" s="55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</row>
    <row r="139" spans="3:29" s="46" customFormat="1" x14ac:dyDescent="0.2">
      <c r="C139" s="47"/>
      <c r="D139" s="47"/>
      <c r="E139" s="55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</row>
    <row r="140" spans="3:29" s="46" customFormat="1" x14ac:dyDescent="0.2">
      <c r="C140" s="47"/>
      <c r="D140" s="47"/>
      <c r="E140" s="55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</row>
    <row r="141" spans="3:29" s="46" customFormat="1" x14ac:dyDescent="0.2">
      <c r="C141" s="47"/>
      <c r="D141" s="47"/>
      <c r="E141" s="55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</row>
    <row r="142" spans="3:29" s="46" customFormat="1" x14ac:dyDescent="0.2">
      <c r="C142" s="47"/>
      <c r="D142" s="47"/>
      <c r="E142" s="55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</row>
    <row r="143" spans="3:29" s="46" customFormat="1" x14ac:dyDescent="0.2">
      <c r="C143" s="47"/>
      <c r="D143" s="47"/>
      <c r="E143" s="55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</row>
    <row r="144" spans="3:29" s="46" customFormat="1" x14ac:dyDescent="0.2">
      <c r="C144" s="47"/>
      <c r="D144" s="47"/>
      <c r="E144" s="55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</row>
    <row r="145" spans="3:29" s="46" customFormat="1" x14ac:dyDescent="0.2">
      <c r="C145" s="47"/>
      <c r="D145" s="47"/>
      <c r="E145" s="55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</row>
    <row r="146" spans="3:29" s="46" customFormat="1" x14ac:dyDescent="0.2">
      <c r="C146" s="47"/>
      <c r="D146" s="47"/>
      <c r="E146" s="55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</row>
    <row r="147" spans="3:29" s="46" customFormat="1" x14ac:dyDescent="0.2">
      <c r="C147" s="47"/>
      <c r="D147" s="47"/>
      <c r="E147" s="55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</row>
    <row r="148" spans="3:29" s="46" customFormat="1" x14ac:dyDescent="0.2">
      <c r="C148" s="47"/>
      <c r="D148" s="47"/>
      <c r="E148" s="55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</row>
    <row r="149" spans="3:29" s="46" customFormat="1" x14ac:dyDescent="0.2">
      <c r="C149" s="47"/>
      <c r="D149" s="47"/>
      <c r="E149" s="55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</row>
    <row r="150" spans="3:29" s="46" customFormat="1" x14ac:dyDescent="0.2">
      <c r="C150" s="47"/>
      <c r="D150" s="47"/>
      <c r="E150" s="55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</row>
    <row r="151" spans="3:29" s="46" customFormat="1" x14ac:dyDescent="0.2">
      <c r="C151" s="47"/>
      <c r="D151" s="47"/>
      <c r="E151" s="55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</row>
    <row r="152" spans="3:29" s="46" customFormat="1" x14ac:dyDescent="0.2">
      <c r="C152" s="47"/>
      <c r="D152" s="47"/>
      <c r="E152" s="55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</row>
    <row r="153" spans="3:29" s="46" customFormat="1" x14ac:dyDescent="0.2">
      <c r="C153" s="47"/>
      <c r="D153" s="47"/>
      <c r="E153" s="55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</row>
    <row r="154" spans="3:29" s="46" customFormat="1" x14ac:dyDescent="0.2">
      <c r="C154" s="47"/>
      <c r="D154" s="47"/>
      <c r="E154" s="55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</row>
    <row r="155" spans="3:29" s="46" customFormat="1" x14ac:dyDescent="0.2">
      <c r="C155" s="47"/>
      <c r="D155" s="47"/>
      <c r="E155" s="55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</row>
    <row r="156" spans="3:29" s="46" customFormat="1" x14ac:dyDescent="0.2">
      <c r="C156" s="47"/>
      <c r="D156" s="47"/>
      <c r="E156" s="55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</row>
    <row r="157" spans="3:29" s="46" customFormat="1" x14ac:dyDescent="0.2">
      <c r="C157" s="47"/>
      <c r="D157" s="47"/>
      <c r="E157" s="55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</row>
    <row r="158" spans="3:29" s="46" customFormat="1" x14ac:dyDescent="0.2">
      <c r="C158" s="47"/>
      <c r="D158" s="47"/>
      <c r="E158" s="55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</row>
    <row r="159" spans="3:29" s="46" customFormat="1" x14ac:dyDescent="0.2">
      <c r="C159" s="47"/>
      <c r="D159" s="47"/>
      <c r="E159" s="55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</row>
    <row r="160" spans="3:29" s="46" customFormat="1" x14ac:dyDescent="0.2">
      <c r="C160" s="47"/>
      <c r="D160" s="47"/>
      <c r="E160" s="55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</row>
    <row r="161" spans="3:29" s="46" customFormat="1" x14ac:dyDescent="0.2">
      <c r="C161" s="47"/>
      <c r="D161" s="47"/>
      <c r="E161" s="55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</row>
    <row r="162" spans="3:29" s="46" customFormat="1" x14ac:dyDescent="0.2">
      <c r="C162" s="47"/>
      <c r="D162" s="47"/>
      <c r="E162" s="55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</row>
    <row r="163" spans="3:29" s="46" customFormat="1" x14ac:dyDescent="0.2">
      <c r="C163" s="47"/>
      <c r="D163" s="47"/>
      <c r="E163" s="55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</row>
    <row r="164" spans="3:29" s="46" customFormat="1" x14ac:dyDescent="0.2">
      <c r="C164" s="47"/>
      <c r="D164" s="47"/>
      <c r="E164" s="55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</row>
    <row r="165" spans="3:29" s="46" customFormat="1" x14ac:dyDescent="0.2">
      <c r="C165" s="47"/>
      <c r="D165" s="47"/>
      <c r="E165" s="55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</row>
    <row r="166" spans="3:29" s="46" customFormat="1" x14ac:dyDescent="0.2">
      <c r="C166" s="47"/>
      <c r="D166" s="47"/>
      <c r="E166" s="55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  <c r="AC166" s="74"/>
    </row>
    <row r="167" spans="3:29" s="46" customFormat="1" x14ac:dyDescent="0.2">
      <c r="C167" s="47"/>
      <c r="D167" s="47"/>
      <c r="E167" s="55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</row>
    <row r="168" spans="3:29" s="46" customFormat="1" x14ac:dyDescent="0.2">
      <c r="C168" s="47"/>
      <c r="D168" s="47"/>
      <c r="E168" s="55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  <c r="AC168" s="74"/>
    </row>
    <row r="169" spans="3:29" s="46" customFormat="1" x14ac:dyDescent="0.2">
      <c r="C169" s="47"/>
      <c r="D169" s="47"/>
      <c r="E169" s="55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  <c r="AC169" s="74"/>
    </row>
    <row r="170" spans="3:29" s="46" customFormat="1" x14ac:dyDescent="0.2">
      <c r="C170" s="47"/>
      <c r="D170" s="47"/>
      <c r="E170" s="55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  <c r="AC170" s="74"/>
    </row>
    <row r="171" spans="3:29" s="46" customFormat="1" x14ac:dyDescent="0.2">
      <c r="C171" s="47"/>
      <c r="D171" s="47"/>
      <c r="E171" s="55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</row>
    <row r="172" spans="3:29" s="46" customFormat="1" x14ac:dyDescent="0.2">
      <c r="C172" s="47"/>
      <c r="D172" s="47"/>
      <c r="E172" s="55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  <c r="AC172" s="74"/>
    </row>
    <row r="173" spans="3:29" s="46" customFormat="1" x14ac:dyDescent="0.2">
      <c r="C173" s="47"/>
      <c r="D173" s="47"/>
      <c r="E173" s="55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</row>
    <row r="174" spans="3:29" s="46" customFormat="1" x14ac:dyDescent="0.2">
      <c r="C174" s="47"/>
      <c r="D174" s="47"/>
      <c r="E174" s="55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  <c r="AC174" s="74"/>
    </row>
    <row r="175" spans="3:29" s="46" customFormat="1" x14ac:dyDescent="0.2">
      <c r="C175" s="47"/>
      <c r="D175" s="47"/>
      <c r="E175" s="55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</row>
    <row r="176" spans="3:29" s="46" customFormat="1" x14ac:dyDescent="0.2">
      <c r="C176" s="47"/>
      <c r="D176" s="47"/>
      <c r="E176" s="55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  <c r="AC176" s="74"/>
    </row>
    <row r="177" spans="3:29" s="46" customFormat="1" x14ac:dyDescent="0.2">
      <c r="C177" s="47"/>
      <c r="D177" s="47"/>
      <c r="E177" s="55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</row>
    <row r="178" spans="3:29" s="46" customFormat="1" x14ac:dyDescent="0.2">
      <c r="C178" s="47"/>
      <c r="D178" s="47"/>
      <c r="E178" s="55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  <c r="AC178" s="74"/>
    </row>
    <row r="179" spans="3:29" s="46" customFormat="1" x14ac:dyDescent="0.2">
      <c r="C179" s="47"/>
      <c r="D179" s="47"/>
      <c r="E179" s="55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</row>
    <row r="180" spans="3:29" s="46" customFormat="1" x14ac:dyDescent="0.2">
      <c r="C180" s="47"/>
      <c r="D180" s="47"/>
      <c r="E180" s="55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  <c r="AC180" s="74"/>
    </row>
    <row r="181" spans="3:29" s="46" customFormat="1" x14ac:dyDescent="0.2">
      <c r="C181" s="47"/>
      <c r="D181" s="47"/>
      <c r="E181" s="55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</row>
    <row r="182" spans="3:29" s="46" customFormat="1" x14ac:dyDescent="0.2">
      <c r="C182" s="47"/>
      <c r="D182" s="47"/>
      <c r="E182" s="55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  <c r="AC182" s="74"/>
    </row>
    <row r="183" spans="3:29" s="46" customFormat="1" x14ac:dyDescent="0.2">
      <c r="C183" s="47"/>
      <c r="D183" s="47"/>
      <c r="E183" s="55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</row>
    <row r="184" spans="3:29" s="46" customFormat="1" x14ac:dyDescent="0.2">
      <c r="C184" s="47"/>
      <c r="D184" s="47"/>
      <c r="E184" s="55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  <c r="AC184" s="74"/>
    </row>
    <row r="185" spans="3:29" s="46" customFormat="1" x14ac:dyDescent="0.2">
      <c r="C185" s="47"/>
      <c r="D185" s="47"/>
      <c r="E185" s="55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</row>
    <row r="186" spans="3:29" s="46" customFormat="1" x14ac:dyDescent="0.2">
      <c r="C186" s="47"/>
      <c r="D186" s="47"/>
      <c r="E186" s="55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  <c r="AC186" s="74"/>
    </row>
    <row r="187" spans="3:29" s="46" customFormat="1" x14ac:dyDescent="0.2">
      <c r="C187" s="47"/>
      <c r="D187" s="47"/>
      <c r="E187" s="55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</row>
    <row r="188" spans="3:29" s="46" customFormat="1" x14ac:dyDescent="0.2">
      <c r="C188" s="47"/>
      <c r="D188" s="47"/>
      <c r="E188" s="55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  <c r="AC188" s="74"/>
    </row>
    <row r="189" spans="3:29" s="46" customFormat="1" x14ac:dyDescent="0.2">
      <c r="C189" s="47"/>
      <c r="D189" s="47"/>
      <c r="E189" s="55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</row>
    <row r="190" spans="3:29" s="46" customFormat="1" x14ac:dyDescent="0.2">
      <c r="C190" s="47"/>
      <c r="D190" s="47"/>
      <c r="E190" s="55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  <c r="AC190" s="74"/>
    </row>
    <row r="191" spans="3:29" s="46" customFormat="1" x14ac:dyDescent="0.2">
      <c r="C191" s="47"/>
      <c r="D191" s="47"/>
      <c r="E191" s="55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  <c r="AC191" s="74"/>
    </row>
    <row r="192" spans="3:29" s="46" customFormat="1" x14ac:dyDescent="0.2">
      <c r="C192" s="47"/>
      <c r="D192" s="47"/>
      <c r="E192" s="55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  <c r="AC192" s="74"/>
    </row>
    <row r="193" spans="3:29" s="46" customFormat="1" x14ac:dyDescent="0.2">
      <c r="C193" s="47"/>
      <c r="D193" s="47"/>
      <c r="E193" s="55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</row>
  </sheetData>
  <autoFilter ref="A4:E24">
    <filterColumn colId="0" showButton="0"/>
  </autoFilter>
  <mergeCells count="11">
    <mergeCell ref="A25:B25"/>
    <mergeCell ref="A4:B4"/>
    <mergeCell ref="A11:B11"/>
    <mergeCell ref="A1:E1"/>
    <mergeCell ref="A2:E2"/>
    <mergeCell ref="A8:B8"/>
    <mergeCell ref="A10:B10"/>
    <mergeCell ref="A16:B16"/>
    <mergeCell ref="A19:B19"/>
    <mergeCell ref="A22:B22"/>
    <mergeCell ref="A23:B23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TOTAL</vt:lpstr>
      <vt:lpstr>FUNCIONAMIENTO</vt:lpstr>
      <vt:lpstr>RESERVAS</vt:lpstr>
      <vt:lpstr>'EJECUCION BMT  CONCEJO'!Área_de_impresión</vt:lpstr>
      <vt:lpstr>'EJECUCION TOTAL'!Área_de_impresión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2019-11-26T17:27:15Z</cp:lastPrinted>
  <dcterms:created xsi:type="dcterms:W3CDTF">2015-10-06T19:48:57Z</dcterms:created>
  <dcterms:modified xsi:type="dcterms:W3CDTF">2020-09-02T00:53:53Z</dcterms:modified>
</cp:coreProperties>
</file>