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19\DICIEMBRE 2019\"/>
    </mc:Choice>
  </mc:AlternateContent>
  <bookViews>
    <workbookView xWindow="0" yWindow="0" windowWidth="21855" windowHeight="9795" firstSheet="1" activeTab="3"/>
  </bookViews>
  <sheets>
    <sheet name="EJECUCION BMT  CONCEJO" sheetId="11" state="hidden" r:id="rId1"/>
    <sheet name="EJECUCION BMT" sheetId="13" r:id="rId2"/>
    <sheet name="FUNCIONAMIENTO" sheetId="5" r:id="rId3"/>
    <sheet name="RESERVAS" sheetId="7" r:id="rId4"/>
  </sheets>
  <definedNames>
    <definedName name="_xlnm._FilterDatabase" localSheetId="1" hidden="1">'EJECUCION BMT'!$A$5:$M$46</definedName>
    <definedName name="_xlnm._FilterDatabase" localSheetId="0" hidden="1">'EJECUCION BMT  CONCEJO'!$B$5:$E$20</definedName>
    <definedName name="_xlnm._FilterDatabase" localSheetId="3" hidden="1">RESERVAS!$A$4:$Z$17</definedName>
    <definedName name="_xlnm.Print_Area" localSheetId="1">'EJECUCION BMT'!$A$1:$L$46</definedName>
    <definedName name="_xlnm.Print_Area" localSheetId="0">'EJECUCION BMT  CONCEJO'!$B$1:$D$24</definedName>
    <definedName name="_xlnm.Print_Area" localSheetId="3">RESERVAS!$A$1:$Z$20</definedName>
  </definedNames>
  <calcPr calcId="162913"/>
</workbook>
</file>

<file path=xl/calcChain.xml><?xml version="1.0" encoding="utf-8"?>
<calcChain xmlns="http://schemas.openxmlformats.org/spreadsheetml/2006/main">
  <c r="G31" i="13" l="1"/>
  <c r="I31" i="13"/>
  <c r="K31" i="13"/>
  <c r="L31" i="13"/>
  <c r="G32" i="13"/>
  <c r="I32" i="13"/>
  <c r="K32" i="13"/>
  <c r="L32" i="13"/>
  <c r="Y17" i="7" l="1"/>
  <c r="Y12" i="7"/>
  <c r="Y19" i="7" l="1"/>
  <c r="Z6" i="7" l="1"/>
  <c r="Z7" i="7"/>
  <c r="Z8" i="7"/>
  <c r="Z9" i="7"/>
  <c r="Z10" i="7"/>
  <c r="Z11" i="7"/>
  <c r="Z5" i="7" l="1"/>
  <c r="X12" i="7"/>
  <c r="C12" i="7"/>
  <c r="Z12" i="7" s="1"/>
  <c r="Z14" i="7" l="1"/>
  <c r="Z15" i="7"/>
  <c r="Z16" i="7"/>
  <c r="Z13" i="7"/>
  <c r="X17" i="7"/>
  <c r="X19" i="7" s="1"/>
  <c r="G26" i="13" l="1"/>
  <c r="W17" i="7" l="1"/>
  <c r="A10" i="5" l="1"/>
  <c r="W12" i="7" l="1"/>
  <c r="W19" i="7" s="1"/>
  <c r="C17" i="7"/>
  <c r="Z17" i="7" s="1"/>
  <c r="C19" i="7" l="1"/>
  <c r="Z19" i="7" s="1"/>
  <c r="U19" i="7"/>
  <c r="U17" i="7"/>
  <c r="V17" i="7"/>
  <c r="U12" i="7"/>
  <c r="V12" i="7"/>
  <c r="V19" i="7" s="1"/>
  <c r="C9" i="5" l="1"/>
  <c r="E9" i="5"/>
  <c r="G9" i="5"/>
  <c r="H9" i="5" l="1"/>
  <c r="E19" i="7" l="1"/>
  <c r="F19" i="7"/>
  <c r="I19" i="7"/>
  <c r="J19" i="7"/>
  <c r="M19" i="7"/>
  <c r="Q19" i="7"/>
  <c r="R19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T12" i="7"/>
  <c r="T19" i="7" s="1"/>
  <c r="D12" i="7"/>
  <c r="D19" i="7" s="1"/>
  <c r="E12" i="7"/>
  <c r="F12" i="7"/>
  <c r="G12" i="7"/>
  <c r="G19" i="7" s="1"/>
  <c r="H12" i="7"/>
  <c r="H19" i="7" s="1"/>
  <c r="I12" i="7"/>
  <c r="J12" i="7"/>
  <c r="K12" i="7"/>
  <c r="K19" i="7" s="1"/>
  <c r="L12" i="7"/>
  <c r="L19" i="7" s="1"/>
  <c r="M12" i="7"/>
  <c r="N12" i="7"/>
  <c r="N19" i="7" s="1"/>
  <c r="O12" i="7"/>
  <c r="O19" i="7" s="1"/>
  <c r="P12" i="7"/>
  <c r="P19" i="7" s="1"/>
  <c r="Q12" i="7"/>
  <c r="R12" i="7"/>
  <c r="S12" i="7"/>
  <c r="S19" i="7" s="1"/>
  <c r="H10" i="13"/>
  <c r="H14" i="13"/>
  <c r="J10" i="13"/>
  <c r="I9" i="13"/>
  <c r="I6" i="13"/>
  <c r="K6" i="13"/>
  <c r="H17" i="13" l="1"/>
  <c r="J25" i="13"/>
  <c r="G8" i="13" l="1"/>
  <c r="G9" i="13"/>
  <c r="G11" i="13"/>
  <c r="G12" i="13"/>
  <c r="G15" i="13"/>
  <c r="G16" i="13"/>
  <c r="G20" i="13"/>
  <c r="G21" i="13"/>
  <c r="G23" i="13"/>
  <c r="G24" i="13"/>
  <c r="G27" i="13"/>
  <c r="G28" i="13"/>
  <c r="G34" i="13"/>
  <c r="G35" i="13"/>
  <c r="G38" i="13"/>
  <c r="G39" i="13"/>
  <c r="G41" i="13"/>
  <c r="G42" i="13"/>
  <c r="D6" i="5"/>
  <c r="D7" i="5"/>
  <c r="D8" i="5"/>
  <c r="F6" i="5"/>
  <c r="F7" i="5"/>
  <c r="F8" i="5"/>
  <c r="H6" i="5"/>
  <c r="H7" i="5"/>
  <c r="H8" i="5"/>
  <c r="H5" i="5" l="1"/>
  <c r="K8" i="13"/>
  <c r="K9" i="13"/>
  <c r="K11" i="13"/>
  <c r="K12" i="13"/>
  <c r="K15" i="13"/>
  <c r="K16" i="13"/>
  <c r="K20" i="13"/>
  <c r="K21" i="13"/>
  <c r="K23" i="13"/>
  <c r="K24" i="13"/>
  <c r="K26" i="13"/>
  <c r="K27" i="13"/>
  <c r="K28" i="13"/>
  <c r="K34" i="13"/>
  <c r="K35" i="13"/>
  <c r="K38" i="13"/>
  <c r="K39" i="13"/>
  <c r="K41" i="13"/>
  <c r="K42" i="13"/>
  <c r="L8" i="13"/>
  <c r="L9" i="13"/>
  <c r="L11" i="13"/>
  <c r="L12" i="13"/>
  <c r="L15" i="13"/>
  <c r="L16" i="13"/>
  <c r="L20" i="13"/>
  <c r="L21" i="13"/>
  <c r="L23" i="13"/>
  <c r="L24" i="13"/>
  <c r="L26" i="13"/>
  <c r="L27" i="13"/>
  <c r="L28" i="13"/>
  <c r="L34" i="13"/>
  <c r="L35" i="13"/>
  <c r="L38" i="13"/>
  <c r="L39" i="13"/>
  <c r="L41" i="13"/>
  <c r="L42" i="13"/>
  <c r="L6" i="13"/>
  <c r="J30" i="13"/>
  <c r="H30" i="13"/>
  <c r="F30" i="13"/>
  <c r="E30" i="13"/>
  <c r="J14" i="13"/>
  <c r="F14" i="13"/>
  <c r="I11" i="13"/>
  <c r="F10" i="13"/>
  <c r="E10" i="13"/>
  <c r="I12" i="13"/>
  <c r="G30" i="13" l="1"/>
  <c r="G10" i="13"/>
  <c r="L14" i="13"/>
  <c r="K10" i="13"/>
  <c r="K30" i="13"/>
  <c r="L30" i="13"/>
  <c r="L10" i="13"/>
  <c r="I10" i="13"/>
  <c r="E7" i="13"/>
  <c r="J22" i="13" l="1"/>
  <c r="H22" i="13"/>
  <c r="F22" i="13"/>
  <c r="E22" i="13"/>
  <c r="G22" i="13" l="1"/>
  <c r="K22" i="13"/>
  <c r="L22" i="13"/>
  <c r="B9" i="5"/>
  <c r="J37" i="13"/>
  <c r="H37" i="13"/>
  <c r="J40" i="13"/>
  <c r="H40" i="13"/>
  <c r="F40" i="13"/>
  <c r="E40" i="13"/>
  <c r="I41" i="13"/>
  <c r="I42" i="13"/>
  <c r="I38" i="13"/>
  <c r="I39" i="13"/>
  <c r="F37" i="13"/>
  <c r="E37" i="13"/>
  <c r="J33" i="13"/>
  <c r="H33" i="13"/>
  <c r="F33" i="13"/>
  <c r="E33" i="13"/>
  <c r="I34" i="13"/>
  <c r="I35" i="13"/>
  <c r="F9" i="5" l="1"/>
  <c r="D9" i="5"/>
  <c r="G37" i="13"/>
  <c r="G33" i="13"/>
  <c r="G40" i="13"/>
  <c r="K40" i="13"/>
  <c r="L40" i="13"/>
  <c r="K33" i="13"/>
  <c r="L33" i="13"/>
  <c r="K37" i="13"/>
  <c r="L37" i="13"/>
  <c r="H25" i="13"/>
  <c r="F25" i="13"/>
  <c r="E25" i="13"/>
  <c r="I26" i="13"/>
  <c r="I27" i="13"/>
  <c r="I23" i="13"/>
  <c r="I24" i="13"/>
  <c r="I20" i="13"/>
  <c r="I21" i="13"/>
  <c r="J19" i="13"/>
  <c r="H19" i="13"/>
  <c r="F19" i="13"/>
  <c r="E19" i="13"/>
  <c r="I16" i="13"/>
  <c r="I15" i="13"/>
  <c r="E14" i="13"/>
  <c r="J7" i="13"/>
  <c r="H7" i="13"/>
  <c r="I8" i="13"/>
  <c r="F7" i="13"/>
  <c r="G7" i="13" s="1"/>
  <c r="G14" i="13" l="1"/>
  <c r="G25" i="13"/>
  <c r="G19" i="13"/>
  <c r="L7" i="13"/>
  <c r="K7" i="13"/>
  <c r="E17" i="13"/>
  <c r="K14" i="13"/>
  <c r="K19" i="13"/>
  <c r="L19" i="13"/>
  <c r="L25" i="13"/>
  <c r="K25" i="13"/>
  <c r="I14" i="13" l="1"/>
  <c r="I33" i="13" l="1"/>
  <c r="I30" i="13"/>
  <c r="E43" i="13"/>
  <c r="I22" i="13"/>
  <c r="I25" i="13"/>
  <c r="I28" i="13"/>
  <c r="I19" i="13"/>
  <c r="J43" i="13"/>
  <c r="H43" i="13"/>
  <c r="F43" i="13"/>
  <c r="J36" i="13"/>
  <c r="H36" i="13"/>
  <c r="F36" i="13"/>
  <c r="E36" i="13"/>
  <c r="J29" i="13"/>
  <c r="H29" i="13"/>
  <c r="F29" i="13"/>
  <c r="E29" i="13"/>
  <c r="I7" i="13"/>
  <c r="G6" i="13"/>
  <c r="J13" i="13"/>
  <c r="H13" i="13"/>
  <c r="F13" i="13"/>
  <c r="E13" i="13"/>
  <c r="E18" i="13" s="1"/>
  <c r="J17" i="13"/>
  <c r="F17" i="13"/>
  <c r="G17" i="13" s="1"/>
  <c r="F44" i="13" l="1"/>
  <c r="J44" i="13"/>
  <c r="G36" i="13"/>
  <c r="G43" i="13"/>
  <c r="G29" i="13"/>
  <c r="G13" i="13"/>
  <c r="K13" i="13"/>
  <c r="L13" i="13"/>
  <c r="K43" i="13"/>
  <c r="L43" i="13"/>
  <c r="L17" i="13"/>
  <c r="K17" i="13"/>
  <c r="K36" i="13"/>
  <c r="L36" i="13"/>
  <c r="K29" i="13"/>
  <c r="L29" i="13"/>
  <c r="I17" i="13"/>
  <c r="E44" i="13"/>
  <c r="E45" i="13" s="1"/>
  <c r="I36" i="13"/>
  <c r="J18" i="13"/>
  <c r="H18" i="13"/>
  <c r="F18" i="13"/>
  <c r="G18" i="13" s="1"/>
  <c r="I13" i="13"/>
  <c r="H44" i="13"/>
  <c r="I37" i="13"/>
  <c r="A20" i="7"/>
  <c r="G44" i="13" l="1"/>
  <c r="K44" i="13"/>
  <c r="L44" i="13"/>
  <c r="K18" i="13"/>
  <c r="L18" i="13"/>
  <c r="F45" i="13"/>
  <c r="G45" i="13" s="1"/>
  <c r="J45" i="13"/>
  <c r="H45" i="13"/>
  <c r="I18" i="13"/>
  <c r="K45" i="13" l="1"/>
  <c r="L45" i="13"/>
  <c r="I40" i="13"/>
  <c r="I43" i="13" l="1"/>
  <c r="I29" i="13"/>
  <c r="H20" i="11"/>
  <c r="H15" i="11"/>
  <c r="H9" i="11"/>
  <c r="H10" i="11" s="1"/>
  <c r="I45" i="13" l="1"/>
  <c r="I44" i="13"/>
  <c r="H21" i="11"/>
  <c r="H22" i="11" s="1"/>
  <c r="D20" i="11"/>
  <c r="D14" i="11"/>
  <c r="D10" i="11"/>
  <c r="D15" i="11" l="1"/>
  <c r="D22" i="11" s="1"/>
  <c r="F5" i="5" l="1"/>
  <c r="D5" i="5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<sst xmlns="http://schemas.openxmlformats.org/spreadsheetml/2006/main" count="172" uniqueCount="87">
  <si>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</si>
  <si>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</si>
  <si>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</si>
  <si>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</si>
  <si>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</si>
  <si>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</si>
  <si>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% 
GIRADO</t>
  </si>
  <si>
    <t>SUB. POLÍTICA SECTORIAL</t>
  </si>
  <si>
    <t>SUB. GESTIÓN CORPORATIVA</t>
  </si>
  <si>
    <t>INFORME DE EJECUCION DEL PRESUPUESTO DE GASTOS E INVERSIONES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</si>
  <si>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</si>
  <si>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</si>
  <si>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</si>
  <si>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</si>
  <si>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</si>
  <si>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</si>
  <si>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</si>
  <si>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</si>
  <si>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</si>
  <si>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</si>
  <si>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</si>
  <si>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</si>
  <si>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</si>
  <si>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</si>
  <si>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</si>
  <si>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</si>
  <si>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</si>
  <si>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</si>
  <si>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</si>
  <si>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</si>
  <si>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</si>
  <si>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</si>
  <si>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</si>
  <si>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</si>
  <si>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</si>
  <si>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</si>
  <si>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</si>
  <si>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</si>
  <si>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</si>
  <si>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>RESERVAS 2019</t>
  </si>
  <si>
    <t xml:space="preserve"> GASTOS DE PERSONAL </t>
  </si>
  <si>
    <t>ADQUISICIÓN DE BIENES Y SERVICIOS</t>
  </si>
  <si>
    <t>GASTOS DIVERSOS</t>
  </si>
  <si>
    <t>Movilidad Transparente y Contra la Corrupción</t>
  </si>
  <si>
    <t>Fortalecimiento de la gestión jurídica de la Secretaría Distrital de Movilidad</t>
  </si>
  <si>
    <t>Fortalecimiento de la gestión de investigaciones administrativas de Tránsito y Transporte</t>
  </si>
  <si>
    <t>GIROS 11 - FEBRERO - 2019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</si>
  <si>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</si>
  <si>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</si>
  <si>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</si>
  <si>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</si>
  <si>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</si>
  <si>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GIROS - 20 FEBRERO 2019</t>
  </si>
  <si>
    <t>Gestión y control de Tránsito y Transporte</t>
  </si>
  <si>
    <t>GIROS - 28 FEBRERO 2019</t>
  </si>
  <si>
    <t>GIROS - 26 ABRIL 2019</t>
  </si>
  <si>
    <t>PRESUPUESTO  ASIGNADO</t>
  </si>
  <si>
    <t>GIROS - 30 ABRIL 2019</t>
  </si>
  <si>
    <t>GIROS - 17 MAYO 2019</t>
  </si>
  <si>
    <t>%GIRO</t>
  </si>
  <si>
    <t>GIROS - 21 MAYO 2019</t>
  </si>
  <si>
    <t>GIROS - 31 MAYO 2019</t>
  </si>
  <si>
    <t>GIROS - 30 JUNIO 2019</t>
  </si>
  <si>
    <t>INVERSION</t>
  </si>
  <si>
    <t>TOTAL</t>
  </si>
  <si>
    <t>PASIVOS</t>
  </si>
  <si>
    <t xml:space="preserve">TRANSFERENCIAS CORRIENTES DE FUNCIONAMIENTO
</t>
  </si>
  <si>
    <t>GIROS - 19 JULIO 2019</t>
  </si>
  <si>
    <t>GIROS - 31 JULIO 2019</t>
  </si>
  <si>
    <t>% 
GIRO RP</t>
  </si>
  <si>
    <t>% 
GIRO APROP.</t>
  </si>
  <si>
    <t>GIROS - 31 AGOSTO 2019</t>
  </si>
  <si>
    <t>GIROS - 20 DE SEPTIEMBRE 2019</t>
  </si>
  <si>
    <t>GIROS - 30 DE SEPTIEMBRE 2019</t>
  </si>
  <si>
    <t>GIROS - 25 DE OCTUBRE 2019</t>
  </si>
  <si>
    <t>GIROS - 31 DE OCTUBRE 2019</t>
  </si>
  <si>
    <t>GIROS - 08  DE NOVIEMBRE 2019</t>
  </si>
  <si>
    <t>GIROS - 14  DE NOVIEMBRE 2019</t>
  </si>
  <si>
    <t>GIROS - 22  DE NOVIEMBRE 2019</t>
  </si>
  <si>
    <t>Sustanciación de procesos recaudo y cobro de cartera</t>
  </si>
  <si>
    <t>GIROS - 30  DE NOVIEMBRE 2019</t>
  </si>
  <si>
    <t>GIROS - 20  DE DICIEMBRE 2019</t>
  </si>
  <si>
    <t>EJECUCION PRESUPUESTAL - 31 DE DICIEMBRE DE 2019</t>
  </si>
  <si>
    <t>GASTOS DE FUNCIONAMIENTO - 31 DE DICIEMBRE DE 2019</t>
  </si>
  <si>
    <t>RESERVAS - 31 DE DICIEMBRE DE 2019</t>
  </si>
  <si>
    <t>GIROS - 31  DE DICIEMBRE 2019</t>
  </si>
  <si>
    <t xml:space="preserve">FUENTE: PREDIS -02 DE ENERO DE 2020 7:00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</si>
</sst>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6" formatCode="_-* #,##0_-;\-* #,##0_-;_-* &quot;-&quot;_-;_-@_-"/>
    <numFmt numFmtId="167" formatCode="_-* #,##0.00_-;\-* #,##0.00_-;_-* &quot;-&quot;??_-;_-@_-"/>
    <numFmt numFmtId="168" formatCode="_(* #,##0.00_);_(* \(#,##0.00\);_(* &quot;-&quot;??_);_(@_)"/>
    <numFmt numFmtId="169" formatCode="#,##0,,"/>
    <numFmt numFmtId="170" formatCode="#,###,,"/>
    <numFmt numFmtId="171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B8CCE4"/>
      </left>
      <right style="medium">
        <color rgb="FFB8CCE4"/>
      </right>
      <top/>
      <bottom style="medium">
        <color rgb="FFB8CCE4"/>
      </bottom>
      <diagonal/>
    </border>
    <border>
      <left style="medium">
        <color rgb="FFB8CCE4"/>
      </left>
      <right style="medium">
        <color rgb="FFB8CCE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6" fontId="2" fillId="0" borderId="0" xfId="4" applyFont="1" applyAlignment="1">
      <alignment horizontal="center"/>
    </xf>
    <xf numFmtId="166" fontId="4" fillId="2" borderId="1" xfId="4" applyFont="1" applyFill="1" applyBorder="1" applyAlignment="1">
      <alignment horizontal="center" vertical="center" wrapText="1"/>
    </xf>
    <xf numFmtId="166" fontId="2" fillId="0" borderId="1" xfId="4" applyFont="1" applyFill="1" applyBorder="1" applyAlignment="1">
      <alignment horizontal="center" vertical="center" wrapText="1"/>
    </xf>
    <xf numFmtId="166" fontId="4" fillId="4" borderId="1" xfId="4" applyFont="1" applyFill="1" applyBorder="1" applyAlignment="1">
      <alignment horizontal="center" vertical="center"/>
    </xf>
    <xf numFmtId="166" fontId="4" fillId="2" borderId="1" xfId="4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166" fontId="3" fillId="0" borderId="1" xfId="4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/>
    </xf>
    <xf numFmtId="0" fontId="2" fillId="0" borderId="0" xfId="0" applyFont="1" applyFill="1"/>
    <xf numFmtId="166" fontId="2" fillId="0" borderId="0" xfId="0" applyNumberFormat="1" applyFont="1" applyFill="1"/>
    <xf numFmtId="0" fontId="7" fillId="0" borderId="0" xfId="0" applyFont="1"/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8" fillId="0" borderId="1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/>
    <xf numFmtId="166" fontId="6" fillId="0" borderId="0" xfId="4" applyFont="1"/>
    <xf numFmtId="170" fontId="6" fillId="3" borderId="10" xfId="5" applyNumberFormat="1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166" fontId="7" fillId="0" borderId="0" xfId="4" applyFont="1"/>
    <xf numFmtId="0" fontId="4" fillId="0" borderId="12" xfId="0" applyFont="1" applyFill="1" applyBorder="1" applyAlignment="1">
      <alignment horizontal="center" vertical="center" wrapText="1"/>
    </xf>
    <xf numFmtId="166" fontId="4" fillId="0" borderId="12" xfId="4" applyFont="1" applyFill="1" applyBorder="1" applyAlignment="1">
      <alignment horizontal="center" vertical="center"/>
    </xf>
    <xf numFmtId="0" fontId="2" fillId="0" borderId="0" xfId="0" applyFont="1" applyFill="1" applyBorder="1"/>
    <xf numFmtId="166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0" borderId="0" xfId="0" applyFont="1"/>
    <xf numFmtId="0" fontId="8" fillId="0" borderId="0" xfId="0" applyFont="1" applyFill="1"/>
    <xf numFmtId="10" fontId="8" fillId="0" borderId="1" xfId="2" applyNumberFormat="1" applyFont="1" applyFill="1" applyBorder="1" applyAlignment="1">
      <alignment horizontal="center" vertical="center"/>
    </xf>
    <xf numFmtId="166" fontId="8" fillId="0" borderId="1" xfId="4" applyFont="1" applyFill="1" applyBorder="1" applyAlignment="1">
      <alignment vertical="center"/>
    </xf>
    <xf numFmtId="166" fontId="8" fillId="0" borderId="1" xfId="4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 applyAlignment="1">
      <alignment vertical="center"/>
    </xf>
    <xf numFmtId="166" fontId="9" fillId="5" borderId="1" xfId="4" applyFont="1" applyFill="1" applyBorder="1" applyAlignment="1">
      <alignment horizontal="center" vertical="center"/>
    </xf>
    <xf numFmtId="166" fontId="9" fillId="6" borderId="1" xfId="4" applyFont="1" applyFill="1" applyBorder="1" applyAlignment="1">
      <alignment horizontal="center" vertical="center"/>
    </xf>
    <xf numFmtId="166" fontId="9" fillId="6" borderId="14" xfId="4" applyFont="1" applyFill="1" applyBorder="1" applyAlignment="1">
      <alignment horizontal="center" vertical="center" wrapText="1"/>
    </xf>
    <xf numFmtId="170" fontId="9" fillId="6" borderId="14" xfId="1" applyNumberFormat="1" applyFont="1" applyFill="1" applyBorder="1" applyAlignment="1">
      <alignment horizontal="center" vertical="center" wrapText="1"/>
    </xf>
    <xf numFmtId="170" fontId="9" fillId="6" borderId="15" xfId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10" fontId="8" fillId="0" borderId="18" xfId="2" applyNumberFormat="1" applyFont="1" applyFill="1" applyBorder="1" applyAlignment="1">
      <alignment horizontal="center" vertical="center"/>
    </xf>
    <xf numFmtId="166" fontId="9" fillId="6" borderId="19" xfId="4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/>
    <xf numFmtId="0" fontId="9" fillId="0" borderId="0" xfId="0" applyFont="1" applyFill="1" applyBorder="1"/>
    <xf numFmtId="10" fontId="9" fillId="6" borderId="19" xfId="2" applyNumberFormat="1" applyFont="1" applyFill="1" applyBorder="1" applyAlignment="1">
      <alignment horizontal="center" vertical="center"/>
    </xf>
    <xf numFmtId="10" fontId="9" fillId="6" borderId="20" xfId="2" applyNumberFormat="1" applyFont="1" applyFill="1" applyBorder="1" applyAlignment="1">
      <alignment horizontal="center" vertical="center"/>
    </xf>
    <xf numFmtId="166" fontId="7" fillId="0" borderId="0" xfId="4" applyFont="1" applyAlignment="1">
      <alignment vertical="center"/>
    </xf>
    <xf numFmtId="166" fontId="4" fillId="6" borderId="1" xfId="4" applyFont="1" applyFill="1" applyBorder="1" applyAlignment="1">
      <alignment horizontal="center" vertical="center" wrapText="1"/>
    </xf>
    <xf numFmtId="170" fontId="4" fillId="6" borderId="1" xfId="1" applyNumberFormat="1" applyFont="1" applyFill="1" applyBorder="1" applyAlignment="1">
      <alignment horizontal="center" vertical="center" wrapText="1"/>
    </xf>
    <xf numFmtId="169" fontId="4" fillId="6" borderId="1" xfId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66" fontId="5" fillId="6" borderId="1" xfId="4" applyFont="1" applyFill="1" applyBorder="1" applyAlignment="1">
      <alignment horizontal="center" vertical="center" wrapText="1"/>
    </xf>
    <xf numFmtId="10" fontId="4" fillId="6" borderId="1" xfId="2" applyNumberFormat="1" applyFont="1" applyFill="1" applyBorder="1" applyAlignment="1">
      <alignment horizontal="center" vertical="center"/>
    </xf>
    <xf numFmtId="166" fontId="3" fillId="0" borderId="0" xfId="0" applyNumberFormat="1" applyFont="1"/>
    <xf numFmtId="9" fontId="3" fillId="0" borderId="0" xfId="2" applyFont="1"/>
    <xf numFmtId="10" fontId="3" fillId="0" borderId="0" xfId="2" applyNumberFormat="1" applyFont="1"/>
    <xf numFmtId="166" fontId="6" fillId="6" borderId="8" xfId="4" applyFont="1" applyFill="1" applyBorder="1" applyAlignment="1">
      <alignment horizontal="center" vertical="center" wrapText="1"/>
    </xf>
    <xf numFmtId="171" fontId="9" fillId="5" borderId="9" xfId="0" applyNumberFormat="1" applyFont="1" applyFill="1" applyBorder="1" applyAlignment="1">
      <alignment horizontal="center" vertical="center"/>
    </xf>
    <xf numFmtId="166" fontId="7" fillId="0" borderId="1" xfId="4" applyFont="1" applyFill="1" applyBorder="1" applyAlignment="1">
      <alignment horizontal="center" vertical="center"/>
    </xf>
    <xf numFmtId="166" fontId="7" fillId="0" borderId="1" xfId="4" applyFont="1" applyFill="1" applyBorder="1" applyAlignment="1">
      <alignment vertical="center"/>
    </xf>
    <xf numFmtId="10" fontId="14" fillId="0" borderId="0" xfId="2" applyNumberFormat="1" applyFont="1" applyAlignment="1">
      <alignment vertical="center"/>
    </xf>
    <xf numFmtId="10" fontId="7" fillId="0" borderId="0" xfId="2" applyNumberFormat="1" applyFont="1"/>
    <xf numFmtId="10" fontId="6" fillId="6" borderId="8" xfId="2" applyNumberFormat="1" applyFont="1" applyFill="1" applyBorder="1" applyAlignment="1">
      <alignment horizontal="center" vertical="center" wrapText="1"/>
    </xf>
    <xf numFmtId="166" fontId="9" fillId="7" borderId="1" xfId="4" applyFont="1" applyFill="1" applyBorder="1" applyAlignment="1">
      <alignment horizontal="center" vertical="center" wrapText="1"/>
    </xf>
    <xf numFmtId="10" fontId="9" fillId="7" borderId="1" xfId="2" applyNumberFormat="1" applyFont="1" applyFill="1" applyBorder="1" applyAlignment="1">
      <alignment horizontal="center" vertical="center"/>
    </xf>
    <xf numFmtId="10" fontId="9" fillId="7" borderId="18" xfId="2" applyNumberFormat="1" applyFont="1" applyFill="1" applyBorder="1" applyAlignment="1">
      <alignment horizontal="center" vertical="center"/>
    </xf>
    <xf numFmtId="166" fontId="9" fillId="2" borderId="1" xfId="4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/>
    </xf>
    <xf numFmtId="10" fontId="9" fillId="2" borderId="18" xfId="2" applyNumberFormat="1" applyFont="1" applyFill="1" applyBorder="1" applyAlignment="1">
      <alignment horizontal="center" vertical="center"/>
    </xf>
    <xf numFmtId="166" fontId="9" fillId="2" borderId="1" xfId="4" applyFont="1" applyFill="1" applyBorder="1" applyAlignment="1">
      <alignment horizontal="center" vertical="center"/>
    </xf>
    <xf numFmtId="166" fontId="9" fillId="8" borderId="1" xfId="4" applyFont="1" applyFill="1" applyBorder="1" applyAlignment="1">
      <alignment horizontal="center" vertical="center"/>
    </xf>
    <xf numFmtId="10" fontId="9" fillId="8" borderId="1" xfId="2" applyNumberFormat="1" applyFont="1" applyFill="1" applyBorder="1" applyAlignment="1">
      <alignment horizontal="center" vertical="center"/>
    </xf>
    <xf numFmtId="10" fontId="9" fillId="8" borderId="18" xfId="2" applyNumberFormat="1" applyFont="1" applyFill="1" applyBorder="1" applyAlignment="1">
      <alignment horizontal="center" vertical="center"/>
    </xf>
    <xf numFmtId="9" fontId="9" fillId="2" borderId="18" xfId="2" applyFont="1" applyFill="1" applyBorder="1" applyAlignment="1">
      <alignment horizontal="center" vertical="center"/>
    </xf>
    <xf numFmtId="0" fontId="15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 wrapText="1"/>
    </xf>
    <xf numFmtId="166" fontId="9" fillId="6" borderId="25" xfId="4" applyFont="1" applyFill="1" applyBorder="1" applyAlignment="1">
      <alignment horizontal="center" vertical="center" wrapText="1"/>
    </xf>
    <xf numFmtId="166" fontId="9" fillId="7" borderId="9" xfId="4" applyFont="1" applyFill="1" applyBorder="1" applyAlignment="1">
      <alignment horizontal="center" vertical="center" wrapText="1"/>
    </xf>
    <xf numFmtId="166" fontId="8" fillId="3" borderId="1" xfId="4" applyFont="1" applyFill="1" applyBorder="1" applyAlignment="1">
      <alignment horizontal="center" vertical="center" wrapText="1"/>
    </xf>
    <xf numFmtId="166" fontId="9" fillId="7" borderId="1" xfId="4" applyFont="1" applyFill="1" applyBorder="1" applyAlignment="1">
      <alignment vertical="center"/>
    </xf>
    <xf numFmtId="0" fontId="8" fillId="0" borderId="0" xfId="0" applyFont="1" applyAlignment="1">
      <alignment wrapText="1"/>
    </xf>
    <xf numFmtId="166" fontId="8" fillId="0" borderId="0" xfId="0" applyNumberFormat="1" applyFont="1"/>
    <xf numFmtId="10" fontId="6" fillId="5" borderId="1" xfId="2" applyNumberFormat="1" applyFont="1" applyFill="1" applyBorder="1" applyAlignment="1">
      <alignment vertical="center"/>
    </xf>
    <xf numFmtId="10" fontId="7" fillId="0" borderId="1" xfId="2" applyNumberFormat="1" applyFont="1" applyFill="1" applyBorder="1" applyAlignment="1">
      <alignment vertical="center"/>
    </xf>
    <xf numFmtId="166" fontId="9" fillId="4" borderId="1" xfId="4" applyFont="1" applyFill="1" applyBorder="1" applyAlignment="1">
      <alignment horizontal="center" vertical="center"/>
    </xf>
    <xf numFmtId="10" fontId="9" fillId="4" borderId="1" xfId="2" applyNumberFormat="1" applyFont="1" applyFill="1" applyBorder="1" applyAlignment="1">
      <alignment horizontal="center" vertical="center"/>
    </xf>
    <xf numFmtId="10" fontId="9" fillId="4" borderId="18" xfId="2" applyNumberFormat="1" applyFont="1" applyFill="1" applyBorder="1" applyAlignment="1">
      <alignment horizontal="center" vertical="center"/>
    </xf>
    <xf numFmtId="10" fontId="6" fillId="9" borderId="1" xfId="2" applyNumberFormat="1" applyFont="1" applyFill="1" applyBorder="1" applyAlignment="1">
      <alignment vertical="center"/>
    </xf>
    <xf numFmtId="166" fontId="8" fillId="3" borderId="1" xfId="4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center" vertical="center"/>
    </xf>
    <xf numFmtId="10" fontId="8" fillId="3" borderId="18" xfId="2" applyNumberFormat="1" applyFont="1" applyFill="1" applyBorder="1" applyAlignment="1">
      <alignment horizontal="center" vertical="center"/>
    </xf>
    <xf numFmtId="171" fontId="7" fillId="0" borderId="1" xfId="1" applyNumberFormat="1" applyFont="1" applyFill="1" applyBorder="1" applyAlignment="1">
      <alignment vertical="center"/>
    </xf>
    <xf numFmtId="171" fontId="7" fillId="0" borderId="1" xfId="1" applyNumberFormat="1" applyFont="1" applyFill="1" applyBorder="1" applyAlignment="1">
      <alignment horizontal="center" vertical="center"/>
    </xf>
    <xf numFmtId="9" fontId="2" fillId="0" borderId="1" xfId="2" applyNumberFormat="1" applyFont="1" applyBorder="1" applyAlignment="1">
      <alignment horizontal="center" vertical="center"/>
    </xf>
    <xf numFmtId="9" fontId="4" fillId="6" borderId="1" xfId="2" applyNumberFormat="1" applyFont="1" applyFill="1" applyBorder="1" applyAlignment="1">
      <alignment horizontal="center" vertical="center"/>
    </xf>
    <xf numFmtId="9" fontId="8" fillId="0" borderId="0" xfId="2" applyFont="1"/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/>
    </xf>
    <xf numFmtId="0" fontId="9" fillId="6" borderId="13" xfId="0" applyFont="1" applyFill="1" applyBorder="1" applyAlignment="1">
      <alignment vertical="center" wrapText="1"/>
    </xf>
    <xf numFmtId="0" fontId="9" fillId="6" borderId="24" xfId="0" applyFont="1" applyFill="1" applyBorder="1" applyAlignment="1">
      <alignment vertical="center" wrapText="1"/>
    </xf>
    <xf numFmtId="166" fontId="9" fillId="6" borderId="26" xfId="4" applyFont="1" applyFill="1" applyBorder="1" applyAlignment="1">
      <alignment vertical="center" wrapText="1"/>
    </xf>
    <xf numFmtId="166" fontId="9" fillId="6" borderId="27" xfId="4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 wrapText="1"/>
    </xf>
    <xf numFmtId="166" fontId="9" fillId="0" borderId="1" xfId="4" applyFont="1" applyFill="1" applyBorder="1" applyAlignment="1">
      <alignment vertical="center"/>
    </xf>
    <xf numFmtId="10" fontId="9" fillId="0" borderId="1" xfId="2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1" xfId="3" applyFont="1" applyFill="1" applyBorder="1" applyAlignment="1">
      <alignment horizontal="center" vertical="center" wrapText="1"/>
    </xf>
    <xf numFmtId="0" fontId="8" fillId="0" borderId="22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6" fontId="9" fillId="5" borderId="8" xfId="4" applyFont="1" applyFill="1" applyBorder="1" applyAlignment="1">
      <alignment horizontal="center" vertical="center" wrapText="1"/>
    </xf>
    <xf numFmtId="166" fontId="9" fillId="6" borderId="9" xfId="4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8" xfId="3" applyFont="1" applyFill="1" applyBorder="1" applyAlignment="1">
      <alignment horizontal="center" vertical="center" wrapText="1"/>
    </xf>
    <xf numFmtId="0" fontId="8" fillId="0" borderId="23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</cellXfs>
  <cellStyles count="8">
    <cellStyle name="Millares" xfId="1" builtinId="3"/>
    <cellStyle name="Millares [0]" xfId="4" builtinId="6"/>
    <cellStyle name="Millares 2" xfId="5"/>
    <cellStyle name="Millares 3" xfId="6"/>
    <cellStyle name="Millares 3 2" xfId="7"/>
    <cellStyle name="Normal" xfId="0" builtinId="0"/>
    <cellStyle name="Normal 17" xfId="3"/>
    <cellStyle name="Porcentaje" xfId="2" builtinId="5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Ejecución</a:t>
            </a:r>
            <a:r>
              <a:rPr lang="es-CO" b="1" baseline="0"/>
              <a:t> de Inversión 2019 SDM</a:t>
            </a:r>
            <a:endParaRPr lang="es-CO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'EJECUCION BMT'!#REF!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D3D-4127-A110-065522B75B3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'EJECUCION BMT'!#REF!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D3D-4127-A110-065522B75B3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'EJECUCION BMT'!#REF!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'EJECUCION BMT'!#REF!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D3D-4127-A110-065522B75B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52717487"/>
        <c:axId val="1152722063"/>
      </c:barChart>
      <c:catAx>
        <c:axId val="115271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2722063"/>
        <c:crosses val="autoZero"/>
        <c:auto val="1"/>
        <c:lblAlgn val="ctr"/>
        <c:lblOffset val="100"/>
        <c:noMultiLvlLbl val="0"/>
      </c:catAx>
      <c:valAx>
        <c:axId val="115272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271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739588</xdr:colOff>
      <xdr:row>27</xdr:row>
      <xdr:rowOff>112058</xdr:rowOff>
    </xdr:from>
    <xdr:to>
      <xdr:col>13</xdr:col>
      <xdr:colOff>0</xdr:colOff>
      <xdr:row>46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25" t="s">
        <v>34</v>
      </c>
      <c r="C1" s="125"/>
      <c r="D1" s="125"/>
      <c r="F1" s="125" t="s">
        <v>38</v>
      </c>
      <c r="G1" s="125"/>
      <c r="H1" s="125"/>
      <c r="I1" s="35"/>
    </row>
    <row r="2" spans="2:9" ht="13.5" customHeight="1" x14ac:dyDescent="0.2">
      <c r="B2" s="125" t="s">
        <v>26</v>
      </c>
      <c r="C2" s="125"/>
      <c r="D2" s="125"/>
      <c r="F2" s="125" t="s">
        <v>26</v>
      </c>
      <c r="G2" s="125"/>
      <c r="H2" s="125"/>
    </row>
    <row r="3" spans="2:9" x14ac:dyDescent="0.2">
      <c r="B3" s="125" t="s">
        <v>35</v>
      </c>
      <c r="C3" s="125"/>
      <c r="D3" s="125"/>
      <c r="F3" s="125" t="s">
        <v>31</v>
      </c>
      <c r="G3" s="125"/>
      <c r="H3" s="125"/>
    </row>
    <row r="4" spans="2:9" ht="7.5" customHeight="1" x14ac:dyDescent="0.2">
      <c r="G4" s="5"/>
      <c r="H4" s="6"/>
    </row>
    <row r="5" spans="2:9" ht="55.5" customHeight="1" x14ac:dyDescent="0.2">
      <c r="B5" s="129" t="s">
        <v>0</v>
      </c>
      <c r="C5" s="129"/>
      <c r="D5" s="7" t="s">
        <v>25</v>
      </c>
      <c r="F5" s="129" t="s">
        <v>0</v>
      </c>
      <c r="G5" s="129"/>
      <c r="H5" s="7" t="s">
        <v>32</v>
      </c>
    </row>
    <row r="6" spans="2:9" s="15" customFormat="1" ht="35.25" customHeight="1" x14ac:dyDescent="0.2">
      <c r="B6" s="2">
        <v>339</v>
      </c>
      <c r="C6" s="4" t="s">
        <v>20</v>
      </c>
      <c r="D6" s="8">
        <v>14890776746</v>
      </c>
      <c r="E6" s="16"/>
      <c r="F6" s="3">
        <v>967</v>
      </c>
      <c r="G6" s="4" t="s">
        <v>12</v>
      </c>
      <c r="H6" s="8">
        <v>7915698000</v>
      </c>
    </row>
    <row r="7" spans="2:9" s="15" customFormat="1" ht="35.25" customHeight="1" x14ac:dyDescent="0.2">
      <c r="B7" s="3">
        <v>1004</v>
      </c>
      <c r="C7" s="4" t="s">
        <v>11</v>
      </c>
      <c r="D7" s="8">
        <v>15354891000</v>
      </c>
      <c r="E7" s="16"/>
      <c r="F7" s="3">
        <v>965</v>
      </c>
      <c r="G7" s="4" t="s">
        <v>19</v>
      </c>
      <c r="H7" s="8">
        <v>169258000</v>
      </c>
    </row>
    <row r="8" spans="2:9" s="15" customFormat="1" ht="35.25" customHeight="1" x14ac:dyDescent="0.2">
      <c r="B8" s="3">
        <v>967</v>
      </c>
      <c r="C8" s="4" t="s">
        <v>12</v>
      </c>
      <c r="D8" s="8">
        <v>8438602037</v>
      </c>
      <c r="E8" s="16"/>
      <c r="F8" s="3">
        <v>6094</v>
      </c>
      <c r="G8" s="3" t="s">
        <v>13</v>
      </c>
      <c r="H8" s="8">
        <v>31105362000</v>
      </c>
    </row>
    <row r="9" spans="2:9" s="15" customFormat="1" ht="35.25" customHeight="1" x14ac:dyDescent="0.2">
      <c r="B9" s="3">
        <v>1183</v>
      </c>
      <c r="C9" s="4" t="s">
        <v>21</v>
      </c>
      <c r="D9" s="8">
        <v>3200912110</v>
      </c>
      <c r="E9" s="16"/>
      <c r="F9" s="130" t="s">
        <v>8</v>
      </c>
      <c r="G9" s="130"/>
      <c r="H9" s="9">
        <f>SUM(H6:H8)</f>
        <v>39190318000</v>
      </c>
    </row>
    <row r="10" spans="2:9" ht="35.25" customHeight="1" x14ac:dyDescent="0.2">
      <c r="B10" s="130" t="s">
        <v>7</v>
      </c>
      <c r="C10" s="130"/>
      <c r="D10" s="9">
        <f>+D9+D8+D7+D6</f>
        <v>41885181893</v>
      </c>
      <c r="E10" s="16"/>
      <c r="F10" s="129" t="s">
        <v>1</v>
      </c>
      <c r="G10" s="129"/>
      <c r="H10" s="10">
        <f>+H9</f>
        <v>39190318000</v>
      </c>
    </row>
    <row r="11" spans="2:9" s="15" customFormat="1" ht="35.25" customHeight="1" x14ac:dyDescent="0.2">
      <c r="B11" s="3">
        <v>585</v>
      </c>
      <c r="C11" s="4" t="s">
        <v>18</v>
      </c>
      <c r="D11" s="8">
        <v>2639057000</v>
      </c>
      <c r="E11" s="16"/>
      <c r="F11" s="2">
        <v>339</v>
      </c>
      <c r="G11" s="34" t="s">
        <v>20</v>
      </c>
      <c r="H11" s="8">
        <v>20379923000</v>
      </c>
    </row>
    <row r="12" spans="2:9" ht="35.25" customHeight="1" x14ac:dyDescent="0.2">
      <c r="B12" s="3">
        <v>965</v>
      </c>
      <c r="C12" s="4" t="s">
        <v>19</v>
      </c>
      <c r="D12" s="8">
        <v>315805000</v>
      </c>
      <c r="E12" s="16"/>
      <c r="F12" s="3">
        <v>1004</v>
      </c>
      <c r="G12" s="4" t="s">
        <v>11</v>
      </c>
      <c r="H12" s="8">
        <v>17489714000</v>
      </c>
    </row>
    <row r="13" spans="2:9" s="15" customFormat="1" ht="35.25" customHeight="1" x14ac:dyDescent="0.2">
      <c r="B13" s="3">
        <v>6094</v>
      </c>
      <c r="C13" s="3" t="s">
        <v>13</v>
      </c>
      <c r="D13" s="8">
        <v>19683713000</v>
      </c>
      <c r="E13" s="16"/>
      <c r="F13" s="3">
        <v>1183</v>
      </c>
      <c r="G13" s="4" t="s">
        <v>21</v>
      </c>
      <c r="H13" s="8">
        <v>1889555000</v>
      </c>
    </row>
    <row r="14" spans="2:9" ht="35.25" customHeight="1" x14ac:dyDescent="0.2">
      <c r="B14" s="130" t="s">
        <v>8</v>
      </c>
      <c r="C14" s="130"/>
      <c r="D14" s="9">
        <f>+D13+D12+D11</f>
        <v>22638575000</v>
      </c>
      <c r="E14" s="16"/>
      <c r="F14" s="3">
        <v>585</v>
      </c>
      <c r="G14" s="4" t="s">
        <v>18</v>
      </c>
      <c r="H14" s="8">
        <v>2843569000</v>
      </c>
    </row>
    <row r="15" spans="2:9" ht="21" customHeight="1" x14ac:dyDescent="0.2">
      <c r="B15" s="129" t="s">
        <v>1</v>
      </c>
      <c r="C15" s="129"/>
      <c r="D15" s="10">
        <f>+D10+D14</f>
        <v>64523756893</v>
      </c>
      <c r="E15" s="16"/>
      <c r="F15" s="130" t="s">
        <v>7</v>
      </c>
      <c r="G15" s="130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14</v>
      </c>
      <c r="D16" s="8">
        <v>16626000000</v>
      </c>
      <c r="E16" s="16"/>
      <c r="F16" s="3">
        <v>6219</v>
      </c>
      <c r="G16" s="2" t="s">
        <v>14</v>
      </c>
      <c r="H16" s="8">
        <v>21522370000</v>
      </c>
    </row>
    <row r="17" spans="2:8" ht="35.25" customHeight="1" x14ac:dyDescent="0.2">
      <c r="B17" s="3">
        <v>1044</v>
      </c>
      <c r="C17" s="2" t="s">
        <v>15</v>
      </c>
      <c r="D17" s="8">
        <v>17829168607</v>
      </c>
      <c r="E17" s="16"/>
      <c r="F17" s="3">
        <v>1044</v>
      </c>
      <c r="G17" s="2" t="s">
        <v>15</v>
      </c>
      <c r="H17" s="8">
        <v>19786331000</v>
      </c>
    </row>
    <row r="18" spans="2:8" ht="35.25" customHeight="1" x14ac:dyDescent="0.2">
      <c r="B18" s="3">
        <v>7132</v>
      </c>
      <c r="C18" s="2" t="s">
        <v>16</v>
      </c>
      <c r="D18" s="8">
        <v>21318552000</v>
      </c>
      <c r="E18" s="16"/>
      <c r="F18" s="3">
        <v>7132</v>
      </c>
      <c r="G18" s="2" t="s">
        <v>16</v>
      </c>
      <c r="H18" s="8">
        <v>30883680000</v>
      </c>
    </row>
    <row r="19" spans="2:8" ht="35.25" customHeight="1" x14ac:dyDescent="0.2">
      <c r="B19" s="3">
        <v>1032</v>
      </c>
      <c r="C19" s="2" t="s">
        <v>17</v>
      </c>
      <c r="D19" s="8">
        <v>208359322463</v>
      </c>
      <c r="E19" s="16"/>
      <c r="F19" s="3">
        <v>1032</v>
      </c>
      <c r="G19" s="2" t="s">
        <v>17</v>
      </c>
      <c r="H19" s="8">
        <v>279416422000</v>
      </c>
    </row>
    <row r="20" spans="2:8" ht="30" customHeight="1" x14ac:dyDescent="0.2">
      <c r="B20" s="130" t="s">
        <v>22</v>
      </c>
      <c r="C20" s="130"/>
      <c r="D20" s="9">
        <f>SUM(D16:D19)</f>
        <v>264133043070</v>
      </c>
      <c r="E20" s="16"/>
      <c r="F20" s="130" t="s">
        <v>33</v>
      </c>
      <c r="G20" s="130"/>
      <c r="H20" s="9">
        <f>SUM(H16:H19)</f>
        <v>351608803000</v>
      </c>
    </row>
    <row r="21" spans="2:8" s="31" customFormat="1" ht="13.5" customHeight="1" x14ac:dyDescent="0.2">
      <c r="B21" s="29"/>
      <c r="C21" s="29"/>
      <c r="D21" s="30"/>
      <c r="E21" s="32"/>
      <c r="F21" s="129" t="s">
        <v>22</v>
      </c>
      <c r="G21" s="129"/>
      <c r="H21" s="10">
        <f>+H15+H20</f>
        <v>394211564000</v>
      </c>
    </row>
    <row r="22" spans="2:8" ht="26.25" customHeight="1" x14ac:dyDescent="0.2">
      <c r="B22" s="129" t="s">
        <v>10</v>
      </c>
      <c r="C22" s="129"/>
      <c r="D22" s="10">
        <f>+D15+D20</f>
        <v>328656799963</v>
      </c>
      <c r="F22" s="126" t="s">
        <v>10</v>
      </c>
      <c r="G22" s="127"/>
      <c r="H22" s="10">
        <f>+H21+H10</f>
        <v>433401882000</v>
      </c>
    </row>
    <row r="23" spans="2:8" ht="18.75" customHeight="1" x14ac:dyDescent="0.2">
      <c r="B23" s="128" t="s">
        <v>36</v>
      </c>
      <c r="C23" s="128"/>
      <c r="D23" s="128"/>
      <c r="F23" s="128" t="s">
        <v>37</v>
      </c>
      <c r="G23" s="128"/>
      <c r="H23" s="128"/>
    </row>
    <row r="24" spans="2:8" x14ac:dyDescent="0.2">
      <c r="D24" s="33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O53"/>
  <sheetViews>
    <sheetView showGridLines="0" view="pageBreakPreview" zoomScale="85" zoomScaleNormal="100" zoomScaleSheetLayoutView="85" workbookViewId="0">
      <pane ySplit="5" topLeftCell="A36" activePane="bottomLeft" state="frozen"/>
      <selection pane="bottomLeft" activeCell="E56" sqref="E56"/>
    </sheetView>
  </sheetViews>
  <sheetFormatPr baseColWidth="10" defaultRowHeight="12" x14ac:dyDescent="0.2"/>
  <cols>
    <col min="1" max="1" width="11.42578125" style="36"/>
    <col min="2" max="2" width="24" style="36" customWidth="1"/>
    <col min="3" max="3" width="12" style="95" customWidth="1"/>
    <col min="4" max="4" width="9.7109375" style="85" customWidth="1"/>
    <col min="5" max="5" width="19.7109375" style="36" customWidth="1"/>
    <col min="6" max="10" width="20.7109375" style="36" customWidth="1"/>
    <col min="11" max="11" width="16.28515625" style="36" customWidth="1"/>
    <col min="12" max="12" width="11" style="36" customWidth="1"/>
    <col min="13" max="14" width="11.42578125" style="36"/>
    <col min="15" max="15" width="12.28515625" style="36" bestFit="1" customWidth="1"/>
    <col min="16" max="16384" width="11.42578125" style="36"/>
  </cols>
  <sheetData>
    <row r="1" spans="2:15" x14ac:dyDescent="0.2">
      <c r="B1" s="146" t="s">
        <v>9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2:15" ht="13.5" customHeight="1" x14ac:dyDescent="0.2">
      <c r="B2" s="146" t="s">
        <v>26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2:15" x14ac:dyDescent="0.2">
      <c r="B3" s="146" t="s">
        <v>82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15" ht="7.5" customHeight="1" thickBot="1" x14ac:dyDescent="0.25"/>
    <row r="5" spans="2:15" ht="38.25" customHeight="1" thickBot="1" x14ac:dyDescent="0.25">
      <c r="B5" s="113" t="s">
        <v>0</v>
      </c>
      <c r="C5" s="114"/>
      <c r="D5" s="115" t="s">
        <v>32</v>
      </c>
      <c r="E5" s="116"/>
      <c r="F5" s="91" t="s">
        <v>2</v>
      </c>
      <c r="G5" s="47" t="s">
        <v>3</v>
      </c>
      <c r="H5" s="47" t="s">
        <v>4</v>
      </c>
      <c r="I5" s="47" t="s">
        <v>51</v>
      </c>
      <c r="J5" s="46" t="s">
        <v>5</v>
      </c>
      <c r="K5" s="48" t="s">
        <v>70</v>
      </c>
      <c r="L5" s="48" t="s">
        <v>69</v>
      </c>
    </row>
    <row r="6" spans="2:15" ht="36" customHeight="1" x14ac:dyDescent="0.2">
      <c r="B6" s="49">
        <v>965</v>
      </c>
      <c r="C6" s="22" t="s">
        <v>43</v>
      </c>
      <c r="D6" s="86" t="s">
        <v>64</v>
      </c>
      <c r="E6" s="92">
        <v>169258000</v>
      </c>
      <c r="F6" s="74">
        <v>169258000</v>
      </c>
      <c r="G6" s="75">
        <f>+F6/E6</f>
        <v>1</v>
      </c>
      <c r="H6" s="74">
        <v>169258000</v>
      </c>
      <c r="I6" s="75">
        <f>+H6/E6</f>
        <v>1</v>
      </c>
      <c r="J6" s="74">
        <v>93428886</v>
      </c>
      <c r="K6" s="76">
        <f>+J6/E6</f>
        <v>0.5519909605454395</v>
      </c>
      <c r="L6" s="76">
        <f>+J6/H6</f>
        <v>0.5519909605454395</v>
      </c>
    </row>
    <row r="7" spans="2:15" ht="36" customHeight="1" x14ac:dyDescent="0.2">
      <c r="B7" s="137">
        <v>6094</v>
      </c>
      <c r="C7" s="134" t="s">
        <v>13</v>
      </c>
      <c r="D7" s="86" t="s">
        <v>64</v>
      </c>
      <c r="E7" s="74">
        <f>+E8+E9</f>
        <v>11987861717</v>
      </c>
      <c r="F7" s="74">
        <f>+F8+F9</f>
        <v>11875953456</v>
      </c>
      <c r="G7" s="75">
        <f>+F7/E7</f>
        <v>0.99066486887804994</v>
      </c>
      <c r="H7" s="74">
        <f>+H8+H9</f>
        <v>11875953456</v>
      </c>
      <c r="I7" s="75">
        <f t="shared" ref="I7:I8" si="0">+H7/E7</f>
        <v>0.99066486887804994</v>
      </c>
      <c r="J7" s="74">
        <f>+J8+J9</f>
        <v>6831680335</v>
      </c>
      <c r="K7" s="76">
        <f t="shared" ref="K7:K45" si="1">+J7/E7</f>
        <v>0.56988314482406699</v>
      </c>
      <c r="L7" s="76">
        <f t="shared" ref="L7:L45" si="2">+J7/H7</f>
        <v>0.57525320895801257</v>
      </c>
    </row>
    <row r="8" spans="2:15" ht="25.5" customHeight="1" x14ac:dyDescent="0.2">
      <c r="B8" s="138"/>
      <c r="C8" s="135"/>
      <c r="D8" s="87" t="s">
        <v>63</v>
      </c>
      <c r="E8" s="20">
        <v>11965887000</v>
      </c>
      <c r="F8" s="20">
        <v>11853978739</v>
      </c>
      <c r="G8" s="38">
        <f t="shared" ref="G8:G9" si="3">+F8/E8</f>
        <v>0.99064772540472767</v>
      </c>
      <c r="H8" s="20">
        <v>11853978739</v>
      </c>
      <c r="I8" s="38">
        <f t="shared" si="0"/>
        <v>0.99064772540472767</v>
      </c>
      <c r="J8" s="20">
        <v>6809705618</v>
      </c>
      <c r="K8" s="50">
        <f t="shared" si="1"/>
        <v>0.56909325802591981</v>
      </c>
      <c r="L8" s="50">
        <f t="shared" si="2"/>
        <v>0.57446582012129255</v>
      </c>
      <c r="O8" s="96"/>
    </row>
    <row r="9" spans="2:15" ht="25.5" customHeight="1" x14ac:dyDescent="0.2">
      <c r="B9" s="139"/>
      <c r="C9" s="136"/>
      <c r="D9" s="87" t="s">
        <v>65</v>
      </c>
      <c r="E9" s="20">
        <v>21974717</v>
      </c>
      <c r="F9" s="20">
        <v>21974717</v>
      </c>
      <c r="G9" s="38">
        <f t="shared" si="3"/>
        <v>1</v>
      </c>
      <c r="H9" s="20">
        <v>21974717</v>
      </c>
      <c r="I9" s="38">
        <f>+H9/E9</f>
        <v>1</v>
      </c>
      <c r="J9" s="20">
        <v>21974717</v>
      </c>
      <c r="K9" s="50">
        <f t="shared" si="1"/>
        <v>1</v>
      </c>
      <c r="L9" s="50">
        <f t="shared" si="2"/>
        <v>1</v>
      </c>
    </row>
    <row r="10" spans="2:15" s="37" customFormat="1" ht="25.5" customHeight="1" x14ac:dyDescent="0.2">
      <c r="B10" s="137">
        <v>967</v>
      </c>
      <c r="C10" s="134" t="s">
        <v>12</v>
      </c>
      <c r="D10" s="86" t="s">
        <v>64</v>
      </c>
      <c r="E10" s="74">
        <f>+E11+E12</f>
        <v>14617735689</v>
      </c>
      <c r="F10" s="74">
        <f>+F11+F12</f>
        <v>14218456137</v>
      </c>
      <c r="G10" s="75">
        <f t="shared" ref="G10" si="4">+F10/E10</f>
        <v>0.97268526668597088</v>
      </c>
      <c r="H10" s="74">
        <f>+H11+H12</f>
        <v>14218456137</v>
      </c>
      <c r="I10" s="75">
        <f>+H10/E10</f>
        <v>0.97268526668597088</v>
      </c>
      <c r="J10" s="74">
        <f>+J11+J12</f>
        <v>4924098411</v>
      </c>
      <c r="K10" s="76">
        <f t="shared" si="1"/>
        <v>0.33685780860748743</v>
      </c>
      <c r="L10" s="76">
        <f t="shared" si="2"/>
        <v>0.34631737535738899</v>
      </c>
    </row>
    <row r="11" spans="2:15" s="37" customFormat="1" ht="25.5" customHeight="1" x14ac:dyDescent="0.2">
      <c r="B11" s="138"/>
      <c r="C11" s="135"/>
      <c r="D11" s="87" t="s">
        <v>63</v>
      </c>
      <c r="E11" s="20">
        <v>14541568000</v>
      </c>
      <c r="F11" s="20">
        <v>14142288448</v>
      </c>
      <c r="G11" s="38">
        <f>+F11/E11</f>
        <v>0.97254219407425668</v>
      </c>
      <c r="H11" s="20">
        <v>14142288448</v>
      </c>
      <c r="I11" s="38">
        <f>+H11/E11</f>
        <v>0.97254219407425668</v>
      </c>
      <c r="J11" s="20">
        <v>4847930722</v>
      </c>
      <c r="K11" s="50">
        <f t="shared" si="1"/>
        <v>0.33338431742711655</v>
      </c>
      <c r="L11" s="50">
        <f t="shared" si="2"/>
        <v>0.34279676445756513</v>
      </c>
    </row>
    <row r="12" spans="2:15" s="37" customFormat="1" ht="25.5" customHeight="1" x14ac:dyDescent="0.2">
      <c r="B12" s="139"/>
      <c r="C12" s="136"/>
      <c r="D12" s="87" t="s">
        <v>65</v>
      </c>
      <c r="E12" s="20">
        <v>76167689</v>
      </c>
      <c r="F12" s="20">
        <v>76167689</v>
      </c>
      <c r="G12" s="38">
        <f>+F12/E12</f>
        <v>1</v>
      </c>
      <c r="H12" s="20">
        <v>76167689</v>
      </c>
      <c r="I12" s="38">
        <f t="shared" ref="I12" si="5">+H12/E12</f>
        <v>1</v>
      </c>
      <c r="J12" s="20">
        <v>76167689</v>
      </c>
      <c r="K12" s="50">
        <f t="shared" si="1"/>
        <v>1</v>
      </c>
      <c r="L12" s="50">
        <f t="shared" si="2"/>
        <v>1</v>
      </c>
    </row>
    <row r="13" spans="2:15" s="52" customFormat="1" ht="19.5" customHeight="1" x14ac:dyDescent="0.2">
      <c r="B13" s="162" t="s">
        <v>8</v>
      </c>
      <c r="C13" s="163"/>
      <c r="D13" s="88" t="s">
        <v>64</v>
      </c>
      <c r="E13" s="77">
        <f>+E6+E7+E10</f>
        <v>26774855406</v>
      </c>
      <c r="F13" s="77">
        <f>+F6+F7+F10</f>
        <v>26263667593</v>
      </c>
      <c r="G13" s="78">
        <f t="shared" ref="G13:G19" si="6">+F13/E13</f>
        <v>0.98090791508493269</v>
      </c>
      <c r="H13" s="77">
        <f>+H6+H7+H10</f>
        <v>26263667593</v>
      </c>
      <c r="I13" s="78">
        <f t="shared" ref="I13:I45" si="7">+H13/E13</f>
        <v>0.98090791508493269</v>
      </c>
      <c r="J13" s="77">
        <f>+J6+J7+J10</f>
        <v>11849207632</v>
      </c>
      <c r="K13" s="79">
        <f t="shared" si="1"/>
        <v>0.44254982715405072</v>
      </c>
      <c r="L13" s="79">
        <f t="shared" si="2"/>
        <v>0.45116347859802125</v>
      </c>
    </row>
    <row r="14" spans="2:15" s="37" customFormat="1" ht="32.25" customHeight="1" x14ac:dyDescent="0.2">
      <c r="B14" s="137">
        <v>7544</v>
      </c>
      <c r="C14" s="134" t="s">
        <v>44</v>
      </c>
      <c r="D14" s="86" t="s">
        <v>64</v>
      </c>
      <c r="E14" s="74">
        <f>+E15+E16</f>
        <v>13698463360</v>
      </c>
      <c r="F14" s="74">
        <f>+F15+F16</f>
        <v>13342368704</v>
      </c>
      <c r="G14" s="75">
        <f t="shared" si="6"/>
        <v>0.97400477362739757</v>
      </c>
      <c r="H14" s="74">
        <f>+H15+H16</f>
        <v>13342368704</v>
      </c>
      <c r="I14" s="75">
        <f t="shared" ref="I14:I19" si="8">+H14/E14</f>
        <v>0.97400477362739757</v>
      </c>
      <c r="J14" s="74">
        <f>+J15+J16</f>
        <v>9217034345</v>
      </c>
      <c r="K14" s="76">
        <f t="shared" si="1"/>
        <v>0.67285169896603647</v>
      </c>
      <c r="L14" s="76">
        <f t="shared" si="2"/>
        <v>0.6908094469190289</v>
      </c>
    </row>
    <row r="15" spans="2:15" s="37" customFormat="1" ht="32.25" customHeight="1" x14ac:dyDescent="0.2">
      <c r="B15" s="138"/>
      <c r="C15" s="135"/>
      <c r="D15" s="87" t="s">
        <v>63</v>
      </c>
      <c r="E15" s="20">
        <v>13626463360</v>
      </c>
      <c r="F15" s="20">
        <v>13270368704</v>
      </c>
      <c r="G15" s="38">
        <f t="shared" si="6"/>
        <v>0.97386741910998686</v>
      </c>
      <c r="H15" s="20">
        <v>13270368704</v>
      </c>
      <c r="I15" s="38">
        <f t="shared" si="8"/>
        <v>0.97386741910998686</v>
      </c>
      <c r="J15" s="20">
        <v>9145034345</v>
      </c>
      <c r="K15" s="50">
        <f t="shared" si="1"/>
        <v>0.67112310093937688</v>
      </c>
      <c r="L15" s="50">
        <f t="shared" si="2"/>
        <v>0.68913189595429047</v>
      </c>
    </row>
    <row r="16" spans="2:15" s="37" customFormat="1" ht="32.25" customHeight="1" x14ac:dyDescent="0.2">
      <c r="B16" s="139"/>
      <c r="C16" s="136"/>
      <c r="D16" s="87" t="s">
        <v>65</v>
      </c>
      <c r="E16" s="20">
        <v>72000000</v>
      </c>
      <c r="F16" s="20">
        <v>72000000</v>
      </c>
      <c r="G16" s="38">
        <f t="shared" si="6"/>
        <v>1</v>
      </c>
      <c r="H16" s="20">
        <v>72000000</v>
      </c>
      <c r="I16" s="38">
        <f t="shared" si="8"/>
        <v>1</v>
      </c>
      <c r="J16" s="20">
        <v>72000000</v>
      </c>
      <c r="K16" s="50">
        <f t="shared" si="1"/>
        <v>1</v>
      </c>
      <c r="L16" s="50">
        <f t="shared" si="2"/>
        <v>1</v>
      </c>
    </row>
    <row r="17" spans="2:12" s="52" customFormat="1" ht="19.5" customHeight="1" x14ac:dyDescent="0.2">
      <c r="B17" s="162" t="s">
        <v>47</v>
      </c>
      <c r="C17" s="163"/>
      <c r="D17" s="86" t="s">
        <v>64</v>
      </c>
      <c r="E17" s="80">
        <f>+E14</f>
        <v>13698463360</v>
      </c>
      <c r="F17" s="80">
        <f>+F14</f>
        <v>13342368704</v>
      </c>
      <c r="G17" s="78">
        <f t="shared" si="6"/>
        <v>0.97400477362739757</v>
      </c>
      <c r="H17" s="80">
        <f>+H14</f>
        <v>13342368704</v>
      </c>
      <c r="I17" s="78">
        <f t="shared" si="8"/>
        <v>0.97400477362739757</v>
      </c>
      <c r="J17" s="80">
        <f>+J14</f>
        <v>9217034345</v>
      </c>
      <c r="K17" s="79">
        <f t="shared" si="1"/>
        <v>0.67285169896603647</v>
      </c>
      <c r="L17" s="79">
        <f t="shared" si="2"/>
        <v>0.6908094469190289</v>
      </c>
    </row>
    <row r="18" spans="2:12" s="53" customFormat="1" ht="19.5" customHeight="1" x14ac:dyDescent="0.2">
      <c r="B18" s="168" t="s">
        <v>1</v>
      </c>
      <c r="C18" s="169"/>
      <c r="D18" s="86" t="s">
        <v>64</v>
      </c>
      <c r="E18" s="99">
        <f>+E17+E13</f>
        <v>40473318766</v>
      </c>
      <c r="F18" s="99">
        <f>+F13+F17</f>
        <v>39606036297</v>
      </c>
      <c r="G18" s="100">
        <f t="shared" si="6"/>
        <v>0.97857150104209967</v>
      </c>
      <c r="H18" s="99">
        <f>+H13+H17</f>
        <v>39606036297</v>
      </c>
      <c r="I18" s="100">
        <f t="shared" si="8"/>
        <v>0.97857150104209967</v>
      </c>
      <c r="J18" s="99">
        <f>+J13+J17</f>
        <v>21066241977</v>
      </c>
      <c r="K18" s="101">
        <f t="shared" si="1"/>
        <v>0.52049702419503341</v>
      </c>
      <c r="L18" s="101">
        <f t="shared" si="2"/>
        <v>0.53189472985954123</v>
      </c>
    </row>
    <row r="19" spans="2:12" s="37" customFormat="1" ht="28.5" customHeight="1" x14ac:dyDescent="0.2">
      <c r="B19" s="140">
        <v>339</v>
      </c>
      <c r="C19" s="143" t="s">
        <v>20</v>
      </c>
      <c r="D19" s="86" t="s">
        <v>64</v>
      </c>
      <c r="E19" s="74">
        <f>+E20+E21</f>
        <v>19462494874</v>
      </c>
      <c r="F19" s="74">
        <f>+F20+F21</f>
        <v>18426011281</v>
      </c>
      <c r="G19" s="75">
        <f t="shared" si="6"/>
        <v>0.94674456693706621</v>
      </c>
      <c r="H19" s="94">
        <f>+H20+H21</f>
        <v>18426011281</v>
      </c>
      <c r="I19" s="75">
        <f t="shared" si="8"/>
        <v>0.94674456693706621</v>
      </c>
      <c r="J19" s="94">
        <f>+J20+J21</f>
        <v>8983379674</v>
      </c>
      <c r="K19" s="76">
        <f t="shared" si="1"/>
        <v>0.46157390057946379</v>
      </c>
      <c r="L19" s="76">
        <f t="shared" si="2"/>
        <v>0.48753794497364827</v>
      </c>
    </row>
    <row r="20" spans="2:12" s="37" customFormat="1" ht="28.5" customHeight="1" x14ac:dyDescent="0.2">
      <c r="B20" s="141"/>
      <c r="C20" s="144"/>
      <c r="D20" s="87" t="s">
        <v>63</v>
      </c>
      <c r="E20" s="20">
        <v>14751900952</v>
      </c>
      <c r="F20" s="39">
        <v>14668835098</v>
      </c>
      <c r="G20" s="38">
        <f t="shared" ref="G20:G21" si="9">+F20/E20</f>
        <v>0.99436914237220808</v>
      </c>
      <c r="H20" s="39">
        <v>14668835098</v>
      </c>
      <c r="I20" s="38">
        <f t="shared" ref="I20:I21" si="10">+H20/E20</f>
        <v>0.99436914237220808</v>
      </c>
      <c r="J20" s="103">
        <v>5226203491</v>
      </c>
      <c r="K20" s="105">
        <f t="shared" si="1"/>
        <v>0.35427322268534167</v>
      </c>
      <c r="L20" s="50">
        <f t="shared" si="2"/>
        <v>0.35627938115635088</v>
      </c>
    </row>
    <row r="21" spans="2:12" s="37" customFormat="1" ht="28.5" customHeight="1" x14ac:dyDescent="0.2">
      <c r="B21" s="142"/>
      <c r="C21" s="145"/>
      <c r="D21" s="87" t="s">
        <v>65</v>
      </c>
      <c r="E21" s="93">
        <v>4710593922</v>
      </c>
      <c r="F21" s="39">
        <v>3757176183</v>
      </c>
      <c r="G21" s="38">
        <f t="shared" si="9"/>
        <v>0.79760137367238759</v>
      </c>
      <c r="H21" s="103">
        <v>3757176183</v>
      </c>
      <c r="I21" s="104">
        <f t="shared" si="10"/>
        <v>0.79760137367238759</v>
      </c>
      <c r="J21" s="39">
        <v>3757176183</v>
      </c>
      <c r="K21" s="50">
        <f t="shared" si="1"/>
        <v>0.79760137367238759</v>
      </c>
      <c r="L21" s="50">
        <f t="shared" si="2"/>
        <v>1</v>
      </c>
    </row>
    <row r="22" spans="2:12" ht="28.5" customHeight="1" x14ac:dyDescent="0.2">
      <c r="B22" s="131">
        <v>1004</v>
      </c>
      <c r="C22" s="118" t="s">
        <v>11</v>
      </c>
      <c r="D22" s="86" t="s">
        <v>64</v>
      </c>
      <c r="E22" s="74">
        <f>+E23+E24</f>
        <v>13414078037</v>
      </c>
      <c r="F22" s="94">
        <f>+F23+F24</f>
        <v>13377989870</v>
      </c>
      <c r="G22" s="75">
        <f t="shared" ref="G22:G28" si="11">+F22/E22</f>
        <v>0.99730967965890327</v>
      </c>
      <c r="H22" s="94">
        <f>+H23+H24</f>
        <v>13377989870</v>
      </c>
      <c r="I22" s="75">
        <f t="shared" ref="I22:I28" si="12">+H22/E22</f>
        <v>0.99730967965890327</v>
      </c>
      <c r="J22" s="94">
        <f>+J23+J24</f>
        <v>8234182506</v>
      </c>
      <c r="K22" s="76">
        <f t="shared" si="1"/>
        <v>0.61384632497944969</v>
      </c>
      <c r="L22" s="76">
        <f t="shared" si="2"/>
        <v>0.61550222313032743</v>
      </c>
    </row>
    <row r="23" spans="2:12" ht="28.5" customHeight="1" x14ac:dyDescent="0.2">
      <c r="B23" s="132"/>
      <c r="C23" s="120"/>
      <c r="D23" s="87" t="s">
        <v>63</v>
      </c>
      <c r="E23" s="20">
        <v>13312112437</v>
      </c>
      <c r="F23" s="40">
        <v>13276024270</v>
      </c>
      <c r="G23" s="38">
        <f t="shared" si="11"/>
        <v>0.99728907285220225</v>
      </c>
      <c r="H23" s="39">
        <v>13276024270</v>
      </c>
      <c r="I23" s="38">
        <f t="shared" si="12"/>
        <v>0.99728907285220225</v>
      </c>
      <c r="J23" s="39">
        <v>8132216906</v>
      </c>
      <c r="K23" s="50">
        <f t="shared" si="1"/>
        <v>0.61088853812540855</v>
      </c>
      <c r="L23" s="50">
        <f t="shared" si="2"/>
        <v>0.6125491141483127</v>
      </c>
    </row>
    <row r="24" spans="2:12" ht="28.5" customHeight="1" x14ac:dyDescent="0.2">
      <c r="B24" s="133"/>
      <c r="C24" s="122"/>
      <c r="D24" s="87" t="s">
        <v>65</v>
      </c>
      <c r="E24" s="93">
        <v>101965600</v>
      </c>
      <c r="F24" s="40">
        <v>101965600</v>
      </c>
      <c r="G24" s="38">
        <f t="shared" si="11"/>
        <v>1</v>
      </c>
      <c r="H24" s="39">
        <v>101965600</v>
      </c>
      <c r="I24" s="38">
        <f t="shared" si="12"/>
        <v>1</v>
      </c>
      <c r="J24" s="39">
        <v>101965600</v>
      </c>
      <c r="K24" s="50">
        <f t="shared" si="1"/>
        <v>1</v>
      </c>
      <c r="L24" s="50">
        <f t="shared" si="2"/>
        <v>1</v>
      </c>
    </row>
    <row r="25" spans="2:12" s="37" customFormat="1" ht="28.5" customHeight="1" x14ac:dyDescent="0.2">
      <c r="B25" s="117">
        <v>1183</v>
      </c>
      <c r="C25" s="118" t="s">
        <v>21</v>
      </c>
      <c r="D25" s="86" t="s">
        <v>64</v>
      </c>
      <c r="E25" s="74">
        <f>+E26+E27</f>
        <v>1802584761</v>
      </c>
      <c r="F25" s="74">
        <f>+F26+F27</f>
        <v>1774001509</v>
      </c>
      <c r="G25" s="75">
        <f t="shared" si="11"/>
        <v>0.98414318559747327</v>
      </c>
      <c r="H25" s="94">
        <f>+H26+H27</f>
        <v>1774001509</v>
      </c>
      <c r="I25" s="75">
        <f t="shared" si="12"/>
        <v>0.98414318559747327</v>
      </c>
      <c r="J25" s="94">
        <f>+J26+J27</f>
        <v>337507362</v>
      </c>
      <c r="K25" s="76">
        <f t="shared" si="1"/>
        <v>0.18723522427470471</v>
      </c>
      <c r="L25" s="76">
        <f t="shared" si="2"/>
        <v>0.19025201516894538</v>
      </c>
    </row>
    <row r="26" spans="2:12" s="37" customFormat="1" ht="28.5" customHeight="1" x14ac:dyDescent="0.2">
      <c r="B26" s="119"/>
      <c r="C26" s="120"/>
      <c r="D26" s="87" t="s">
        <v>63</v>
      </c>
      <c r="E26" s="20">
        <v>1725523145</v>
      </c>
      <c r="F26" s="39">
        <v>1725523143</v>
      </c>
      <c r="G26" s="38">
        <f t="shared" si="11"/>
        <v>0.99999999884093127</v>
      </c>
      <c r="H26" s="39">
        <v>1725523143</v>
      </c>
      <c r="I26" s="38">
        <f t="shared" si="12"/>
        <v>0.99999999884093127</v>
      </c>
      <c r="J26" s="39">
        <v>289028996</v>
      </c>
      <c r="K26" s="50">
        <f t="shared" si="1"/>
        <v>0.16750224234169864</v>
      </c>
      <c r="L26" s="50">
        <f t="shared" si="2"/>
        <v>0.16750224253584525</v>
      </c>
    </row>
    <row r="27" spans="2:12" s="37" customFormat="1" ht="28.5" customHeight="1" x14ac:dyDescent="0.2">
      <c r="B27" s="121"/>
      <c r="C27" s="122"/>
      <c r="D27" s="87" t="s">
        <v>65</v>
      </c>
      <c r="E27" s="93">
        <v>77061616</v>
      </c>
      <c r="F27" s="39">
        <v>48478366</v>
      </c>
      <c r="G27" s="38">
        <f t="shared" si="11"/>
        <v>0.62908576949645079</v>
      </c>
      <c r="H27" s="39">
        <v>48478366</v>
      </c>
      <c r="I27" s="38">
        <f t="shared" si="12"/>
        <v>0.62908576949645079</v>
      </c>
      <c r="J27" s="39">
        <v>48478366</v>
      </c>
      <c r="K27" s="50">
        <f t="shared" si="1"/>
        <v>0.62908576949645079</v>
      </c>
      <c r="L27" s="50">
        <f t="shared" si="2"/>
        <v>1</v>
      </c>
    </row>
    <row r="28" spans="2:12" ht="28.5" customHeight="1" x14ac:dyDescent="0.2">
      <c r="B28" s="49">
        <v>585</v>
      </c>
      <c r="C28" s="22" t="s">
        <v>18</v>
      </c>
      <c r="D28" s="86" t="s">
        <v>64</v>
      </c>
      <c r="E28" s="74">
        <v>2866114846</v>
      </c>
      <c r="F28" s="94">
        <v>2786114846</v>
      </c>
      <c r="G28" s="75">
        <f t="shared" si="11"/>
        <v>0.97208765025182109</v>
      </c>
      <c r="H28" s="123">
        <v>2786114846</v>
      </c>
      <c r="I28" s="124">
        <f t="shared" si="12"/>
        <v>0.97208765025182109</v>
      </c>
      <c r="J28" s="94">
        <v>1782955752</v>
      </c>
      <c r="K28" s="76">
        <f t="shared" si="1"/>
        <v>0.62208105669189229</v>
      </c>
      <c r="L28" s="76">
        <f t="shared" si="2"/>
        <v>0.63994338013731689</v>
      </c>
    </row>
    <row r="29" spans="2:12" ht="19.5" customHeight="1" x14ac:dyDescent="0.2">
      <c r="B29" s="162" t="s">
        <v>48</v>
      </c>
      <c r="C29" s="163"/>
      <c r="D29" s="88" t="s">
        <v>64</v>
      </c>
      <c r="E29" s="80">
        <f>+E19+E22+E25+E28</f>
        <v>37545272518</v>
      </c>
      <c r="F29" s="80">
        <f>+F19+F22+F25+F28</f>
        <v>36364117506</v>
      </c>
      <c r="G29" s="78">
        <f t="shared" ref="G29:G45" si="13">+F29/E29</f>
        <v>0.96854051301841715</v>
      </c>
      <c r="H29" s="80">
        <f>+H19+H22+H25+H28</f>
        <v>36364117506</v>
      </c>
      <c r="I29" s="78">
        <f t="shared" si="7"/>
        <v>0.96854051301841715</v>
      </c>
      <c r="J29" s="80">
        <f>+J19+J22+J25+J28</f>
        <v>19338025294</v>
      </c>
      <c r="K29" s="84">
        <f t="shared" si="1"/>
        <v>0.51505886086534436</v>
      </c>
      <c r="L29" s="84">
        <f t="shared" si="2"/>
        <v>0.5317886592685569</v>
      </c>
    </row>
    <row r="30" spans="2:12" ht="24.75" customHeight="1" x14ac:dyDescent="0.2">
      <c r="B30" s="131">
        <v>6219</v>
      </c>
      <c r="C30" s="159" t="s">
        <v>14</v>
      </c>
      <c r="D30" s="86" t="s">
        <v>64</v>
      </c>
      <c r="E30" s="74">
        <f>+E31+E32</f>
        <v>25561182403</v>
      </c>
      <c r="F30" s="94">
        <f>+F31+F32</f>
        <v>25373722682</v>
      </c>
      <c r="G30" s="75">
        <f>+F30/E30</f>
        <v>0.99266623436879831</v>
      </c>
      <c r="H30" s="94">
        <f>+H31+H32</f>
        <v>25373722682</v>
      </c>
      <c r="I30" s="75">
        <f>+H30/E30</f>
        <v>0.99266623436879831</v>
      </c>
      <c r="J30" s="94">
        <f>+J31+J32</f>
        <v>13013082286</v>
      </c>
      <c r="K30" s="76">
        <f t="shared" si="1"/>
        <v>0.50909547456899773</v>
      </c>
      <c r="L30" s="76">
        <f t="shared" si="2"/>
        <v>0.51285664500587524</v>
      </c>
    </row>
    <row r="31" spans="2:12" ht="24.75" customHeight="1" x14ac:dyDescent="0.2">
      <c r="B31" s="132"/>
      <c r="C31" s="160"/>
      <c r="D31" s="87" t="s">
        <v>63</v>
      </c>
      <c r="E31" s="20">
        <v>25560018552</v>
      </c>
      <c r="F31" s="39">
        <v>25372581742</v>
      </c>
      <c r="G31" s="38">
        <f t="shared" ref="G31:G32" si="14">+F31/E31</f>
        <v>0.99266679679364578</v>
      </c>
      <c r="H31" s="39">
        <v>25372581742</v>
      </c>
      <c r="I31" s="38">
        <f t="shared" ref="I31:I32" si="15">+H31/E31</f>
        <v>0.99266679679364578</v>
      </c>
      <c r="J31" s="103">
        <v>13011941346</v>
      </c>
      <c r="K31" s="105">
        <f t="shared" si="1"/>
        <v>0.509074018061769</v>
      </c>
      <c r="L31" s="50">
        <f t="shared" si="2"/>
        <v>0.51283473941719304</v>
      </c>
    </row>
    <row r="32" spans="2:12" ht="24.75" customHeight="1" x14ac:dyDescent="0.2">
      <c r="B32" s="133"/>
      <c r="C32" s="161"/>
      <c r="D32" s="87" t="s">
        <v>65</v>
      </c>
      <c r="E32" s="93">
        <v>1163851</v>
      </c>
      <c r="F32" s="39">
        <v>1140940</v>
      </c>
      <c r="G32" s="38">
        <f t="shared" si="14"/>
        <v>0.98031449042875762</v>
      </c>
      <c r="H32" s="103">
        <v>1140940</v>
      </c>
      <c r="I32" s="104">
        <f t="shared" si="15"/>
        <v>0.98031449042875762</v>
      </c>
      <c r="J32" s="39">
        <v>1140940</v>
      </c>
      <c r="K32" s="38">
        <f t="shared" si="1"/>
        <v>0.98031449042875762</v>
      </c>
      <c r="L32" s="38">
        <f t="shared" si="2"/>
        <v>1</v>
      </c>
    </row>
    <row r="33" spans="2:12" ht="24.75" customHeight="1" x14ac:dyDescent="0.2">
      <c r="B33" s="137">
        <v>1032</v>
      </c>
      <c r="C33" s="159" t="s">
        <v>53</v>
      </c>
      <c r="D33" s="86" t="s">
        <v>64</v>
      </c>
      <c r="E33" s="74">
        <f>+E34+E35</f>
        <v>278232675964</v>
      </c>
      <c r="F33" s="94">
        <f>+F34+F35</f>
        <v>267317953605</v>
      </c>
      <c r="G33" s="75">
        <f t="shared" ref="G33:G36" si="16">+F33/E33</f>
        <v>0.96077124183497331</v>
      </c>
      <c r="H33" s="94">
        <f>+H34+H35</f>
        <v>267317953605</v>
      </c>
      <c r="I33" s="75">
        <f>+H33/E33</f>
        <v>0.96077124183497331</v>
      </c>
      <c r="J33" s="94">
        <f>+J34+J35</f>
        <v>134064946243</v>
      </c>
      <c r="K33" s="76">
        <f t="shared" si="1"/>
        <v>0.4818447214314483</v>
      </c>
      <c r="L33" s="76">
        <f t="shared" si="2"/>
        <v>0.5015186762992353</v>
      </c>
    </row>
    <row r="34" spans="2:12" ht="24.75" customHeight="1" x14ac:dyDescent="0.2">
      <c r="B34" s="138"/>
      <c r="C34" s="160"/>
      <c r="D34" s="87" t="s">
        <v>63</v>
      </c>
      <c r="E34" s="20">
        <v>201452556585</v>
      </c>
      <c r="F34" s="40">
        <v>199047864958</v>
      </c>
      <c r="G34" s="38">
        <f t="shared" si="16"/>
        <v>0.98806323599082557</v>
      </c>
      <c r="H34" s="39">
        <v>199047864958</v>
      </c>
      <c r="I34" s="38">
        <f t="shared" ref="I34:I35" si="17">+H34/E34</f>
        <v>0.98806323599082557</v>
      </c>
      <c r="J34" s="103">
        <v>65794857596</v>
      </c>
      <c r="K34" s="105">
        <f t="shared" si="1"/>
        <v>0.32660224675897231</v>
      </c>
      <c r="L34" s="50">
        <f t="shared" si="2"/>
        <v>0.3305479192649618</v>
      </c>
    </row>
    <row r="35" spans="2:12" ht="24.75" customHeight="1" x14ac:dyDescent="0.2">
      <c r="B35" s="139"/>
      <c r="C35" s="161"/>
      <c r="D35" s="87" t="s">
        <v>65</v>
      </c>
      <c r="E35" s="93">
        <v>76780119379</v>
      </c>
      <c r="F35" s="40">
        <v>68270088647</v>
      </c>
      <c r="G35" s="38">
        <f t="shared" si="16"/>
        <v>0.88916361682126321</v>
      </c>
      <c r="H35" s="103">
        <v>68270088647</v>
      </c>
      <c r="I35" s="104">
        <f t="shared" si="17"/>
        <v>0.88916361682126321</v>
      </c>
      <c r="J35" s="39">
        <v>68270088647</v>
      </c>
      <c r="K35" s="50">
        <f t="shared" si="1"/>
        <v>0.88916361682126321</v>
      </c>
      <c r="L35" s="50">
        <f t="shared" si="2"/>
        <v>1</v>
      </c>
    </row>
    <row r="36" spans="2:12" s="53" customFormat="1" ht="19.5" customHeight="1" x14ac:dyDescent="0.2">
      <c r="B36" s="162" t="s">
        <v>49</v>
      </c>
      <c r="C36" s="163"/>
      <c r="D36" s="88" t="s">
        <v>64</v>
      </c>
      <c r="E36" s="77">
        <f>+E30+E33</f>
        <v>303793858367</v>
      </c>
      <c r="F36" s="77">
        <f>+F30+F33</f>
        <v>292691676287</v>
      </c>
      <c r="G36" s="78">
        <f t="shared" si="16"/>
        <v>0.9634548830589329</v>
      </c>
      <c r="H36" s="77">
        <f>+H30+H33</f>
        <v>292691676287</v>
      </c>
      <c r="I36" s="78">
        <f t="shared" ref="I36" si="18">+H36/E36</f>
        <v>0.9634548830589329</v>
      </c>
      <c r="J36" s="77">
        <f>+J30+J33</f>
        <v>147078028529</v>
      </c>
      <c r="K36" s="78">
        <f t="shared" si="1"/>
        <v>0.48413759685464575</v>
      </c>
      <c r="L36" s="78">
        <f t="shared" si="2"/>
        <v>0.50250157570173626</v>
      </c>
    </row>
    <row r="37" spans="2:12" ht="26.25" customHeight="1" x14ac:dyDescent="0.2">
      <c r="B37" s="137">
        <v>7545</v>
      </c>
      <c r="C37" s="159" t="s">
        <v>45</v>
      </c>
      <c r="D37" s="86" t="s">
        <v>64</v>
      </c>
      <c r="E37" s="74">
        <f>+E38+E39</f>
        <v>26410382889</v>
      </c>
      <c r="F37" s="74">
        <f>+F38+F39</f>
        <v>18924612950</v>
      </c>
      <c r="G37" s="75">
        <f>+F37/E37</f>
        <v>0.71655958300711176</v>
      </c>
      <c r="H37" s="94">
        <f>+H38+H39</f>
        <v>18924612950</v>
      </c>
      <c r="I37" s="75">
        <f t="shared" si="7"/>
        <v>0.71655958300711176</v>
      </c>
      <c r="J37" s="94">
        <f>+J38+J39</f>
        <v>13991333830</v>
      </c>
      <c r="K37" s="76">
        <f t="shared" si="1"/>
        <v>0.52976641379279021</v>
      </c>
      <c r="L37" s="76">
        <f t="shared" si="2"/>
        <v>0.73931941789065758</v>
      </c>
    </row>
    <row r="38" spans="2:12" ht="26.25" customHeight="1" x14ac:dyDescent="0.2">
      <c r="B38" s="138"/>
      <c r="C38" s="160"/>
      <c r="D38" s="87" t="s">
        <v>63</v>
      </c>
      <c r="E38" s="20">
        <v>18761589506</v>
      </c>
      <c r="F38" s="40">
        <v>18670046075</v>
      </c>
      <c r="G38" s="38">
        <f t="shared" ref="G38:G39" si="19">+F38/E38</f>
        <v>0.99512069960966132</v>
      </c>
      <c r="H38" s="39">
        <v>18670046075</v>
      </c>
      <c r="I38" s="38">
        <f t="shared" si="7"/>
        <v>0.99512069960966132</v>
      </c>
      <c r="J38" s="103">
        <v>13736766955</v>
      </c>
      <c r="K38" s="105">
        <f t="shared" si="1"/>
        <v>0.73217500844515071</v>
      </c>
      <c r="L38" s="50">
        <f t="shared" si="2"/>
        <v>0.73576502702872948</v>
      </c>
    </row>
    <row r="39" spans="2:12" ht="26.25" customHeight="1" x14ac:dyDescent="0.2">
      <c r="B39" s="139"/>
      <c r="C39" s="161"/>
      <c r="D39" s="87" t="s">
        <v>65</v>
      </c>
      <c r="E39" s="93">
        <v>7648793383</v>
      </c>
      <c r="F39" s="40">
        <v>254566875</v>
      </c>
      <c r="G39" s="38">
        <f t="shared" si="19"/>
        <v>3.3281965174506267E-2</v>
      </c>
      <c r="H39" s="103">
        <v>254566875</v>
      </c>
      <c r="I39" s="104">
        <f t="shared" si="7"/>
        <v>3.3281965174506267E-2</v>
      </c>
      <c r="J39" s="39">
        <v>254566875</v>
      </c>
      <c r="K39" s="50">
        <f t="shared" si="1"/>
        <v>3.3281965174506267E-2</v>
      </c>
      <c r="L39" s="50">
        <f t="shared" si="2"/>
        <v>1</v>
      </c>
    </row>
    <row r="40" spans="2:12" ht="26.25" customHeight="1" x14ac:dyDescent="0.2">
      <c r="B40" s="137">
        <v>1044</v>
      </c>
      <c r="C40" s="159" t="s">
        <v>15</v>
      </c>
      <c r="D40" s="86" t="s">
        <v>64</v>
      </c>
      <c r="E40" s="74">
        <f>+E41+E42</f>
        <v>21203478617</v>
      </c>
      <c r="F40" s="74">
        <f>+F41+F42</f>
        <v>20488020305</v>
      </c>
      <c r="G40" s="75">
        <f>+F40/E40</f>
        <v>0.96625750307657643</v>
      </c>
      <c r="H40" s="94">
        <f>+H41+H42</f>
        <v>20488020305</v>
      </c>
      <c r="I40" s="75">
        <f>+H40/E40</f>
        <v>0.96625750307657643</v>
      </c>
      <c r="J40" s="94">
        <f>+J41+J42</f>
        <v>11983093421</v>
      </c>
      <c r="K40" s="76">
        <f t="shared" si="1"/>
        <v>0.56514752307635463</v>
      </c>
      <c r="L40" s="76">
        <f t="shared" si="2"/>
        <v>0.58488293366614763</v>
      </c>
    </row>
    <row r="41" spans="2:12" ht="26.25" customHeight="1" x14ac:dyDescent="0.2">
      <c r="B41" s="138"/>
      <c r="C41" s="160"/>
      <c r="D41" s="87" t="s">
        <v>63</v>
      </c>
      <c r="E41" s="20">
        <v>20693505617</v>
      </c>
      <c r="F41" s="40">
        <v>20426470140</v>
      </c>
      <c r="G41" s="38">
        <f>+F41/E41</f>
        <v>0.98709568683323401</v>
      </c>
      <c r="H41" s="39">
        <v>20426470140</v>
      </c>
      <c r="I41" s="38">
        <f t="shared" ref="I41:I42" si="20">+H41/E41</f>
        <v>0.98709568683323401</v>
      </c>
      <c r="J41" s="103">
        <v>11921543256</v>
      </c>
      <c r="K41" s="105">
        <f t="shared" si="1"/>
        <v>0.57610070892030429</v>
      </c>
      <c r="L41" s="50">
        <f t="shared" si="2"/>
        <v>0.5836320800555117</v>
      </c>
    </row>
    <row r="42" spans="2:12" ht="26.25" customHeight="1" x14ac:dyDescent="0.2">
      <c r="B42" s="139"/>
      <c r="C42" s="161"/>
      <c r="D42" s="87" t="s">
        <v>65</v>
      </c>
      <c r="E42" s="93">
        <v>509973000</v>
      </c>
      <c r="F42" s="40">
        <v>61550165</v>
      </c>
      <c r="G42" s="38">
        <f>+F42/E42</f>
        <v>0.12069298766797458</v>
      </c>
      <c r="H42" s="103">
        <v>61550165</v>
      </c>
      <c r="I42" s="104">
        <f t="shared" si="20"/>
        <v>0.12069298766797458</v>
      </c>
      <c r="J42" s="39">
        <v>61550165</v>
      </c>
      <c r="K42" s="50">
        <f t="shared" si="1"/>
        <v>0.12069298766797458</v>
      </c>
      <c r="L42" s="50">
        <f t="shared" si="2"/>
        <v>1</v>
      </c>
    </row>
    <row r="43" spans="2:12" s="53" customFormat="1" ht="45.75" customHeight="1" x14ac:dyDescent="0.2">
      <c r="B43" s="162" t="s">
        <v>50</v>
      </c>
      <c r="C43" s="163"/>
      <c r="D43" s="88" t="s">
        <v>64</v>
      </c>
      <c r="E43" s="80">
        <f>+E37+E40</f>
        <v>47613861506</v>
      </c>
      <c r="F43" s="80">
        <f>+F37+F40</f>
        <v>39412633255</v>
      </c>
      <c r="G43" s="78">
        <f t="shared" si="13"/>
        <v>0.82775544785489552</v>
      </c>
      <c r="H43" s="80">
        <f>+H37+H40</f>
        <v>39412633255</v>
      </c>
      <c r="I43" s="78">
        <f t="shared" si="7"/>
        <v>0.82775544785489552</v>
      </c>
      <c r="J43" s="80">
        <f>+J37+J40</f>
        <v>25974427251</v>
      </c>
      <c r="K43" s="79">
        <f t="shared" si="1"/>
        <v>0.54552238422684673</v>
      </c>
      <c r="L43" s="79">
        <f t="shared" si="2"/>
        <v>0.65903810798292217</v>
      </c>
    </row>
    <row r="44" spans="2:12" s="54" customFormat="1" ht="19.5" customHeight="1" x14ac:dyDescent="0.2">
      <c r="B44" s="164" t="s">
        <v>22</v>
      </c>
      <c r="C44" s="165"/>
      <c r="D44" s="89"/>
      <c r="E44" s="81">
        <f>+E29+E36+E43</f>
        <v>388952992391</v>
      </c>
      <c r="F44" s="81">
        <f>+F29+F36+F43</f>
        <v>368468427048</v>
      </c>
      <c r="G44" s="82">
        <f t="shared" si="13"/>
        <v>0.94733408472557112</v>
      </c>
      <c r="H44" s="81">
        <f>+H29+H36+H43</f>
        <v>368468427048</v>
      </c>
      <c r="I44" s="82">
        <f t="shared" si="7"/>
        <v>0.94733408472557112</v>
      </c>
      <c r="J44" s="81">
        <f>+J29+J36+J43</f>
        <v>192390481074</v>
      </c>
      <c r="K44" s="83">
        <f t="shared" si="1"/>
        <v>0.49463684516559009</v>
      </c>
      <c r="L44" s="83">
        <f t="shared" si="2"/>
        <v>0.52213559412768218</v>
      </c>
    </row>
    <row r="45" spans="2:12" s="53" customFormat="1" ht="19.5" customHeight="1" thickBot="1" x14ac:dyDescent="0.25">
      <c r="B45" s="166" t="s">
        <v>10</v>
      </c>
      <c r="C45" s="167"/>
      <c r="D45" s="90"/>
      <c r="E45" s="51">
        <f>+E18+E44</f>
        <v>429426311157</v>
      </c>
      <c r="F45" s="51">
        <f>+F18+F44</f>
        <v>408074463345</v>
      </c>
      <c r="G45" s="55">
        <f t="shared" si="13"/>
        <v>0.95027820313461497</v>
      </c>
      <c r="H45" s="51">
        <f>+H18+H44</f>
        <v>408074463345</v>
      </c>
      <c r="I45" s="55">
        <f t="shared" si="7"/>
        <v>0.95027820313461497</v>
      </c>
      <c r="J45" s="51">
        <f>+J18+J44</f>
        <v>213456723051</v>
      </c>
      <c r="K45" s="56">
        <f t="shared" si="1"/>
        <v>0.4970741603510162</v>
      </c>
      <c r="L45" s="56">
        <f t="shared" si="2"/>
        <v>0.52308277587695173</v>
      </c>
    </row>
    <row r="46" spans="2:12" ht="13.5" customHeight="1" x14ac:dyDescent="0.2">
      <c r="B46" s="42" t="s">
        <v>86</v>
      </c>
    </row>
    <row r="47" spans="2:12" x14ac:dyDescent="0.2">
      <c r="D47" s="111"/>
      <c r="E47" s="96"/>
      <c r="F47" s="96"/>
      <c r="G47" s="110"/>
      <c r="H47" s="96"/>
      <c r="I47" s="110"/>
      <c r="J47" s="96"/>
      <c r="K47" s="110"/>
    </row>
    <row r="48" spans="2:12" x14ac:dyDescent="0.2">
      <c r="D48" s="111"/>
      <c r="E48" s="96"/>
      <c r="F48" s="96"/>
      <c r="G48" s="110"/>
      <c r="H48" s="96"/>
      <c r="I48" s="110"/>
    </row>
    <row r="49" spans="4:9" ht="12.75" thickBot="1" x14ac:dyDescent="0.25">
      <c r="D49" s="112"/>
      <c r="E49" s="96"/>
      <c r="F49" s="96"/>
      <c r="G49" s="110"/>
      <c r="H49" s="96"/>
      <c r="I49" s="110"/>
    </row>
    <row r="50" spans="4:9" x14ac:dyDescent="0.2">
      <c r="G50" s="110"/>
    </row>
    <row r="51" spans="4:9" x14ac:dyDescent="0.2">
      <c r="E51" s="96"/>
      <c r="F51" s="96"/>
      <c r="G51" s="110"/>
    </row>
    <row r="52" spans="4:9" x14ac:dyDescent="0.2">
      <c r="G52" s="110"/>
    </row>
    <row r="53" spans="4:9" x14ac:dyDescent="0.2">
      <c r="E53" s="96"/>
      <c r="F53" s="96"/>
      <c r="G53" s="110"/>
    </row>
  </sheetData>
  <autoFilter ref="A5:M46">
    <filterColumn colId="1" showButton="0"/>
    <filterColumn colId="3" showButton="0"/>
  </autoFilter>
  <mergeCells count="28">
    <mergeCell ref="B43:C43"/>
    <mergeCell ref="B36:C36"/>
    <mergeCell ref="B29:C29"/>
    <mergeCell ref="B44:C44"/>
    <mergeCell ref="B45:C45"/>
    <mergeCell ref="B30:B32"/>
    <mergeCell ref="B33:B35"/>
    <mergeCell ref="B37:B39"/>
    <mergeCell ref="B40:B42"/>
    <mergeCell ref="C40:C42"/>
    <mergeCell ref="C37:C39"/>
    <mergeCell ref="C33:C35"/>
    <mergeCell ref="C30:C32"/>
    <mergeCell ref="B1:L1"/>
    <mergeCell ref="B2:L2"/>
    <mergeCell ref="B3:L3"/>
    <mergeCell ref="B7:B9"/>
    <mergeCell ref="C7:C9"/>
    <mergeCell ref="B22:B24"/>
    <mergeCell ref="C14:C16"/>
    <mergeCell ref="C10:C12"/>
    <mergeCell ref="B10:B12"/>
    <mergeCell ref="B14:B16"/>
    <mergeCell ref="B19:B21"/>
    <mergeCell ref="C19:C21"/>
    <mergeCell ref="B17:C17"/>
    <mergeCell ref="B18:C18"/>
    <mergeCell ref="B13:C13"/>
  </mergeCells>
  <conditionalFormatting sqref="G5 K5">
    <cfRule type="cellIs" dxfId="8" priority="15" operator="between">
      <formula>50</formula>
      <formula>100</formula>
    </cfRule>
    <cfRule type="cellIs" dxfId="7" priority="16" operator="between">
      <formula>21</formula>
      <formula>50</formula>
    </cfRule>
    <cfRule type="cellIs" dxfId="6" priority="17" operator="between">
      <formula>0</formula>
      <formula>19</formula>
    </cfRule>
  </conditionalFormatting>
  <conditionalFormatting sqref="L5">
    <cfRule type="cellIs" dxfId="5" priority="11" operator="between">
      <formula>50</formula>
      <formula>100</formula>
    </cfRule>
    <cfRule type="cellIs" dxfId="4" priority="12" operator="between">
      <formula>21</formula>
      <formula>50</formula>
    </cfRule>
    <cfRule type="cellIs" dxfId="3" priority="13" operator="between">
      <formula>0</formula>
      <formula>19</formula>
    </cfRule>
  </conditionalFormatting>
  <conditionalFormatting sqref="H5:I5">
    <cfRule type="cellIs" dxfId="2" priority="7" operator="between">
      <formula>50</formula>
      <formula>100</formula>
    </cfRule>
    <cfRule type="cellIs" dxfId="1" priority="8" operator="between">
      <formula>21</formula>
      <formula>50</formula>
    </cfRule>
    <cfRule type="cellIs" dxfId="0" priority="9" operator="between">
      <formula>0</formula>
      <formula>19</formula>
    </cfRule>
  </conditionalFormatting>
  <pageMargins left="0.70866141732283472" right="0.70866141732283472" top="0.74803149606299213" bottom="0.74803149606299213" header="0.31496062992125984" footer="0.31496062992125984"/>
  <pageSetup scale="50" orientation="landscape" r:id="rId1"/>
  <rowBreaks count="1" manualBreakCount="1">
    <brk id="29" max="16383" man="1"/>
  </rowBreaks>
  <colBreaks count="1" manualBreakCount="1">
    <brk id="2" max="1048575" man="1"/>
  </colBreaks>
  <ignoredErrors>
    <ignoredError sqref="L32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zoomScaleSheetLayoutView="85" workbookViewId="0">
      <selection activeCell="A10" sqref="A10"/>
    </sheetView>
  </sheetViews>
  <sheetFormatPr baseColWidth="10" defaultRowHeight="12.75" x14ac:dyDescent="0.2"/>
  <cols>
    <col min="1" max="1" width="31.28515625" style="11" customWidth="1"/>
    <col min="2" max="2" width="20.140625" style="11" customWidth="1"/>
    <col min="3" max="3" width="20.140625" style="11" hidden="1" customWidth="1"/>
    <col min="4" max="4" width="14.85546875" style="11" hidden="1" customWidth="1"/>
    <col min="5" max="5" width="17.42578125" style="11" customWidth="1"/>
    <col min="6" max="8" width="14.85546875" style="11" customWidth="1"/>
    <col min="9" max="16384" width="11.42578125" style="11"/>
  </cols>
  <sheetData>
    <row r="1" spans="1:8" x14ac:dyDescent="0.2">
      <c r="A1" s="147" t="s">
        <v>26</v>
      </c>
      <c r="B1" s="148"/>
      <c r="C1" s="148"/>
      <c r="D1" s="148"/>
      <c r="E1" s="148"/>
      <c r="F1" s="148"/>
      <c r="G1" s="148"/>
      <c r="H1" s="149"/>
    </row>
    <row r="2" spans="1:8" x14ac:dyDescent="0.2">
      <c r="A2" s="150" t="s">
        <v>83</v>
      </c>
      <c r="B2" s="151"/>
      <c r="C2" s="151"/>
      <c r="D2" s="151"/>
      <c r="E2" s="151"/>
      <c r="F2" s="151"/>
      <c r="G2" s="151"/>
      <c r="H2" s="152"/>
    </row>
    <row r="3" spans="1:8" ht="20.25" customHeight="1" x14ac:dyDescent="0.2"/>
    <row r="4" spans="1:8" ht="36" customHeight="1" x14ac:dyDescent="0.2">
      <c r="A4" s="58" t="s">
        <v>23</v>
      </c>
      <c r="B4" s="58" t="s">
        <v>56</v>
      </c>
      <c r="C4" s="58" t="s">
        <v>2</v>
      </c>
      <c r="D4" s="59" t="s">
        <v>3</v>
      </c>
      <c r="E4" s="58" t="s">
        <v>4</v>
      </c>
      <c r="F4" s="60" t="s">
        <v>51</v>
      </c>
      <c r="G4" s="58" t="s">
        <v>5</v>
      </c>
      <c r="H4" s="59" t="s">
        <v>6</v>
      </c>
    </row>
    <row r="5" spans="1:8" ht="37.5" customHeight="1" x14ac:dyDescent="0.2">
      <c r="A5" s="41" t="s">
        <v>40</v>
      </c>
      <c r="B5" s="13">
        <v>49712092832</v>
      </c>
      <c r="C5" s="13">
        <v>39012533864</v>
      </c>
      <c r="D5" s="14">
        <f>+C5/B5</f>
        <v>0.78476949252249895</v>
      </c>
      <c r="E5" s="13">
        <v>39012533864</v>
      </c>
      <c r="F5" s="108">
        <f>+E5/B5</f>
        <v>0.78476949252249895</v>
      </c>
      <c r="G5" s="13">
        <v>39005577379</v>
      </c>
      <c r="H5" s="14">
        <f>+G5/E5</f>
        <v>0.99982168589653131</v>
      </c>
    </row>
    <row r="6" spans="1:8" ht="42.75" customHeight="1" x14ac:dyDescent="0.2">
      <c r="A6" s="41" t="s">
        <v>41</v>
      </c>
      <c r="B6" s="13">
        <v>11400057210</v>
      </c>
      <c r="C6" s="13">
        <v>11336214446</v>
      </c>
      <c r="D6" s="14">
        <f t="shared" ref="D6:D8" si="0">+C6/B6</f>
        <v>0.99439978564809328</v>
      </c>
      <c r="E6" s="13">
        <v>11335336083</v>
      </c>
      <c r="F6" s="108">
        <f t="shared" ref="F6:F8" si="1">+E6/B6</f>
        <v>0.99432273664879267</v>
      </c>
      <c r="G6" s="13">
        <v>7177075197</v>
      </c>
      <c r="H6" s="14">
        <f t="shared" ref="H6:H8" si="2">+G6/E6</f>
        <v>0.63315945327494172</v>
      </c>
    </row>
    <row r="7" spans="1:8" ht="35.25" customHeight="1" x14ac:dyDescent="0.2">
      <c r="A7" s="41" t="s">
        <v>42</v>
      </c>
      <c r="B7" s="13">
        <v>2991900000</v>
      </c>
      <c r="C7" s="13">
        <v>2991900000</v>
      </c>
      <c r="D7" s="14">
        <f t="shared" si="0"/>
        <v>1</v>
      </c>
      <c r="E7" s="13">
        <v>2991900000</v>
      </c>
      <c r="F7" s="108">
        <f t="shared" si="1"/>
        <v>1</v>
      </c>
      <c r="G7" s="13">
        <v>2731395002</v>
      </c>
      <c r="H7" s="14">
        <f t="shared" si="2"/>
        <v>0.912929911427521</v>
      </c>
    </row>
    <row r="8" spans="1:8" ht="45.75" customHeight="1" x14ac:dyDescent="0.2">
      <c r="A8" s="41" t="s">
        <v>66</v>
      </c>
      <c r="B8" s="13">
        <v>17889958</v>
      </c>
      <c r="C8" s="13">
        <v>17889958</v>
      </c>
      <c r="D8" s="14">
        <f t="shared" si="0"/>
        <v>1</v>
      </c>
      <c r="E8" s="13">
        <v>17889958</v>
      </c>
      <c r="F8" s="108">
        <f t="shared" si="1"/>
        <v>1</v>
      </c>
      <c r="G8" s="13">
        <v>17889958</v>
      </c>
      <c r="H8" s="14">
        <f t="shared" si="2"/>
        <v>1</v>
      </c>
    </row>
    <row r="9" spans="1:8" s="12" customFormat="1" ht="21.75" customHeight="1" x14ac:dyDescent="0.2">
      <c r="A9" s="61" t="s">
        <v>24</v>
      </c>
      <c r="B9" s="62">
        <f>SUM(B5:B8)</f>
        <v>64121940000</v>
      </c>
      <c r="C9" s="62">
        <f>SUM(C5:C8)</f>
        <v>53358538268</v>
      </c>
      <c r="D9" s="63">
        <f>+C9/B9</f>
        <v>0.83214167051090471</v>
      </c>
      <c r="E9" s="62">
        <f>SUM(E5:E8)</f>
        <v>53357659905</v>
      </c>
      <c r="F9" s="109">
        <f>+E9/B9</f>
        <v>0.83212797218861434</v>
      </c>
      <c r="G9" s="62">
        <f>SUM(G5:G8)</f>
        <v>48931937536</v>
      </c>
      <c r="H9" s="63">
        <f>+G9/E9</f>
        <v>0.91705553847601784</v>
      </c>
    </row>
    <row r="10" spans="1:8" x14ac:dyDescent="0.2">
      <c r="A10" s="42" t="str">
        <f>+'EJECUCION BMT'!B46</f>
        <v xml:space="preserve">FUENTE: PREDIS -02 DE ENERO DE 2020 7:00 </v>
      </c>
    </row>
    <row r="11" spans="1:8" x14ac:dyDescent="0.2">
      <c r="B11" s="64"/>
      <c r="E11" s="64"/>
    </row>
    <row r="12" spans="1:8" x14ac:dyDescent="0.2">
      <c r="E12" s="66"/>
      <c r="G12" s="66"/>
    </row>
    <row r="13" spans="1:8" x14ac:dyDescent="0.2">
      <c r="B13" s="64"/>
    </row>
    <row r="16" spans="1:8" x14ac:dyDescent="0.2">
      <c r="D16" s="65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view="pageBreakPreview" zoomScale="85" zoomScaleNormal="110" zoomScaleSheetLayoutView="85" workbookViewId="0">
      <pane xSplit="3" topLeftCell="W1" activePane="topRight" state="frozen"/>
      <selection pane="topRight" activeCell="AB12" sqref="AB12"/>
    </sheetView>
  </sheetViews>
  <sheetFormatPr baseColWidth="10" defaultRowHeight="12" x14ac:dyDescent="0.2"/>
  <cols>
    <col min="1" max="1" width="11.42578125" style="17"/>
    <col min="2" max="2" width="45.5703125" style="17" customWidth="1"/>
    <col min="3" max="3" width="19.140625" style="28" customWidth="1"/>
    <col min="4" max="4" width="18" style="28" hidden="1" customWidth="1"/>
    <col min="5" max="5" width="19.140625" style="28" hidden="1" customWidth="1"/>
    <col min="6" max="6" width="15.28515625" style="17" hidden="1" customWidth="1"/>
    <col min="7" max="7" width="14.42578125" style="17" hidden="1" customWidth="1"/>
    <col min="8" max="22" width="16.28515625" style="17" hidden="1" customWidth="1"/>
    <col min="23" max="24" width="20" style="17" hidden="1" customWidth="1"/>
    <col min="25" max="25" width="20" style="17" customWidth="1"/>
    <col min="26" max="26" width="9.85546875" style="72" customWidth="1"/>
    <col min="27" max="16384" width="11.42578125" style="17"/>
  </cols>
  <sheetData>
    <row r="1" spans="1:26" ht="15" x14ac:dyDescent="0.2">
      <c r="A1" s="158" t="s">
        <v>26</v>
      </c>
      <c r="B1" s="158"/>
      <c r="C1" s="158"/>
      <c r="D1" s="158"/>
      <c r="E1" s="158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71"/>
    </row>
    <row r="2" spans="1:26" ht="12.75" x14ac:dyDescent="0.2">
      <c r="A2" s="158" t="s">
        <v>84</v>
      </c>
      <c r="B2" s="158"/>
      <c r="C2" s="158"/>
      <c r="D2" s="158"/>
      <c r="E2" s="158"/>
    </row>
    <row r="4" spans="1:26" ht="25.5" customHeight="1" x14ac:dyDescent="0.2">
      <c r="A4" s="153" t="s">
        <v>0</v>
      </c>
      <c r="B4" s="154"/>
      <c r="C4" s="67" t="s">
        <v>39</v>
      </c>
      <c r="D4" s="67" t="s">
        <v>46</v>
      </c>
      <c r="E4" s="67" t="s">
        <v>52</v>
      </c>
      <c r="F4" s="67" t="s">
        <v>54</v>
      </c>
      <c r="G4" s="67" t="s">
        <v>55</v>
      </c>
      <c r="H4" s="67" t="s">
        <v>57</v>
      </c>
      <c r="I4" s="67" t="s">
        <v>58</v>
      </c>
      <c r="J4" s="67" t="s">
        <v>60</v>
      </c>
      <c r="K4" s="67" t="s">
        <v>61</v>
      </c>
      <c r="L4" s="67" t="s">
        <v>62</v>
      </c>
      <c r="M4" s="67" t="s">
        <v>67</v>
      </c>
      <c r="N4" s="67" t="s">
        <v>68</v>
      </c>
      <c r="O4" s="67" t="s">
        <v>71</v>
      </c>
      <c r="P4" s="67" t="s">
        <v>72</v>
      </c>
      <c r="Q4" s="67" t="s">
        <v>73</v>
      </c>
      <c r="R4" s="67" t="s">
        <v>74</v>
      </c>
      <c r="S4" s="67" t="s">
        <v>75</v>
      </c>
      <c r="T4" s="67" t="s">
        <v>76</v>
      </c>
      <c r="U4" s="67" t="s">
        <v>77</v>
      </c>
      <c r="V4" s="67" t="s">
        <v>78</v>
      </c>
      <c r="W4" s="67" t="s">
        <v>80</v>
      </c>
      <c r="X4" s="67" t="s">
        <v>81</v>
      </c>
      <c r="Y4" s="67" t="s">
        <v>85</v>
      </c>
      <c r="Z4" s="73" t="s">
        <v>59</v>
      </c>
    </row>
    <row r="5" spans="1:26" ht="22.5" customHeight="1" x14ac:dyDescent="0.2">
      <c r="A5" s="18">
        <v>339</v>
      </c>
      <c r="B5" s="19" t="s">
        <v>20</v>
      </c>
      <c r="C5" s="106">
        <v>9351759834</v>
      </c>
      <c r="D5" s="107">
        <v>138116313</v>
      </c>
      <c r="E5" s="106">
        <v>527969883</v>
      </c>
      <c r="F5" s="106">
        <v>2730080704</v>
      </c>
      <c r="G5" s="106">
        <v>3741115142</v>
      </c>
      <c r="H5" s="106">
        <v>3741115142</v>
      </c>
      <c r="I5" s="106">
        <v>4079491920</v>
      </c>
      <c r="J5" s="106">
        <v>4081675570</v>
      </c>
      <c r="K5" s="106">
        <v>5336600227</v>
      </c>
      <c r="L5" s="106">
        <v>5674012552</v>
      </c>
      <c r="M5" s="106">
        <v>5713849589</v>
      </c>
      <c r="N5" s="106">
        <v>5830120800</v>
      </c>
      <c r="O5" s="106">
        <v>6119964681</v>
      </c>
      <c r="P5" s="106">
        <v>6121655671</v>
      </c>
      <c r="Q5" s="106">
        <v>6547806655</v>
      </c>
      <c r="R5" s="106">
        <v>6706455105</v>
      </c>
      <c r="S5" s="106">
        <v>9531430170</v>
      </c>
      <c r="T5" s="106">
        <v>6806461991</v>
      </c>
      <c r="U5" s="106">
        <v>6806461991</v>
      </c>
      <c r="V5" s="106">
        <v>6841370641</v>
      </c>
      <c r="W5" s="106">
        <v>8179698251</v>
      </c>
      <c r="X5" s="106">
        <v>8460937904</v>
      </c>
      <c r="Y5" s="106">
        <v>8460937904</v>
      </c>
      <c r="Z5" s="98">
        <f>+X5/C5</f>
        <v>0.9047428563379849</v>
      </c>
    </row>
    <row r="6" spans="1:26" ht="22.5" customHeight="1" x14ac:dyDescent="0.2">
      <c r="A6" s="21">
        <v>1004</v>
      </c>
      <c r="B6" s="22" t="s">
        <v>11</v>
      </c>
      <c r="C6" s="106">
        <v>8072418313</v>
      </c>
      <c r="D6" s="106">
        <v>241637900</v>
      </c>
      <c r="E6" s="106">
        <v>590452261</v>
      </c>
      <c r="F6" s="106">
        <v>3532247179</v>
      </c>
      <c r="G6" s="106">
        <v>4973562650</v>
      </c>
      <c r="H6" s="106">
        <v>4970330983</v>
      </c>
      <c r="I6" s="106">
        <v>5078827100</v>
      </c>
      <c r="J6" s="106">
        <v>5091012476</v>
      </c>
      <c r="K6" s="106">
        <v>5282647815</v>
      </c>
      <c r="L6" s="106">
        <v>5422500626</v>
      </c>
      <c r="M6" s="106">
        <v>5698269310</v>
      </c>
      <c r="N6" s="106">
        <v>5957378314</v>
      </c>
      <c r="O6" s="106">
        <v>6251872729</v>
      </c>
      <c r="P6" s="106">
        <v>6416602417</v>
      </c>
      <c r="Q6" s="106">
        <v>6618027944</v>
      </c>
      <c r="R6" s="106">
        <v>6649406221</v>
      </c>
      <c r="S6" s="106">
        <v>6688362656</v>
      </c>
      <c r="T6" s="106">
        <v>6688362656</v>
      </c>
      <c r="U6" s="106">
        <v>6688362656</v>
      </c>
      <c r="V6" s="106">
        <v>6841370641</v>
      </c>
      <c r="W6" s="106">
        <v>7811622741</v>
      </c>
      <c r="X6" s="106">
        <v>7835525453</v>
      </c>
      <c r="Y6" s="106">
        <v>7836460253</v>
      </c>
      <c r="Z6" s="98">
        <f t="shared" ref="Z6:Z11" si="0">+X6/C6</f>
        <v>0.97065404060905736</v>
      </c>
    </row>
    <row r="7" spans="1:26" ht="22.5" customHeight="1" x14ac:dyDescent="0.2">
      <c r="A7" s="21">
        <v>1183</v>
      </c>
      <c r="B7" s="22" t="s">
        <v>27</v>
      </c>
      <c r="C7" s="106">
        <v>2932605899</v>
      </c>
      <c r="D7" s="106">
        <v>19276800</v>
      </c>
      <c r="E7" s="106">
        <v>19276800</v>
      </c>
      <c r="F7" s="106">
        <v>109737311</v>
      </c>
      <c r="G7" s="106">
        <v>352485570</v>
      </c>
      <c r="H7" s="106">
        <v>352485570</v>
      </c>
      <c r="I7" s="106">
        <v>360191470</v>
      </c>
      <c r="J7" s="106">
        <v>360191470</v>
      </c>
      <c r="K7" s="106">
        <v>360191470</v>
      </c>
      <c r="L7" s="106">
        <v>437200581</v>
      </c>
      <c r="M7" s="106">
        <v>2307200581</v>
      </c>
      <c r="N7" s="106">
        <v>2307200581</v>
      </c>
      <c r="O7" s="106">
        <v>2307200581</v>
      </c>
      <c r="P7" s="106">
        <v>2307200581</v>
      </c>
      <c r="Q7" s="106">
        <v>2307200581</v>
      </c>
      <c r="R7" s="106">
        <v>2496639359</v>
      </c>
      <c r="S7" s="106">
        <v>2496639359</v>
      </c>
      <c r="T7" s="106">
        <v>2496639359</v>
      </c>
      <c r="U7" s="106">
        <v>2496639359</v>
      </c>
      <c r="V7" s="106">
        <v>2496639359</v>
      </c>
      <c r="W7" s="106">
        <v>2932605899</v>
      </c>
      <c r="X7" s="106">
        <v>2932605899</v>
      </c>
      <c r="Y7" s="106">
        <v>2932605899</v>
      </c>
      <c r="Z7" s="98">
        <f t="shared" si="0"/>
        <v>1</v>
      </c>
    </row>
    <row r="8" spans="1:26" ht="22.5" customHeight="1" x14ac:dyDescent="0.2">
      <c r="A8" s="21">
        <v>585</v>
      </c>
      <c r="B8" s="22" t="s">
        <v>18</v>
      </c>
      <c r="C8" s="106">
        <v>1686246247</v>
      </c>
      <c r="D8" s="106">
        <v>72824000</v>
      </c>
      <c r="E8" s="106">
        <v>102398933</v>
      </c>
      <c r="F8" s="106">
        <v>243879802</v>
      </c>
      <c r="G8" s="106">
        <v>1162237036</v>
      </c>
      <c r="H8" s="106">
        <v>1162237036</v>
      </c>
      <c r="I8" s="106">
        <v>1170659803</v>
      </c>
      <c r="J8" s="106">
        <v>1179027838</v>
      </c>
      <c r="K8" s="106">
        <v>1202468545</v>
      </c>
      <c r="L8" s="106">
        <v>1218002838</v>
      </c>
      <c r="M8" s="106">
        <v>1218002838</v>
      </c>
      <c r="N8" s="106">
        <v>1328921667</v>
      </c>
      <c r="O8" s="106">
        <v>1460888027</v>
      </c>
      <c r="P8" s="106">
        <v>1461790999</v>
      </c>
      <c r="Q8" s="106">
        <v>1523163829</v>
      </c>
      <c r="R8" s="106">
        <v>1595578899</v>
      </c>
      <c r="S8" s="106">
        <v>1595578899</v>
      </c>
      <c r="T8" s="106">
        <v>1595578899</v>
      </c>
      <c r="U8" s="106">
        <v>1595578899</v>
      </c>
      <c r="V8" s="106">
        <v>1596895991</v>
      </c>
      <c r="W8" s="106">
        <v>1596895991</v>
      </c>
      <c r="X8" s="106">
        <v>1677938414</v>
      </c>
      <c r="Y8" s="106">
        <v>1677938414</v>
      </c>
      <c r="Z8" s="98">
        <f t="shared" si="0"/>
        <v>0.99507317924960226</v>
      </c>
    </row>
    <row r="9" spans="1:26" ht="22.5" customHeight="1" x14ac:dyDescent="0.2">
      <c r="A9" s="21">
        <v>965</v>
      </c>
      <c r="B9" s="22" t="s">
        <v>19</v>
      </c>
      <c r="C9" s="106">
        <v>64351756</v>
      </c>
      <c r="D9" s="106">
        <v>7412000</v>
      </c>
      <c r="E9" s="106">
        <v>18206000</v>
      </c>
      <c r="F9" s="106">
        <v>25282167</v>
      </c>
      <c r="G9" s="106">
        <v>37482575</v>
      </c>
      <c r="H9" s="106">
        <v>37482575</v>
      </c>
      <c r="I9" s="106">
        <v>37482575</v>
      </c>
      <c r="J9" s="106">
        <v>45622259</v>
      </c>
      <c r="K9" s="106">
        <v>45622259</v>
      </c>
      <c r="L9" s="106">
        <v>46428639</v>
      </c>
      <c r="M9" s="106">
        <v>46428639</v>
      </c>
      <c r="N9" s="106">
        <v>61491440</v>
      </c>
      <c r="O9" s="106">
        <v>61491440</v>
      </c>
      <c r="P9" s="106">
        <v>61949594</v>
      </c>
      <c r="Q9" s="106">
        <v>61949594</v>
      </c>
      <c r="R9" s="106">
        <v>64349884</v>
      </c>
      <c r="S9" s="106">
        <v>64349884</v>
      </c>
      <c r="T9" s="106">
        <v>64349884</v>
      </c>
      <c r="U9" s="106">
        <v>64349884</v>
      </c>
      <c r="V9" s="106">
        <v>64349884</v>
      </c>
      <c r="W9" s="106">
        <v>64349884</v>
      </c>
      <c r="X9" s="106">
        <v>64349884</v>
      </c>
      <c r="Y9" s="106">
        <v>64349884</v>
      </c>
      <c r="Z9" s="98">
        <f t="shared" si="0"/>
        <v>0.99997090988472792</v>
      </c>
    </row>
    <row r="10" spans="1:26" ht="22.5" customHeight="1" x14ac:dyDescent="0.2">
      <c r="A10" s="21">
        <v>6094</v>
      </c>
      <c r="B10" s="21" t="s">
        <v>13</v>
      </c>
      <c r="C10" s="106">
        <v>11269487261</v>
      </c>
      <c r="D10" s="106">
        <v>391144400</v>
      </c>
      <c r="E10" s="106">
        <v>857756546</v>
      </c>
      <c r="F10" s="106">
        <v>3743874597</v>
      </c>
      <c r="G10" s="106">
        <v>5337459697</v>
      </c>
      <c r="H10" s="106">
        <v>5337459697</v>
      </c>
      <c r="I10" s="106">
        <v>5453007717</v>
      </c>
      <c r="J10" s="106">
        <v>5515923829</v>
      </c>
      <c r="K10" s="106">
        <v>6501294560</v>
      </c>
      <c r="L10" s="106">
        <v>7307407961</v>
      </c>
      <c r="M10" s="106">
        <v>7433981438</v>
      </c>
      <c r="N10" s="106">
        <v>8041997582</v>
      </c>
      <c r="O10" s="106">
        <v>9193978743</v>
      </c>
      <c r="P10" s="106">
        <v>9229359750</v>
      </c>
      <c r="Q10" s="106">
        <v>10123483980</v>
      </c>
      <c r="R10" s="106">
        <v>10707529965</v>
      </c>
      <c r="S10" s="106">
        <v>10713588045</v>
      </c>
      <c r="T10" s="106">
        <v>10751668045</v>
      </c>
      <c r="U10" s="106">
        <v>10751668045</v>
      </c>
      <c r="V10" s="106">
        <v>10753788180</v>
      </c>
      <c r="W10" s="106">
        <v>10768296564</v>
      </c>
      <c r="X10" s="106">
        <v>11126858700</v>
      </c>
      <c r="Y10" s="106">
        <v>11135410327</v>
      </c>
      <c r="Z10" s="98">
        <f t="shared" si="0"/>
        <v>0.98734382872115301</v>
      </c>
    </row>
    <row r="11" spans="1:26" ht="30.75" customHeight="1" x14ac:dyDescent="0.2">
      <c r="A11" s="21">
        <v>967</v>
      </c>
      <c r="B11" s="22" t="s">
        <v>12</v>
      </c>
      <c r="C11" s="106">
        <v>1836006488</v>
      </c>
      <c r="D11" s="106">
        <v>77446776</v>
      </c>
      <c r="E11" s="106">
        <v>245816476</v>
      </c>
      <c r="F11" s="106">
        <v>782791614</v>
      </c>
      <c r="G11" s="106">
        <v>931415975</v>
      </c>
      <c r="H11" s="106">
        <v>931415975</v>
      </c>
      <c r="I11" s="106">
        <v>1047706925</v>
      </c>
      <c r="J11" s="106">
        <v>1047706925</v>
      </c>
      <c r="K11" s="106">
        <v>1347339934</v>
      </c>
      <c r="L11" s="106">
        <v>1591632728</v>
      </c>
      <c r="M11" s="106">
        <v>1591632728</v>
      </c>
      <c r="N11" s="106">
        <v>1683991301</v>
      </c>
      <c r="O11" s="106">
        <v>1719616593</v>
      </c>
      <c r="P11" s="106">
        <v>1719616593</v>
      </c>
      <c r="Q11" s="106">
        <v>1719616593</v>
      </c>
      <c r="R11" s="106">
        <v>1818031459</v>
      </c>
      <c r="S11" s="106">
        <v>1818031459</v>
      </c>
      <c r="T11" s="106">
        <v>1818031459</v>
      </c>
      <c r="U11" s="106">
        <v>1818031459</v>
      </c>
      <c r="V11" s="106">
        <v>1818031459</v>
      </c>
      <c r="W11" s="106">
        <v>1818031459</v>
      </c>
      <c r="X11" s="106">
        <v>1818031459</v>
      </c>
      <c r="Y11" s="106">
        <v>1818031459</v>
      </c>
      <c r="Z11" s="98">
        <f t="shared" si="0"/>
        <v>0.99020971379051026</v>
      </c>
    </row>
    <row r="12" spans="1:26" s="23" customFormat="1" ht="24" customHeight="1" x14ac:dyDescent="0.2">
      <c r="A12" s="155" t="s">
        <v>28</v>
      </c>
      <c r="B12" s="155"/>
      <c r="C12" s="68">
        <f>+C5+C6+C7+C8+C9+C10+C11</f>
        <v>35212875798</v>
      </c>
      <c r="D12" s="68">
        <f t="shared" ref="D12:S12" si="1">+D5+D6+D7+D8+D9+D10+D11</f>
        <v>947858189</v>
      </c>
      <c r="E12" s="68">
        <f t="shared" si="1"/>
        <v>2361876899</v>
      </c>
      <c r="F12" s="68">
        <f t="shared" si="1"/>
        <v>11167893374</v>
      </c>
      <c r="G12" s="68">
        <f t="shared" si="1"/>
        <v>16535758645</v>
      </c>
      <c r="H12" s="68">
        <f t="shared" si="1"/>
        <v>16532526978</v>
      </c>
      <c r="I12" s="68">
        <f t="shared" si="1"/>
        <v>17227367510</v>
      </c>
      <c r="J12" s="68">
        <f t="shared" si="1"/>
        <v>17321160367</v>
      </c>
      <c r="K12" s="68">
        <f t="shared" si="1"/>
        <v>20076164810</v>
      </c>
      <c r="L12" s="68">
        <f t="shared" si="1"/>
        <v>21697185925</v>
      </c>
      <c r="M12" s="68">
        <f t="shared" si="1"/>
        <v>24009365123</v>
      </c>
      <c r="N12" s="68">
        <f t="shared" si="1"/>
        <v>25211101685</v>
      </c>
      <c r="O12" s="68">
        <f t="shared" si="1"/>
        <v>27115012794</v>
      </c>
      <c r="P12" s="68">
        <f t="shared" si="1"/>
        <v>27318175605</v>
      </c>
      <c r="Q12" s="68">
        <f t="shared" si="1"/>
        <v>28901249176</v>
      </c>
      <c r="R12" s="68">
        <f t="shared" si="1"/>
        <v>30037990892</v>
      </c>
      <c r="S12" s="68">
        <f t="shared" si="1"/>
        <v>32907980472</v>
      </c>
      <c r="T12" s="68">
        <f>+T5+T6+T7+T8+T9+T10+T11</f>
        <v>30221092293</v>
      </c>
      <c r="U12" s="68">
        <f t="shared" ref="U12:V12" si="2">+U5+U6+U7+U8+U9+U10+U11</f>
        <v>30221092293</v>
      </c>
      <c r="V12" s="68">
        <f t="shared" si="2"/>
        <v>30412446155</v>
      </c>
      <c r="W12" s="68">
        <f>+W5+W6+W7+W8+W9+W10+W11</f>
        <v>33171500789</v>
      </c>
      <c r="X12" s="68">
        <f>+X5+X6+X8+X7+X9+X10+X11</f>
        <v>33916247713</v>
      </c>
      <c r="Y12" s="68">
        <f>SUM(Y5:Y11)</f>
        <v>33925734140</v>
      </c>
      <c r="Z12" s="97">
        <f>+Y12/C12</f>
        <v>0.96344684639267364</v>
      </c>
    </row>
    <row r="13" spans="1:26" ht="17.25" customHeight="1" x14ac:dyDescent="0.2">
      <c r="A13" s="21">
        <v>6219</v>
      </c>
      <c r="B13" s="18" t="s">
        <v>14</v>
      </c>
      <c r="C13" s="69">
        <v>6015719804</v>
      </c>
      <c r="D13" s="69">
        <v>31604060</v>
      </c>
      <c r="E13" s="70">
        <v>173270383</v>
      </c>
      <c r="F13" s="70">
        <v>2451357583</v>
      </c>
      <c r="G13" s="70">
        <v>4375813380</v>
      </c>
      <c r="H13" s="70">
        <v>4375813380</v>
      </c>
      <c r="I13" s="70">
        <v>4626636421</v>
      </c>
      <c r="J13" s="70">
        <v>4626636421</v>
      </c>
      <c r="K13" s="70">
        <v>4934231669</v>
      </c>
      <c r="L13" s="70">
        <v>5131113890</v>
      </c>
      <c r="M13" s="70">
        <v>5137488185</v>
      </c>
      <c r="N13" s="70">
        <v>5337745054</v>
      </c>
      <c r="O13" s="70">
        <v>5599275174</v>
      </c>
      <c r="P13" s="70">
        <v>5627650251</v>
      </c>
      <c r="Q13" s="70">
        <v>5712264858</v>
      </c>
      <c r="R13" s="70">
        <v>5801701118</v>
      </c>
      <c r="S13" s="70">
        <v>5835860050</v>
      </c>
      <c r="T13" s="70">
        <v>5835860050</v>
      </c>
      <c r="U13" s="70">
        <v>5835860050</v>
      </c>
      <c r="V13" s="70">
        <v>5851505350</v>
      </c>
      <c r="W13" s="70">
        <v>5857331221</v>
      </c>
      <c r="X13" s="70">
        <v>5910139447</v>
      </c>
      <c r="Y13" s="70">
        <v>5915714233</v>
      </c>
      <c r="Z13" s="98">
        <f>+X13/C13</f>
        <v>0.98244925620874213</v>
      </c>
    </row>
    <row r="14" spans="1:26" ht="17.25" customHeight="1" x14ac:dyDescent="0.2">
      <c r="A14" s="21">
        <v>1044</v>
      </c>
      <c r="B14" s="18" t="s">
        <v>15</v>
      </c>
      <c r="C14" s="69">
        <v>5755871207</v>
      </c>
      <c r="D14" s="69">
        <v>323067788</v>
      </c>
      <c r="E14" s="70">
        <v>764192928</v>
      </c>
      <c r="F14" s="70">
        <v>2916347722</v>
      </c>
      <c r="G14" s="70">
        <v>3811369697</v>
      </c>
      <c r="H14" s="70">
        <v>3811369697</v>
      </c>
      <c r="I14" s="70">
        <v>3856783203</v>
      </c>
      <c r="J14" s="70">
        <v>3905664042</v>
      </c>
      <c r="K14" s="70">
        <v>4268744615</v>
      </c>
      <c r="L14" s="70">
        <v>4685171878</v>
      </c>
      <c r="M14" s="70">
        <v>4688661488</v>
      </c>
      <c r="N14" s="70">
        <v>4920440772</v>
      </c>
      <c r="O14" s="70">
        <v>5011381396</v>
      </c>
      <c r="P14" s="70">
        <v>5034409574</v>
      </c>
      <c r="Q14" s="70">
        <v>5051541052</v>
      </c>
      <c r="R14" s="70">
        <v>5085330636</v>
      </c>
      <c r="S14" s="70">
        <v>5085759169</v>
      </c>
      <c r="T14" s="70">
        <v>5090555076</v>
      </c>
      <c r="U14" s="70">
        <v>5090555076</v>
      </c>
      <c r="V14" s="70">
        <v>5094403536</v>
      </c>
      <c r="W14" s="70">
        <v>5151903536</v>
      </c>
      <c r="X14" s="70">
        <v>5225103791</v>
      </c>
      <c r="Y14" s="70">
        <v>5426762254</v>
      </c>
      <c r="Z14" s="98">
        <f t="shared" ref="Z14:Z16" si="3">+X14/C14</f>
        <v>0.90778678033057658</v>
      </c>
    </row>
    <row r="15" spans="1:26" ht="17.25" customHeight="1" x14ac:dyDescent="0.2">
      <c r="A15" s="21">
        <v>7132</v>
      </c>
      <c r="B15" s="18" t="s">
        <v>79</v>
      </c>
      <c r="C15" s="69">
        <v>6585762580</v>
      </c>
      <c r="D15" s="69">
        <v>973911999</v>
      </c>
      <c r="E15" s="70">
        <v>1331554989</v>
      </c>
      <c r="F15" s="70">
        <v>4402584249</v>
      </c>
      <c r="G15" s="70">
        <v>5594952458</v>
      </c>
      <c r="H15" s="70">
        <v>5594952458</v>
      </c>
      <c r="I15" s="70">
        <v>5746892225</v>
      </c>
      <c r="J15" s="70">
        <v>5755758825</v>
      </c>
      <c r="K15" s="70">
        <v>5866505976</v>
      </c>
      <c r="L15" s="70">
        <v>6281648829</v>
      </c>
      <c r="M15" s="70">
        <v>6299159928</v>
      </c>
      <c r="N15" s="70">
        <v>6304215528</v>
      </c>
      <c r="O15" s="70">
        <v>6331952620</v>
      </c>
      <c r="P15" s="70">
        <v>6346789020</v>
      </c>
      <c r="Q15" s="70">
        <v>6346789020</v>
      </c>
      <c r="R15" s="70">
        <v>6407552253</v>
      </c>
      <c r="S15" s="70">
        <v>6407552253</v>
      </c>
      <c r="T15" s="70">
        <v>6407552253</v>
      </c>
      <c r="U15" s="70">
        <v>6408586353</v>
      </c>
      <c r="V15" s="70">
        <v>6413171286</v>
      </c>
      <c r="W15" s="70">
        <v>6417466886</v>
      </c>
      <c r="X15" s="70">
        <v>6431951586</v>
      </c>
      <c r="Y15" s="70">
        <v>6433221719</v>
      </c>
      <c r="Z15" s="98">
        <f t="shared" si="3"/>
        <v>0.97664492272055148</v>
      </c>
    </row>
    <row r="16" spans="1:26" ht="17.25" customHeight="1" x14ac:dyDescent="0.2">
      <c r="A16" s="21">
        <v>1032</v>
      </c>
      <c r="B16" s="18" t="s">
        <v>17</v>
      </c>
      <c r="C16" s="69">
        <v>158127263995</v>
      </c>
      <c r="D16" s="69">
        <v>1013060737</v>
      </c>
      <c r="E16" s="70">
        <v>2419499145</v>
      </c>
      <c r="F16" s="70">
        <v>18561462904</v>
      </c>
      <c r="G16" s="70">
        <v>25743025145</v>
      </c>
      <c r="H16" s="70">
        <v>25678691478</v>
      </c>
      <c r="I16" s="70">
        <v>25940065060</v>
      </c>
      <c r="J16" s="70">
        <v>25944993038</v>
      </c>
      <c r="K16" s="70">
        <v>31144497215</v>
      </c>
      <c r="L16" s="70">
        <v>33864690395</v>
      </c>
      <c r="M16" s="70">
        <v>33886288675</v>
      </c>
      <c r="N16" s="70">
        <v>35662417781</v>
      </c>
      <c r="O16" s="70">
        <v>37357030133</v>
      </c>
      <c r="P16" s="70">
        <v>37359012300</v>
      </c>
      <c r="Q16" s="70">
        <v>44407177106</v>
      </c>
      <c r="R16" s="70">
        <v>44935730618</v>
      </c>
      <c r="S16" s="70">
        <v>54563005393</v>
      </c>
      <c r="T16" s="70">
        <v>54563005393</v>
      </c>
      <c r="U16" s="70">
        <v>54563005393</v>
      </c>
      <c r="V16" s="70">
        <v>54565242358</v>
      </c>
      <c r="W16" s="70">
        <v>72188643008</v>
      </c>
      <c r="X16" s="70">
        <v>88136957758</v>
      </c>
      <c r="Y16" s="70">
        <v>93772500613</v>
      </c>
      <c r="Z16" s="98">
        <f t="shared" si="3"/>
        <v>0.55737989472066563</v>
      </c>
    </row>
    <row r="17" spans="1:26" s="24" customFormat="1" ht="15" customHeight="1" x14ac:dyDescent="0.2">
      <c r="A17" s="156" t="s">
        <v>29</v>
      </c>
      <c r="B17" s="156"/>
      <c r="C17" s="44">
        <f>SUM(C13:C16)</f>
        <v>176484617586</v>
      </c>
      <c r="D17" s="44">
        <f t="shared" ref="D17:V17" si="4">SUM(D13:D16)</f>
        <v>2341644584</v>
      </c>
      <c r="E17" s="44">
        <f t="shared" si="4"/>
        <v>4688517445</v>
      </c>
      <c r="F17" s="44">
        <f t="shared" si="4"/>
        <v>28331752458</v>
      </c>
      <c r="G17" s="44">
        <f t="shared" si="4"/>
        <v>39525160680</v>
      </c>
      <c r="H17" s="44">
        <f t="shared" si="4"/>
        <v>39460827013</v>
      </c>
      <c r="I17" s="44">
        <f t="shared" si="4"/>
        <v>40170376909</v>
      </c>
      <c r="J17" s="44">
        <f t="shared" si="4"/>
        <v>40233052326</v>
      </c>
      <c r="K17" s="44">
        <f t="shared" si="4"/>
        <v>46213979475</v>
      </c>
      <c r="L17" s="44">
        <f t="shared" si="4"/>
        <v>49962624992</v>
      </c>
      <c r="M17" s="44">
        <f t="shared" si="4"/>
        <v>50011598276</v>
      </c>
      <c r="N17" s="44">
        <f t="shared" si="4"/>
        <v>52224819135</v>
      </c>
      <c r="O17" s="44">
        <f t="shared" si="4"/>
        <v>54299639323</v>
      </c>
      <c r="P17" s="44">
        <f t="shared" si="4"/>
        <v>54367861145</v>
      </c>
      <c r="Q17" s="44">
        <f t="shared" si="4"/>
        <v>61517772036</v>
      </c>
      <c r="R17" s="44">
        <f t="shared" si="4"/>
        <v>62230314625</v>
      </c>
      <c r="S17" s="44">
        <f t="shared" si="4"/>
        <v>71892176865</v>
      </c>
      <c r="T17" s="44">
        <f t="shared" si="4"/>
        <v>71896972772</v>
      </c>
      <c r="U17" s="44">
        <f t="shared" si="4"/>
        <v>71898006872</v>
      </c>
      <c r="V17" s="44">
        <f t="shared" si="4"/>
        <v>71924322530</v>
      </c>
      <c r="W17" s="44">
        <f>SUM(W13:W16)</f>
        <v>89615344651</v>
      </c>
      <c r="X17" s="44">
        <f>SUM(X13:X16)</f>
        <v>105704152582</v>
      </c>
      <c r="Y17" s="44">
        <f>SUM(Y13:Y16)</f>
        <v>111548198819</v>
      </c>
      <c r="Z17" s="97">
        <f>+Y17/C17</f>
        <v>0.63205621172419268</v>
      </c>
    </row>
    <row r="18" spans="1:26" x14ac:dyDescent="0.2">
      <c r="A18" s="25"/>
      <c r="B18" s="26"/>
      <c r="C18" s="27"/>
      <c r="D18" s="2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98"/>
    </row>
    <row r="19" spans="1:26" s="24" customFormat="1" ht="15.75" customHeight="1" x14ac:dyDescent="0.2">
      <c r="A19" s="157" t="s">
        <v>30</v>
      </c>
      <c r="B19" s="157"/>
      <c r="C19" s="45">
        <f>+C12+C17</f>
        <v>211697493384</v>
      </c>
      <c r="D19" s="45">
        <f t="shared" ref="D19:V19" si="5">+D12+D17</f>
        <v>3289502773</v>
      </c>
      <c r="E19" s="45">
        <f t="shared" si="5"/>
        <v>7050394344</v>
      </c>
      <c r="F19" s="45">
        <f t="shared" si="5"/>
        <v>39499645832</v>
      </c>
      <c r="G19" s="45">
        <f t="shared" si="5"/>
        <v>56060919325</v>
      </c>
      <c r="H19" s="45">
        <f t="shared" si="5"/>
        <v>55993353991</v>
      </c>
      <c r="I19" s="45">
        <f t="shared" si="5"/>
        <v>57397744419</v>
      </c>
      <c r="J19" s="45">
        <f t="shared" si="5"/>
        <v>57554212693</v>
      </c>
      <c r="K19" s="45">
        <f t="shared" si="5"/>
        <v>66290144285</v>
      </c>
      <c r="L19" s="45">
        <f t="shared" si="5"/>
        <v>71659810917</v>
      </c>
      <c r="M19" s="45">
        <f t="shared" si="5"/>
        <v>74020963399</v>
      </c>
      <c r="N19" s="45">
        <f t="shared" si="5"/>
        <v>77435920820</v>
      </c>
      <c r="O19" s="45">
        <f t="shared" si="5"/>
        <v>81414652117</v>
      </c>
      <c r="P19" s="45">
        <f t="shared" si="5"/>
        <v>81686036750</v>
      </c>
      <c r="Q19" s="45">
        <f t="shared" si="5"/>
        <v>90419021212</v>
      </c>
      <c r="R19" s="45">
        <f t="shared" si="5"/>
        <v>92268305517</v>
      </c>
      <c r="S19" s="45">
        <f t="shared" si="5"/>
        <v>104800157337</v>
      </c>
      <c r="T19" s="45">
        <f t="shared" si="5"/>
        <v>102118065065</v>
      </c>
      <c r="U19" s="45">
        <f t="shared" si="5"/>
        <v>102119099165</v>
      </c>
      <c r="V19" s="45">
        <f t="shared" si="5"/>
        <v>102336768685</v>
      </c>
      <c r="W19" s="45">
        <f>+W12+W17</f>
        <v>122786845440</v>
      </c>
      <c r="X19" s="45">
        <f>+X12+X17</f>
        <v>139620400295</v>
      </c>
      <c r="Y19" s="45">
        <f>+Y12+Y17</f>
        <v>145473932959</v>
      </c>
      <c r="Z19" s="102">
        <f>+Y19/C19</f>
        <v>0.68717834412485701</v>
      </c>
    </row>
    <row r="20" spans="1:26" ht="15.75" customHeight="1" x14ac:dyDescent="0.2">
      <c r="A20" s="42" t="str">
        <f>+'EJECUCION BMT'!B46</f>
        <v xml:space="preserve">FUENTE: PREDIS -02 DE ENERO DE 2020 7:00 </v>
      </c>
    </row>
  </sheetData>
  <autoFilter ref="A4:Z17">
    <filterColumn colId="0" showButton="0"/>
  </autoFilter>
  <mergeCells count="6">
    <mergeCell ref="A4:B4"/>
    <mergeCell ref="A12:B12"/>
    <mergeCell ref="A17:B17"/>
    <mergeCell ref="A19:B19"/>
    <mergeCell ref="A1:E1"/>
    <mergeCell ref="A2:E2"/>
  </mergeCells>
  <pageMargins left="0.7" right="0.7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EJECUCION BMT</vt:lpstr>
      <vt:lpstr>FUNCIONAMIENTO</vt:lpstr>
      <vt:lpstr>RESERVAS</vt:lpstr>
      <vt:lpstr>'EJECUCION BMT'!Área_de_impresión</vt:lpstr>
      <vt:lpstr>'EJECUCION BMT  CONCEJO'!Área_de_impresión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2019-11-26T17:27:15Z</cp:lastPrinted>
  <dcterms:created xsi:type="dcterms:W3CDTF">2015-10-06T19:48:57Z</dcterms:created>
  <dcterms:modified xsi:type="dcterms:W3CDTF">2020-01-02T15:52:02Z</dcterms:modified>
</cp:coreProperties>
</file>