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PTAL - 2020\NOVIEMBRE\"/>
    </mc:Choice>
  </mc:AlternateContent>
  <bookViews>
    <workbookView xWindow="0" yWindow="0" windowWidth="20490" windowHeight="8910" activeTab="2"/>
  </bookViews>
  <sheets>
    <sheet name="EJECUCION TOTAL " sheetId="5" r:id="rId1"/>
    <sheet name="RESUMEN FUNCIONAMIENTO " sheetId="3" r:id="rId2"/>
    <sheet name="RESUMEN RESERVAS " sheetId="2" r:id="rId3"/>
  </sheets>
  <definedNames>
    <definedName name="_xlnm._FilterDatabase" localSheetId="0" hidden="1">'EJECUCION TOTAL '!$A$5:$K$70</definedName>
    <definedName name="_xlnm._FilterDatabase" localSheetId="2" hidden="1">'RESUMEN RESERVAS '!$A$4:$E$24</definedName>
    <definedName name="_xlnm.Print_Area" localSheetId="0">'EJECUCION TOTAL '!$A$1:$K$51</definedName>
    <definedName name="_xlnm.Print_Area" localSheetId="2">'RESUMEN RESERVAS '!$A$1:$E$26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5" l="1"/>
  <c r="H65" i="5"/>
  <c r="H63" i="5"/>
  <c r="H62" i="5" s="1"/>
  <c r="H61" i="5"/>
  <c r="H58" i="5"/>
  <c r="H55" i="5"/>
  <c r="H52" i="5"/>
  <c r="H50" i="5"/>
  <c r="H49" i="5"/>
  <c r="H48" i="5"/>
  <c r="H47" i="5"/>
  <c r="H46" i="5"/>
  <c r="H42" i="5"/>
  <c r="H38" i="5"/>
  <c r="H40" i="5" s="1"/>
  <c r="L13" i="5"/>
  <c r="E5" i="2"/>
  <c r="H30" i="5"/>
  <c r="H33" i="5" s="1"/>
  <c r="H27" i="5"/>
  <c r="H23" i="5"/>
  <c r="H26" i="5" s="1"/>
  <c r="H16" i="5"/>
  <c r="H13" i="5"/>
  <c r="H11" i="5"/>
  <c r="H9" i="5"/>
  <c r="H21" i="5" l="1"/>
  <c r="H57" i="5"/>
  <c r="H54" i="5"/>
  <c r="H51" i="5"/>
  <c r="H41" i="5"/>
  <c r="H44" i="5" s="1"/>
  <c r="H34" i="5"/>
  <c r="H12" i="5"/>
  <c r="H66" i="5"/>
  <c r="H60" i="5" l="1"/>
  <c r="H67" i="5" s="1"/>
  <c r="H45" i="5"/>
  <c r="H35" i="5"/>
  <c r="H68" i="5" l="1"/>
  <c r="H69" i="5" l="1"/>
  <c r="M65" i="5" l="1"/>
  <c r="K65" i="5"/>
  <c r="G65" i="5"/>
  <c r="I65" i="5" s="1"/>
  <c r="M64" i="5"/>
  <c r="G64" i="5"/>
  <c r="I64" i="5" s="1"/>
  <c r="M63" i="5"/>
  <c r="G63" i="5"/>
  <c r="L62" i="5"/>
  <c r="L66" i="5" s="1"/>
  <c r="J62" i="5"/>
  <c r="J66" i="5" s="1"/>
  <c r="F62" i="5"/>
  <c r="F66" i="5" s="1"/>
  <c r="E62" i="5"/>
  <c r="M61" i="5"/>
  <c r="K61" i="5"/>
  <c r="G61" i="5"/>
  <c r="I61" i="5" s="1"/>
  <c r="M59" i="5"/>
  <c r="G59" i="5"/>
  <c r="M58" i="5"/>
  <c r="G58" i="5"/>
  <c r="I58" i="5" s="1"/>
  <c r="L57" i="5"/>
  <c r="J57" i="5"/>
  <c r="F57" i="5"/>
  <c r="E57" i="5"/>
  <c r="M56" i="5"/>
  <c r="G56" i="5"/>
  <c r="M55" i="5"/>
  <c r="G55" i="5"/>
  <c r="I55" i="5" s="1"/>
  <c r="L54" i="5"/>
  <c r="J54" i="5"/>
  <c r="J60" i="5" s="1"/>
  <c r="F54" i="5"/>
  <c r="F60" i="5" s="1"/>
  <c r="E54" i="5"/>
  <c r="E60" i="5" s="1"/>
  <c r="M53" i="5"/>
  <c r="K53" i="5"/>
  <c r="G53" i="5"/>
  <c r="I53" i="5" s="1"/>
  <c r="M52" i="5"/>
  <c r="G52" i="5"/>
  <c r="L51" i="5"/>
  <c r="J51" i="5"/>
  <c r="F51" i="5"/>
  <c r="E51" i="5"/>
  <c r="G51" i="5" s="1"/>
  <c r="I51" i="5" s="1"/>
  <c r="M50" i="5"/>
  <c r="G50" i="5"/>
  <c r="K50" i="5" s="1"/>
  <c r="M49" i="5"/>
  <c r="K49" i="5"/>
  <c r="G49" i="5"/>
  <c r="I49" i="5" s="1"/>
  <c r="M48" i="5"/>
  <c r="G48" i="5"/>
  <c r="M47" i="5"/>
  <c r="G47" i="5"/>
  <c r="M46" i="5"/>
  <c r="G46" i="5"/>
  <c r="I46" i="5" s="1"/>
  <c r="M43" i="5"/>
  <c r="G43" i="5"/>
  <c r="I43" i="5" s="1"/>
  <c r="M42" i="5"/>
  <c r="K42" i="5"/>
  <c r="G42" i="5"/>
  <c r="I42" i="5" s="1"/>
  <c r="L41" i="5"/>
  <c r="J41" i="5"/>
  <c r="F41" i="5"/>
  <c r="F44" i="5" s="1"/>
  <c r="F45" i="5" s="1"/>
  <c r="E41" i="5"/>
  <c r="E44" i="5" s="1"/>
  <c r="L40" i="5"/>
  <c r="J40" i="5"/>
  <c r="F40" i="5"/>
  <c r="E40" i="5"/>
  <c r="M39" i="5"/>
  <c r="G39" i="5"/>
  <c r="M38" i="5"/>
  <c r="G38" i="5"/>
  <c r="M37" i="5"/>
  <c r="G37" i="5"/>
  <c r="M36" i="5"/>
  <c r="G36" i="5"/>
  <c r="M32" i="5"/>
  <c r="G32" i="5"/>
  <c r="M31" i="5"/>
  <c r="G31" i="5"/>
  <c r="I31" i="5" s="1"/>
  <c r="L30" i="5"/>
  <c r="J30" i="5"/>
  <c r="F30" i="5"/>
  <c r="E30" i="5"/>
  <c r="M29" i="5"/>
  <c r="G29" i="5"/>
  <c r="M28" i="5"/>
  <c r="G28" i="5"/>
  <c r="L27" i="5"/>
  <c r="L33" i="5" s="1"/>
  <c r="J27" i="5"/>
  <c r="F27" i="5"/>
  <c r="F33" i="5" s="1"/>
  <c r="E27" i="5"/>
  <c r="E33" i="5" s="1"/>
  <c r="G33" i="5" s="1"/>
  <c r="I33" i="5" s="1"/>
  <c r="M25" i="5"/>
  <c r="G25" i="5"/>
  <c r="M24" i="5"/>
  <c r="G24" i="5"/>
  <c r="I24" i="5" s="1"/>
  <c r="L23" i="5"/>
  <c r="L26" i="5" s="1"/>
  <c r="J23" i="5"/>
  <c r="J26" i="5" s="1"/>
  <c r="F23" i="5"/>
  <c r="E23" i="5"/>
  <c r="E26" i="5" s="1"/>
  <c r="M22" i="5"/>
  <c r="G22" i="5"/>
  <c r="I22" i="5" s="1"/>
  <c r="M20" i="5"/>
  <c r="G20" i="5"/>
  <c r="M19" i="5"/>
  <c r="G19" i="5"/>
  <c r="M18" i="5"/>
  <c r="G18" i="5"/>
  <c r="I18" i="5" s="1"/>
  <c r="M17" i="5"/>
  <c r="G17" i="5"/>
  <c r="L16" i="5"/>
  <c r="J16" i="5"/>
  <c r="F16" i="5"/>
  <c r="E16" i="5"/>
  <c r="M15" i="5"/>
  <c r="G15" i="5"/>
  <c r="I15" i="5" s="1"/>
  <c r="M14" i="5"/>
  <c r="G14" i="5"/>
  <c r="I14" i="5" s="1"/>
  <c r="J13" i="5"/>
  <c r="M13" i="5" s="1"/>
  <c r="F13" i="5"/>
  <c r="E13" i="5"/>
  <c r="E21" i="5" s="1"/>
  <c r="E12" i="5"/>
  <c r="L11" i="5"/>
  <c r="J11" i="5"/>
  <c r="F11" i="5"/>
  <c r="E11" i="5"/>
  <c r="M10" i="5"/>
  <c r="K10" i="5"/>
  <c r="G10" i="5"/>
  <c r="I10" i="5" s="1"/>
  <c r="L9" i="5"/>
  <c r="J9" i="5"/>
  <c r="F9" i="5"/>
  <c r="E9" i="5"/>
  <c r="M8" i="5"/>
  <c r="G8" i="5"/>
  <c r="M7" i="5"/>
  <c r="G7" i="5"/>
  <c r="M6" i="5"/>
  <c r="G6" i="5"/>
  <c r="I6" i="5" s="1"/>
  <c r="J12" i="5" l="1"/>
  <c r="K18" i="5"/>
  <c r="K7" i="5"/>
  <c r="I7" i="5"/>
  <c r="G16" i="5"/>
  <c r="I16" i="5" s="1"/>
  <c r="G40" i="5"/>
  <c r="I40" i="5" s="1"/>
  <c r="K19" i="5"/>
  <c r="I19" i="5"/>
  <c r="K8" i="5"/>
  <c r="I8" i="5"/>
  <c r="K20" i="5"/>
  <c r="I20" i="5"/>
  <c r="M62" i="5"/>
  <c r="K28" i="5"/>
  <c r="I28" i="5"/>
  <c r="G9" i="5"/>
  <c r="I9" i="5" s="1"/>
  <c r="G11" i="5"/>
  <c r="I11" i="5" s="1"/>
  <c r="K17" i="5"/>
  <c r="I17" i="5"/>
  <c r="K31" i="5"/>
  <c r="K43" i="5"/>
  <c r="G57" i="5"/>
  <c r="I57" i="5" s="1"/>
  <c r="K25" i="5"/>
  <c r="I25" i="5"/>
  <c r="K29" i="5"/>
  <c r="I29" i="5"/>
  <c r="K6" i="5"/>
  <c r="K32" i="5"/>
  <c r="I32" i="5"/>
  <c r="K64" i="5"/>
  <c r="I59" i="5"/>
  <c r="G54" i="5"/>
  <c r="I54" i="5" s="1"/>
  <c r="G60" i="5"/>
  <c r="I60" i="5" s="1"/>
  <c r="I56" i="5"/>
  <c r="F67" i="5"/>
  <c r="F68" i="5" s="1"/>
  <c r="M54" i="5"/>
  <c r="I63" i="5"/>
  <c r="K63" i="5"/>
  <c r="G62" i="5"/>
  <c r="I62" i="5" s="1"/>
  <c r="L60" i="5"/>
  <c r="L67" i="5" s="1"/>
  <c r="M60" i="5"/>
  <c r="I52" i="5"/>
  <c r="I50" i="5"/>
  <c r="I48" i="5"/>
  <c r="I47" i="5"/>
  <c r="M30" i="5"/>
  <c r="K36" i="5"/>
  <c r="I36" i="5"/>
  <c r="I39" i="5"/>
  <c r="I38" i="5"/>
  <c r="K37" i="5"/>
  <c r="I37" i="5"/>
  <c r="L12" i="5"/>
  <c r="G23" i="5"/>
  <c r="I23" i="5" s="1"/>
  <c r="G44" i="5"/>
  <c r="I44" i="5" s="1"/>
  <c r="M51" i="5"/>
  <c r="K14" i="5"/>
  <c r="F26" i="5"/>
  <c r="G26" i="5" s="1"/>
  <c r="I26" i="5" s="1"/>
  <c r="G41" i="5"/>
  <c r="I41" i="5" s="1"/>
  <c r="M9" i="5"/>
  <c r="F21" i="5"/>
  <c r="G21" i="5" s="1"/>
  <c r="I21" i="5" s="1"/>
  <c r="M16" i="5"/>
  <c r="K41" i="5"/>
  <c r="G13" i="5"/>
  <c r="I13" i="5" s="1"/>
  <c r="K15" i="5"/>
  <c r="K22" i="5"/>
  <c r="G30" i="5"/>
  <c r="I30" i="5" s="1"/>
  <c r="M41" i="5"/>
  <c r="J44" i="5"/>
  <c r="K9" i="5"/>
  <c r="L44" i="5"/>
  <c r="L45" i="5" s="1"/>
  <c r="M66" i="5"/>
  <c r="K23" i="5"/>
  <c r="K51" i="5"/>
  <c r="E34" i="5"/>
  <c r="J67" i="5"/>
  <c r="M26" i="5"/>
  <c r="K30" i="5"/>
  <c r="K62" i="5"/>
  <c r="M27" i="5"/>
  <c r="J21" i="5"/>
  <c r="J33" i="5"/>
  <c r="K33" i="5" s="1"/>
  <c r="K39" i="5"/>
  <c r="K47" i="5"/>
  <c r="K55" i="5"/>
  <c r="K59" i="5"/>
  <c r="G27" i="5"/>
  <c r="I27" i="5" s="1"/>
  <c r="E45" i="5"/>
  <c r="M57" i="5"/>
  <c r="E66" i="5"/>
  <c r="M11" i="5"/>
  <c r="M23" i="5"/>
  <c r="K38" i="5"/>
  <c r="K46" i="5"/>
  <c r="K58" i="5"/>
  <c r="K16" i="5"/>
  <c r="M40" i="5"/>
  <c r="F12" i="5"/>
  <c r="G12" i="5" s="1"/>
  <c r="I12" i="5" s="1"/>
  <c r="K24" i="5"/>
  <c r="K48" i="5"/>
  <c r="K52" i="5"/>
  <c r="K56" i="5"/>
  <c r="L21" i="5"/>
  <c r="M21" i="5" s="1"/>
  <c r="K13" i="5" l="1"/>
  <c r="K60" i="5"/>
  <c r="K44" i="5"/>
  <c r="M12" i="5"/>
  <c r="K11" i="5"/>
  <c r="K40" i="5"/>
  <c r="K57" i="5"/>
  <c r="K54" i="5"/>
  <c r="J45" i="5"/>
  <c r="M45" i="5"/>
  <c r="K26" i="5"/>
  <c r="E35" i="5"/>
  <c r="F34" i="5"/>
  <c r="G34" i="5" s="1"/>
  <c r="I34" i="5" s="1"/>
  <c r="M33" i="5"/>
  <c r="M44" i="5"/>
  <c r="G66" i="5"/>
  <c r="I66" i="5" s="1"/>
  <c r="E67" i="5"/>
  <c r="G67" i="5" s="1"/>
  <c r="K27" i="5"/>
  <c r="G45" i="5"/>
  <c r="I45" i="5" s="1"/>
  <c r="J34" i="5"/>
  <c r="K21" i="5"/>
  <c r="J68" i="5"/>
  <c r="L34" i="5"/>
  <c r="K12" i="5"/>
  <c r="L68" i="5"/>
  <c r="M67" i="5"/>
  <c r="G9" i="3"/>
  <c r="E9" i="3"/>
  <c r="C9" i="3"/>
  <c r="B9" i="3"/>
  <c r="I8" i="3"/>
  <c r="H8" i="3"/>
  <c r="F8" i="3"/>
  <c r="D8" i="3"/>
  <c r="I7" i="3"/>
  <c r="H7" i="3"/>
  <c r="F7" i="3"/>
  <c r="D7" i="3"/>
  <c r="I6" i="3"/>
  <c r="H6" i="3"/>
  <c r="F6" i="3"/>
  <c r="D6" i="3"/>
  <c r="I5" i="3"/>
  <c r="H5" i="3"/>
  <c r="F5" i="3"/>
  <c r="D5" i="3"/>
  <c r="D22" i="2"/>
  <c r="C22" i="2"/>
  <c r="E21" i="2"/>
  <c r="E20" i="2"/>
  <c r="D19" i="2"/>
  <c r="C19" i="2"/>
  <c r="E18" i="2"/>
  <c r="E17" i="2"/>
  <c r="D16" i="2"/>
  <c r="C16" i="2"/>
  <c r="E15" i="2"/>
  <c r="E14" i="2"/>
  <c r="E13" i="2"/>
  <c r="E12" i="2"/>
  <c r="D10" i="2"/>
  <c r="C10" i="2"/>
  <c r="E9" i="2"/>
  <c r="E8" i="2"/>
  <c r="E7" i="2"/>
  <c r="D6" i="2"/>
  <c r="C6" i="2"/>
  <c r="F35" i="5" l="1"/>
  <c r="F69" i="5" s="1"/>
  <c r="I67" i="5"/>
  <c r="E68" i="5"/>
  <c r="G68" i="5" s="1"/>
  <c r="I68" i="5" s="1"/>
  <c r="E19" i="2"/>
  <c r="E16" i="2"/>
  <c r="E6" i="2"/>
  <c r="C11" i="2"/>
  <c r="G35" i="5"/>
  <c r="I35" i="5" s="1"/>
  <c r="K45" i="5"/>
  <c r="L35" i="5"/>
  <c r="M34" i="5"/>
  <c r="K67" i="5"/>
  <c r="K66" i="5"/>
  <c r="M68" i="5"/>
  <c r="K34" i="5"/>
  <c r="J35" i="5"/>
  <c r="D11" i="2"/>
  <c r="F9" i="3"/>
  <c r="I9" i="3"/>
  <c r="D9" i="3"/>
  <c r="C23" i="2"/>
  <c r="D23" i="2"/>
  <c r="E10" i="2"/>
  <c r="E22" i="2"/>
  <c r="H9" i="3"/>
  <c r="E69" i="5" l="1"/>
  <c r="G69" i="5" s="1"/>
  <c r="I69" i="5" s="1"/>
  <c r="K68" i="5"/>
  <c r="D25" i="2"/>
  <c r="E11" i="2"/>
  <c r="C25" i="2"/>
  <c r="K35" i="5"/>
  <c r="J69" i="5"/>
  <c r="M35" i="5"/>
  <c r="L69" i="5"/>
  <c r="E23" i="2"/>
  <c r="E25" i="2" l="1"/>
  <c r="K69" i="5"/>
  <c r="M69" i="5"/>
</calcChain>
</file>

<file path=xl/sharedStrings.xml><?xml version="1.0" encoding="utf-8"?>
<sst xmlns="http://schemas.openxmlformats.org/spreadsheetml/2006/main" count="163" uniqueCount="81">
  <si>
    <t>INFORME DE EJECUCION DEL PRESUPUESTO DE GASTOS E INVERSIONES</t>
  </si>
  <si>
    <t xml:space="preserve">SECRETARÍA DISTRITAL DE MOVILIDAD </t>
  </si>
  <si>
    <t>PROYECTO DE INVERSIÓN</t>
  </si>
  <si>
    <t>PRESUPUESTO  ASIGNADO
2020</t>
  </si>
  <si>
    <t xml:space="preserve">CDP´S </t>
  </si>
  <si>
    <t>% DE EJEC. CDP</t>
  </si>
  <si>
    <t>COMPROMISOS - RP</t>
  </si>
  <si>
    <t>% DE EJEC. 
RP</t>
  </si>
  <si>
    <t xml:space="preserve">GIROS </t>
  </si>
  <si>
    <t>% 
GIRO APROP.</t>
  </si>
  <si>
    <t>% 
GIRO RP</t>
  </si>
  <si>
    <t>BOGOTA MEJOR PARA TODOS</t>
  </si>
  <si>
    <t>Movilidad Transparente y Contra la Corrupción</t>
  </si>
  <si>
    <t>TOTAL</t>
  </si>
  <si>
    <t xml:space="preserve"> Fortalecimiento Institucional</t>
  </si>
  <si>
    <t>Tecnologías de Información y Comunicaciones para lograr una movilidad sostenible en Bogotá</t>
  </si>
  <si>
    <t>SUB. GESTIÓN CORPORATIVA</t>
  </si>
  <si>
    <t>Fortalecimiento de la gestión jurídica de la Secretaría Distrital de Movilidad</t>
  </si>
  <si>
    <t>SUB. GESTIÓN JURIDICA</t>
  </si>
  <si>
    <t>UNIDAD EJECUTORA 01</t>
  </si>
  <si>
    <t>Implementación del Plan Maestro de Movilidad para Bogotá</t>
  </si>
  <si>
    <t>INVERSION</t>
  </si>
  <si>
    <t>PASIVOS</t>
  </si>
  <si>
    <t xml:space="preserve"> Implementación del Plan Distrital de Seguridad Vial</t>
  </si>
  <si>
    <t>Articulación regional y planeación integral del transporte</t>
  </si>
  <si>
    <t>Sistema Distrital de Información para la Movilidad</t>
  </si>
  <si>
    <t>SUB. POLÍTICA DE MOVILIDAD</t>
  </si>
  <si>
    <t xml:space="preserve"> Apoyo Institucional en convenio con la Policía Nacional</t>
  </si>
  <si>
    <t>Gestión y control de Tránsito y Transporte</t>
  </si>
  <si>
    <t>SUB. GESTIÓN DE LA MOVILIDAD</t>
  </si>
  <si>
    <t>Fortalecimiento de la gestión de investigaciones administrativas de Tránsito y Transporte</t>
  </si>
  <si>
    <t xml:space="preserve">Servicios para la movilidad eficientes e incluyentes </t>
  </si>
  <si>
    <t>SUB. DE SERVICIOS A LA CIUDADANÍA</t>
  </si>
  <si>
    <t>UNIDAD EJECUTORA 02</t>
  </si>
  <si>
    <t>TOTAL BOGOTA MEJOR PARA TODOS</t>
  </si>
  <si>
    <t xml:space="preserve"> Un Nuevo Contrato Social y Ambiental para la Bogotá del Siglo XXI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</si>
  <si>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</si>
  <si>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</si>
  <si>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</si>
  <si>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</si>
  <si>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</si>
  <si>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</si>
  <si>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</si>
  <si>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</si>
  <si>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</si>
  <si>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</si>
  <si>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</si>
  <si>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</si>
  <si>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</si>
  <si>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</si>
  <si>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</si>
  <si>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</si>
  <si>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</si>
  <si>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>TOTAL  UN NUEVO CONTRATO SOCIAL Y AMBIENTAL PARA LA BOGOTA DEL SIGLO XXI</t>
  </si>
  <si>
    <t>SECRETARÍA DISTRITAL DE MOVILIDAD - BOGOTA MEJOR PARA TODOS</t>
  </si>
  <si>
    <t>RESERVAS 2020</t>
  </si>
  <si>
    <t>%GIRO</t>
  </si>
  <si>
    <t>Fortalecimiento de la gestión jurídica de la Secretaría Distrital de Movilida</t>
  </si>
  <si>
    <t>Movilidad Transparente y Contra La Corrupción</t>
  </si>
  <si>
    <t>TOTAL UNIDAD EJECUTORA 01</t>
  </si>
  <si>
    <t>Articulación regional y planeción integral del transporte</t>
  </si>
  <si>
    <t>Gestión y control de tránsito y transporte</t>
  </si>
  <si>
    <t>Fortalecimiento a la gestión de Investigaciones Administrativas de Tránsito</t>
  </si>
  <si>
    <t>TOTAL UNIDAD EJECUTORA 02</t>
  </si>
  <si>
    <t xml:space="preserve">TOTAL SDM </t>
  </si>
  <si>
    <t>SECRETARÍA DISTRITAL DE MOVILIDAD</t>
  </si>
  <si>
    <t xml:space="preserve">GASTOS DE FUNCIONAMIENTO </t>
  </si>
  <si>
    <t>RUBRO</t>
  </si>
  <si>
    <t>PRESUPUESTO  ASIGNADO</t>
  </si>
  <si>
    <t xml:space="preserve"> GASTOS DE PERSONAL </t>
  </si>
  <si>
    <t xml:space="preserve">ADQUISICIÓN DE BIENES Y SERVICIOS 
</t>
  </si>
  <si>
    <t>GASTOS DIVERSOS</t>
  </si>
  <si>
    <t xml:space="preserve">TRANSFERENCIAS CORRIENTES DE FUNCIONAMIENTO
</t>
  </si>
  <si>
    <t>GASTOS DE FUNCIONAMIENTO</t>
  </si>
  <si>
    <t xml:space="preserve">RESERVAS </t>
  </si>
  <si>
    <t>ASIGNADO - REDUCCION</t>
  </si>
  <si>
    <t>GIROS</t>
  </si>
  <si>
    <t>% SOBRE RP</t>
  </si>
  <si>
    <t>TOTAL SDM</t>
  </si>
  <si>
    <t>REDUCCION POR BAJOS INGRESOS</t>
  </si>
  <si>
    <t>EJECUCION PRESUPUESTAL -30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</si>
</sst>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-* #,##0_-;\-* #,##0_-;_-* &quot;-&quot;_-;_-@_-"/>
    <numFmt numFmtId="165" formatCode="_(* #,##0.00_);_(* \(#,##0.00\);_(* &quot;-&quot;??_);_(@_)"/>
    <numFmt numFmtId="166" formatCode="#,###,,"/>
    <numFmt numFmtId="167" formatCode="_-* #,##0\ _€_-;\-* #,##0\ _€_-;_-* &quot;-&quot;??\ _€_-;_-@_-"/>
    <numFmt numFmtId="168" formatCode="_(* #,##0_);_(* \(#,##0\);_(* &quot;-&quot;??_);_(@_)"/>
    <numFmt numFmtId="169" formatCode="#,##0,,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 tint="-0.499984740745262"/>
      <name val="Arial"/>
      <family val="2"/>
    </font>
    <font>
      <b/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b/>
      <sz val="12"/>
      <color theme="0" tint="-0.49998474074526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5">
    <xf numFmtId="0" fontId="0" fillId="0" borderId="0" xfId="0"/>
    <xf numFmtId="164" fontId="3" fillId="3" borderId="3" xfId="2" applyFont="1" applyFill="1" applyBorder="1" applyAlignment="1">
      <alignment horizontal="center" vertical="center" wrapText="1"/>
    </xf>
    <xf numFmtId="10" fontId="3" fillId="5" borderId="5" xfId="3" applyNumberFormat="1" applyFont="1" applyFill="1" applyBorder="1" applyAlignment="1">
      <alignment horizontal="center" vertical="center"/>
    </xf>
    <xf numFmtId="164" fontId="3" fillId="7" borderId="5" xfId="2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0" fontId="7" fillId="0" borderId="0" xfId="0" applyFo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2" applyFont="1" applyFill="1" applyAlignment="1">
      <alignment horizontal="center" vertical="center"/>
    </xf>
    <xf numFmtId="10" fontId="7" fillId="2" borderId="0" xfId="3" applyNumberFormat="1" applyFont="1" applyFill="1" applyAlignment="1">
      <alignment horizontal="center" vertical="center"/>
    </xf>
    <xf numFmtId="164" fontId="4" fillId="7" borderId="9" xfId="2" applyFont="1" applyFill="1" applyBorder="1" applyAlignment="1">
      <alignment horizontal="center" vertical="center" wrapText="1"/>
    </xf>
    <xf numFmtId="10" fontId="4" fillId="7" borderId="15" xfId="3" applyNumberFormat="1" applyFont="1" applyFill="1" applyBorder="1" applyAlignment="1">
      <alignment horizontal="center" vertical="center" wrapText="1"/>
    </xf>
    <xf numFmtId="168" fontId="4" fillId="3" borderId="5" xfId="1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168" fontId="7" fillId="0" borderId="5" xfId="1" applyNumberFormat="1" applyFont="1" applyFill="1" applyBorder="1" applyAlignment="1">
      <alignment horizontal="center" vertical="center"/>
    </xf>
    <xf numFmtId="10" fontId="7" fillId="0" borderId="5" xfId="3" applyNumberFormat="1" applyFont="1" applyFill="1" applyBorder="1" applyAlignment="1">
      <alignment horizontal="center" vertical="center"/>
    </xf>
    <xf numFmtId="10" fontId="4" fillId="3" borderId="5" xfId="3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164" fontId="4" fillId="5" borderId="5" xfId="2" applyFont="1" applyFill="1" applyBorder="1" applyAlignment="1">
      <alignment horizontal="center" vertical="center"/>
    </xf>
    <xf numFmtId="168" fontId="4" fillId="5" borderId="5" xfId="1" applyNumberFormat="1" applyFont="1" applyFill="1" applyBorder="1" applyAlignment="1">
      <alignment horizontal="center" vertical="center"/>
    </xf>
    <xf numFmtId="10" fontId="4" fillId="5" borderId="5" xfId="3" applyNumberFormat="1" applyFont="1" applyFill="1" applyBorder="1" applyAlignment="1">
      <alignment horizontal="center" vertical="center"/>
    </xf>
    <xf numFmtId="164" fontId="4" fillId="9" borderId="5" xfId="2" applyFont="1" applyFill="1" applyBorder="1" applyAlignment="1">
      <alignment horizontal="center" vertical="center"/>
    </xf>
    <xf numFmtId="10" fontId="4" fillId="9" borderId="5" xfId="3" applyNumberFormat="1" applyFont="1" applyFill="1" applyBorder="1" applyAlignment="1">
      <alignment horizontal="center" vertical="center"/>
    </xf>
    <xf numFmtId="0" fontId="8" fillId="2" borderId="0" xfId="0" applyFont="1" applyFill="1"/>
    <xf numFmtId="0" fontId="4" fillId="2" borderId="0" xfId="0" applyFont="1" applyFill="1"/>
    <xf numFmtId="0" fontId="4" fillId="0" borderId="0" xfId="0" applyFont="1"/>
    <xf numFmtId="0" fontId="2" fillId="0" borderId="5" xfId="4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8" fontId="7" fillId="0" borderId="5" xfId="1" applyNumberFormat="1" applyFont="1" applyFill="1" applyBorder="1" applyAlignment="1">
      <alignment vertical="center"/>
    </xf>
    <xf numFmtId="168" fontId="4" fillId="5" borderId="7" xfId="1" applyNumberFormat="1" applyFont="1" applyFill="1" applyBorder="1" applyAlignment="1">
      <alignment vertical="center"/>
    </xf>
    <xf numFmtId="0" fontId="2" fillId="0" borderId="5" xfId="4" applyFont="1" applyFill="1" applyBorder="1" applyAlignment="1">
      <alignment horizontal="left" vertical="center" wrapText="1"/>
    </xf>
    <xf numFmtId="164" fontId="7" fillId="0" borderId="5" xfId="2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164" fontId="4" fillId="3" borderId="5" xfId="2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7" fillId="2" borderId="0" xfId="0" applyFont="1" applyFill="1" applyBorder="1"/>
    <xf numFmtId="164" fontId="8" fillId="2" borderId="0" xfId="2" applyFont="1" applyFill="1"/>
    <xf numFmtId="164" fontId="4" fillId="2" borderId="0" xfId="2" applyFont="1" applyFill="1"/>
    <xf numFmtId="164" fontId="4" fillId="0" borderId="0" xfId="2" applyFont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7" fillId="0" borderId="0" xfId="2" applyFont="1" applyAlignment="1">
      <alignment horizontal="center" vertical="center"/>
    </xf>
    <xf numFmtId="10" fontId="7" fillId="0" borderId="0" xfId="3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0" xfId="0" applyFont="1" applyFill="1"/>
    <xf numFmtId="164" fontId="11" fillId="3" borderId="5" xfId="2" applyFont="1" applyFill="1" applyBorder="1" applyAlignment="1">
      <alignment horizontal="center" vertical="center" wrapText="1"/>
    </xf>
    <xf numFmtId="164" fontId="12" fillId="3" borderId="5" xfId="2" applyFont="1" applyFill="1" applyBorder="1" applyAlignment="1">
      <alignment horizontal="center" vertical="center" wrapText="1"/>
    </xf>
    <xf numFmtId="166" fontId="12" fillId="3" borderId="5" xfId="1" applyNumberFormat="1" applyFont="1" applyFill="1" applyBorder="1" applyAlignment="1">
      <alignment horizontal="center" vertical="center" wrapText="1"/>
    </xf>
    <xf numFmtId="169" fontId="11" fillId="3" borderId="5" xfId="1" applyNumberFormat="1" applyFont="1" applyFill="1" applyBorder="1" applyAlignment="1">
      <alignment horizontal="center" vertical="center" wrapText="1"/>
    </xf>
    <xf numFmtId="166" fontId="13" fillId="3" borderId="5" xfId="1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5" fillId="2" borderId="5" xfId="0" applyFont="1" applyFill="1" applyBorder="1" applyAlignment="1">
      <alignment horizontal="center" vertical="center" wrapText="1"/>
    </xf>
    <xf numFmtId="164" fontId="10" fillId="2" borderId="5" xfId="2" applyFont="1" applyFill="1" applyBorder="1" applyAlignment="1">
      <alignment horizontal="center" vertical="center" wrapText="1"/>
    </xf>
    <xf numFmtId="10" fontId="15" fillId="2" borderId="5" xfId="3" applyNumberFormat="1" applyFont="1" applyFill="1" applyBorder="1" applyAlignment="1">
      <alignment horizontal="center" vertical="center"/>
    </xf>
    <xf numFmtId="10" fontId="16" fillId="2" borderId="5" xfId="3" applyNumberFormat="1" applyFont="1" applyFill="1" applyBorder="1" applyAlignment="1">
      <alignment horizontal="center" vertical="center"/>
    </xf>
    <xf numFmtId="9" fontId="16" fillId="2" borderId="5" xfId="3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/>
    </xf>
    <xf numFmtId="164" fontId="17" fillId="9" borderId="5" xfId="2" applyFont="1" applyFill="1" applyBorder="1" applyAlignment="1">
      <alignment horizontal="center" vertical="center" wrapText="1"/>
    </xf>
    <xf numFmtId="10" fontId="18" fillId="9" borderId="5" xfId="3" applyNumberFormat="1" applyFont="1" applyFill="1" applyBorder="1" applyAlignment="1">
      <alignment horizontal="center" vertical="center"/>
    </xf>
    <xf numFmtId="164" fontId="19" fillId="9" borderId="5" xfId="2" applyFont="1" applyFill="1" applyBorder="1" applyAlignment="1">
      <alignment horizontal="center" vertical="center" wrapText="1"/>
    </xf>
    <xf numFmtId="10" fontId="20" fillId="9" borderId="5" xfId="3" applyNumberFormat="1" applyFont="1" applyFill="1" applyBorder="1" applyAlignment="1">
      <alignment horizontal="center" vertical="center"/>
    </xf>
    <xf numFmtId="10" fontId="17" fillId="9" borderId="5" xfId="3" applyNumberFormat="1" applyFont="1" applyFill="1" applyBorder="1" applyAlignment="1">
      <alignment horizontal="center" vertical="center"/>
    </xf>
    <xf numFmtId="0" fontId="9" fillId="2" borderId="0" xfId="0" applyFont="1" applyFill="1"/>
    <xf numFmtId="164" fontId="10" fillId="2" borderId="0" xfId="0" applyNumberFormat="1" applyFont="1" applyFill="1"/>
    <xf numFmtId="10" fontId="10" fillId="2" borderId="0" xfId="3" applyNumberFormat="1" applyFont="1" applyFill="1"/>
    <xf numFmtId="9" fontId="10" fillId="2" borderId="0" xfId="3" applyFont="1" applyFill="1"/>
    <xf numFmtId="10" fontId="4" fillId="7" borderId="5" xfId="3" applyNumberFormat="1" applyFont="1" applyFill="1" applyBorder="1" applyAlignment="1">
      <alignment horizontal="center" vertical="center"/>
    </xf>
    <xf numFmtId="9" fontId="21" fillId="3" borderId="5" xfId="3" applyFont="1" applyFill="1" applyBorder="1" applyAlignment="1">
      <alignment horizontal="center" vertical="center" wrapText="1"/>
    </xf>
    <xf numFmtId="168" fontId="9" fillId="2" borderId="5" xfId="1" applyNumberFormat="1" applyFont="1" applyFill="1" applyBorder="1" applyAlignment="1">
      <alignment horizontal="center" vertical="center"/>
    </xf>
    <xf numFmtId="9" fontId="21" fillId="2" borderId="5" xfId="3" applyFont="1" applyFill="1" applyBorder="1" applyAlignment="1">
      <alignment horizontal="center" vertical="center"/>
    </xf>
    <xf numFmtId="168" fontId="9" fillId="2" borderId="0" xfId="1" applyNumberFormat="1" applyFont="1" applyFill="1"/>
    <xf numFmtId="9" fontId="9" fillId="2" borderId="0" xfId="3" applyFont="1" applyFill="1"/>
    <xf numFmtId="0" fontId="9" fillId="2" borderId="0" xfId="0" applyFont="1" applyFill="1" applyAlignment="1">
      <alignment wrapText="1"/>
    </xf>
    <xf numFmtId="0" fontId="21" fillId="2" borderId="0" xfId="0" applyFont="1" applyFill="1"/>
    <xf numFmtId="0" fontId="9" fillId="2" borderId="0" xfId="0" applyFont="1" applyFill="1" applyAlignment="1">
      <alignment horizontal="center"/>
    </xf>
    <xf numFmtId="164" fontId="21" fillId="3" borderId="20" xfId="2" applyFont="1" applyFill="1" applyBorder="1" applyAlignment="1">
      <alignment horizontal="center" vertical="center" wrapText="1"/>
    </xf>
    <xf numFmtId="164" fontId="21" fillId="10" borderId="20" xfId="2" applyFont="1" applyFill="1" applyBorder="1" applyAlignment="1">
      <alignment horizontal="center" vertical="center" wrapText="1"/>
    </xf>
    <xf numFmtId="166" fontId="21" fillId="3" borderId="4" xfId="1" applyNumberFormat="1" applyFont="1" applyFill="1" applyBorder="1" applyAlignment="1">
      <alignment horizontal="center" vertical="center" wrapText="1"/>
    </xf>
    <xf numFmtId="9" fontId="21" fillId="3" borderId="4" xfId="3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/>
    </xf>
    <xf numFmtId="164" fontId="21" fillId="5" borderId="7" xfId="2" applyFont="1" applyFill="1" applyBorder="1" applyAlignment="1">
      <alignment horizontal="center" vertical="center" wrapText="1"/>
    </xf>
    <xf numFmtId="164" fontId="21" fillId="5" borderId="5" xfId="2" applyFont="1" applyFill="1" applyBorder="1" applyAlignment="1">
      <alignment horizontal="center" vertical="center" wrapText="1"/>
    </xf>
    <xf numFmtId="9" fontId="21" fillId="5" borderId="5" xfId="3" applyFont="1" applyFill="1" applyBorder="1" applyAlignment="1">
      <alignment horizontal="center" vertical="center"/>
    </xf>
    <xf numFmtId="168" fontId="21" fillId="5" borderId="5" xfId="1" applyNumberFormat="1" applyFont="1" applyFill="1" applyBorder="1" applyAlignment="1">
      <alignment horizontal="center" vertical="center"/>
    </xf>
    <xf numFmtId="9" fontId="9" fillId="2" borderId="5" xfId="3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21" fillId="13" borderId="5" xfId="0" applyFont="1" applyFill="1" applyBorder="1" applyAlignment="1">
      <alignment horizontal="center" vertical="center" wrapText="1"/>
    </xf>
    <xf numFmtId="164" fontId="21" fillId="13" borderId="5" xfId="2" applyFont="1" applyFill="1" applyBorder="1" applyAlignment="1">
      <alignment horizontal="center" vertical="center" wrapText="1"/>
    </xf>
    <xf numFmtId="9" fontId="21" fillId="13" borderId="5" xfId="3" applyFont="1" applyFill="1" applyBorder="1" applyAlignment="1">
      <alignment horizontal="center" vertical="center"/>
    </xf>
    <xf numFmtId="168" fontId="21" fillId="14" borderId="5" xfId="1" applyNumberFormat="1" applyFont="1" applyFill="1" applyBorder="1" applyAlignment="1">
      <alignment horizontal="center" vertical="center"/>
    </xf>
    <xf numFmtId="9" fontId="21" fillId="14" borderId="5" xfId="3" applyFont="1" applyFill="1" applyBorder="1" applyAlignment="1">
      <alignment horizontal="center" vertical="center"/>
    </xf>
    <xf numFmtId="164" fontId="21" fillId="13" borderId="5" xfId="2" applyFont="1" applyFill="1" applyBorder="1" applyAlignment="1">
      <alignment horizontal="center" vertical="center"/>
    </xf>
    <xf numFmtId="168" fontId="21" fillId="2" borderId="5" xfId="1" applyNumberFormat="1" applyFont="1" applyFill="1" applyBorder="1" applyAlignment="1">
      <alignment horizontal="center" vertical="center"/>
    </xf>
    <xf numFmtId="164" fontId="21" fillId="5" borderId="5" xfId="2" applyFont="1" applyFill="1" applyBorder="1" applyAlignment="1">
      <alignment vertical="center"/>
    </xf>
    <xf numFmtId="164" fontId="9" fillId="2" borderId="5" xfId="2" applyFont="1" applyFill="1" applyBorder="1" applyAlignment="1">
      <alignment horizontal="center" vertical="center" wrapText="1"/>
    </xf>
    <xf numFmtId="164" fontId="9" fillId="0" borderId="5" xfId="2" applyFont="1" applyFill="1" applyBorder="1" applyAlignment="1">
      <alignment horizontal="center" vertical="center" wrapText="1"/>
    </xf>
    <xf numFmtId="164" fontId="21" fillId="0" borderId="5" xfId="2" applyFont="1" applyFill="1" applyBorder="1" applyAlignment="1">
      <alignment horizontal="center" vertical="center" wrapText="1"/>
    </xf>
    <xf numFmtId="164" fontId="9" fillId="2" borderId="5" xfId="2" applyFont="1" applyFill="1" applyBorder="1" applyAlignment="1">
      <alignment vertical="center"/>
    </xf>
    <xf numFmtId="167" fontId="24" fillId="0" borderId="0" xfId="0" applyNumberFormat="1" applyFont="1"/>
    <xf numFmtId="167" fontId="23" fillId="0" borderId="5" xfId="0" applyNumberFormat="1" applyFont="1" applyFill="1" applyBorder="1"/>
    <xf numFmtId="164" fontId="21" fillId="2" borderId="5" xfId="2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4" applyFont="1" applyFill="1" applyBorder="1" applyAlignment="1">
      <alignment horizontal="center" vertical="center" wrapText="1"/>
    </xf>
    <xf numFmtId="0" fontId="21" fillId="2" borderId="0" xfId="0" applyFont="1" applyFill="1" applyBorder="1"/>
    <xf numFmtId="164" fontId="21" fillId="7" borderId="9" xfId="2" applyFont="1" applyFill="1" applyBorder="1" applyAlignment="1">
      <alignment horizontal="center" vertical="center"/>
    </xf>
    <xf numFmtId="164" fontId="21" fillId="7" borderId="5" xfId="2" applyFont="1" applyFill="1" applyBorder="1" applyAlignment="1">
      <alignment horizontal="center" vertical="center"/>
    </xf>
    <xf numFmtId="164" fontId="21" fillId="7" borderId="5" xfId="2" applyFont="1" applyFill="1" applyBorder="1" applyAlignment="1">
      <alignment horizontal="center" vertical="center" wrapText="1"/>
    </xf>
    <xf numFmtId="9" fontId="21" fillId="7" borderId="5" xfId="3" applyFont="1" applyFill="1" applyBorder="1" applyAlignment="1">
      <alignment horizontal="center" vertical="center"/>
    </xf>
    <xf numFmtId="168" fontId="21" fillId="7" borderId="5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21" fillId="2" borderId="5" xfId="2" applyFont="1" applyFill="1" applyBorder="1" applyAlignment="1">
      <alignment horizontal="center" vertical="center" wrapText="1"/>
    </xf>
    <xf numFmtId="0" fontId="9" fillId="2" borderId="8" xfId="4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 wrapText="1"/>
    </xf>
    <xf numFmtId="164" fontId="21" fillId="11" borderId="5" xfId="0" applyNumberFormat="1" applyFont="1" applyFill="1" applyBorder="1"/>
    <xf numFmtId="9" fontId="21" fillId="11" borderId="5" xfId="3" applyFont="1" applyFill="1" applyBorder="1" applyAlignment="1">
      <alignment horizontal="center" vertical="center"/>
    </xf>
    <xf numFmtId="164" fontId="9" fillId="2" borderId="0" xfId="0" applyNumberFormat="1" applyFont="1" applyFill="1"/>
    <xf numFmtId="164" fontId="21" fillId="7" borderId="9" xfId="2" applyFont="1" applyFill="1" applyBorder="1" applyAlignment="1">
      <alignment horizontal="center" vertical="center" wrapText="1"/>
    </xf>
    <xf numFmtId="9" fontId="3" fillId="3" borderId="4" xfId="3" applyFont="1" applyFill="1" applyBorder="1" applyAlignment="1">
      <alignment horizontal="center" vertical="center" wrapText="1"/>
    </xf>
    <xf numFmtId="9" fontId="21" fillId="5" borderId="5" xfId="3" applyFont="1" applyFill="1" applyBorder="1" applyAlignment="1">
      <alignment horizontal="center" vertical="center" wrapText="1"/>
    </xf>
    <xf numFmtId="9" fontId="21" fillId="13" borderId="5" xfId="3" applyFont="1" applyFill="1" applyBorder="1" applyAlignment="1">
      <alignment horizontal="center" vertical="center" wrapText="1"/>
    </xf>
    <xf numFmtId="9" fontId="21" fillId="0" borderId="5" xfId="3" applyFont="1" applyFill="1" applyBorder="1" applyAlignment="1">
      <alignment horizontal="center" vertical="center" wrapText="1"/>
    </xf>
    <xf numFmtId="9" fontId="21" fillId="7" borderId="9" xfId="3" applyFont="1" applyFill="1" applyBorder="1" applyAlignment="1">
      <alignment horizontal="center" vertical="center" wrapText="1"/>
    </xf>
    <xf numFmtId="9" fontId="21" fillId="7" borderId="5" xfId="3" applyFont="1" applyFill="1" applyBorder="1" applyAlignment="1">
      <alignment horizontal="center" vertical="center" wrapText="1"/>
    </xf>
    <xf numFmtId="168" fontId="21" fillId="12" borderId="5" xfId="1" applyNumberFormat="1" applyFont="1" applyFill="1" applyBorder="1" applyAlignment="1">
      <alignment horizontal="center" vertical="center"/>
    </xf>
    <xf numFmtId="9" fontId="9" fillId="12" borderId="5" xfId="3" applyFont="1" applyFill="1" applyBorder="1" applyAlignment="1">
      <alignment horizontal="center" vertical="center"/>
    </xf>
    <xf numFmtId="0" fontId="21" fillId="12" borderId="5" xfId="0" applyFont="1" applyFill="1" applyBorder="1" applyAlignment="1">
      <alignment horizontal="center" vertical="center" wrapText="1"/>
    </xf>
    <xf numFmtId="164" fontId="21" fillId="12" borderId="5" xfId="2" applyFont="1" applyFill="1" applyBorder="1" applyAlignment="1">
      <alignment horizontal="center" vertical="center"/>
    </xf>
    <xf numFmtId="164" fontId="21" fillId="12" borderId="5" xfId="2" applyFont="1" applyFill="1" applyBorder="1" applyAlignment="1">
      <alignment horizontal="center" vertical="center" wrapText="1"/>
    </xf>
    <xf numFmtId="9" fontId="21" fillId="12" borderId="5" xfId="3" applyFont="1" applyFill="1" applyBorder="1" applyAlignment="1">
      <alignment horizontal="center" vertical="center" wrapText="1"/>
    </xf>
    <xf numFmtId="9" fontId="21" fillId="12" borderId="5" xfId="3" applyFont="1" applyFill="1" applyBorder="1" applyAlignment="1">
      <alignment horizontal="center" vertical="center"/>
    </xf>
    <xf numFmtId="164" fontId="21" fillId="3" borderId="7" xfId="2" applyFont="1" applyFill="1" applyBorder="1" applyAlignment="1">
      <alignment horizontal="center" vertical="center" wrapText="1"/>
    </xf>
    <xf numFmtId="164" fontId="21" fillId="3" borderId="5" xfId="2" applyFont="1" applyFill="1" applyBorder="1" applyAlignment="1">
      <alignment horizontal="center" vertical="center" wrapText="1"/>
    </xf>
    <xf numFmtId="9" fontId="21" fillId="3" borderId="5" xfId="3" applyFont="1" applyFill="1" applyBorder="1" applyAlignment="1">
      <alignment horizontal="center" vertical="center"/>
    </xf>
    <xf numFmtId="168" fontId="21" fillId="3" borderId="5" xfId="1" applyNumberFormat="1" applyFont="1" applyFill="1" applyBorder="1" applyAlignment="1">
      <alignment horizontal="center" vertical="center"/>
    </xf>
    <xf numFmtId="168" fontId="9" fillId="3" borderId="5" xfId="1" applyNumberFormat="1" applyFont="1" applyFill="1" applyBorder="1" applyAlignment="1">
      <alignment horizontal="center" vertical="center"/>
    </xf>
    <xf numFmtId="9" fontId="9" fillId="3" borderId="5" xfId="3" applyFont="1" applyFill="1" applyBorder="1" applyAlignment="1">
      <alignment horizontal="center" vertical="center"/>
    </xf>
    <xf numFmtId="168" fontId="9" fillId="2" borderId="0" xfId="0" applyNumberFormat="1" applyFont="1" applyFill="1"/>
    <xf numFmtId="164" fontId="21" fillId="11" borderId="5" xfId="2" applyFont="1" applyFill="1" applyBorder="1" applyAlignment="1">
      <alignment horizontal="center" vertical="center" wrapText="1"/>
    </xf>
    <xf numFmtId="9" fontId="21" fillId="11" borderId="5" xfId="3" applyFont="1" applyFill="1" applyBorder="1" applyAlignment="1">
      <alignment horizontal="center" vertical="center" wrapText="1"/>
    </xf>
    <xf numFmtId="164" fontId="9" fillId="0" borderId="5" xfId="2" applyFont="1" applyFill="1" applyBorder="1" applyAlignment="1">
      <alignment horizontal="center" vertical="center" wrapText="1"/>
    </xf>
    <xf numFmtId="164" fontId="9" fillId="0" borderId="5" xfId="2" applyFont="1" applyFill="1" applyBorder="1" applyAlignment="1">
      <alignment horizontal="center" vertical="center" wrapText="1"/>
    </xf>
    <xf numFmtId="168" fontId="21" fillId="3" borderId="7" xfId="1" applyNumberFormat="1" applyFont="1" applyFill="1" applyBorder="1" applyAlignment="1">
      <alignment horizontal="center" vertical="center"/>
    </xf>
    <xf numFmtId="168" fontId="22" fillId="3" borderId="21" xfId="1" applyNumberFormat="1" applyFont="1" applyFill="1" applyBorder="1" applyAlignment="1">
      <alignment horizontal="center" vertical="center"/>
    </xf>
    <xf numFmtId="9" fontId="21" fillId="3" borderId="7" xfId="3" applyFont="1" applyFill="1" applyBorder="1" applyAlignment="1">
      <alignment horizontal="center" vertical="center"/>
    </xf>
    <xf numFmtId="9" fontId="22" fillId="3" borderId="21" xfId="3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/>
    </xf>
    <xf numFmtId="164" fontId="21" fillId="3" borderId="1" xfId="2" applyFont="1" applyFill="1" applyBorder="1" applyAlignment="1">
      <alignment horizontal="center" vertical="center" wrapText="1"/>
    </xf>
    <xf numFmtId="164" fontId="21" fillId="3" borderId="2" xfId="2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9" xfId="4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 wrapText="1"/>
    </xf>
    <xf numFmtId="0" fontId="21" fillId="13" borderId="10" xfId="0" applyFont="1" applyFill="1" applyBorder="1" applyAlignment="1">
      <alignment horizontal="center" vertical="center" wrapText="1"/>
    </xf>
    <xf numFmtId="0" fontId="21" fillId="13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21" fillId="13" borderId="5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1" fillId="7" borderId="6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 wrapText="1"/>
    </xf>
    <xf numFmtId="0" fontId="21" fillId="8" borderId="1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21" fillId="3" borderId="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9" fillId="2" borderId="8" xfId="4" applyFont="1" applyFill="1" applyBorder="1" applyAlignment="1">
      <alignment horizontal="center" vertical="center" wrapText="1"/>
    </xf>
    <xf numFmtId="0" fontId="9" fillId="2" borderId="11" xfId="4" applyFont="1" applyFill="1" applyBorder="1" applyAlignment="1">
      <alignment horizontal="center" vertical="center" wrapText="1"/>
    </xf>
    <xf numFmtId="0" fontId="9" fillId="2" borderId="13" xfId="4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64" fontId="3" fillId="7" borderId="7" xfId="2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</cellXfs>
  <cellStyles count="6">
    <cellStyle name="Millares" xfId="1" builtinId="3"/>
    <cellStyle name="Millares [0]" xfId="2" builtinId="6"/>
    <cellStyle name="Millares 2" xfId="5"/>
    <cellStyle name="Normal" xfId="0" builtinId="0"/>
    <cellStyle name="Normal 17" xfId="4"/>
    <cellStyle name="Porcentaje" xfId="3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opLeftCell="B1" zoomScaleNormal="100" zoomScaleSheetLayoutView="100" workbookViewId="0">
      <pane xSplit="3" ySplit="5" topLeftCell="E66" activePane="bottomRight" state="frozen"/>
      <selection activeCell="B1" sqref="B1"/>
      <selection pane="topRight" activeCell="E1" sqref="E1"/>
      <selection pane="bottomLeft" activeCell="B6" sqref="B6"/>
      <selection pane="bottomRight" activeCell="L4" sqref="L1:M1048576"/>
    </sheetView>
  </sheetViews>
  <sheetFormatPr baseColWidth="10" defaultRowHeight="11.25" x14ac:dyDescent="0.2"/>
  <cols>
    <col min="1" max="1" width="11.42578125" style="67"/>
    <col min="2" max="2" width="7.42578125" style="67" customWidth="1"/>
    <col min="3" max="3" width="21" style="77" customWidth="1"/>
    <col min="4" max="4" width="13.5703125" style="78" customWidth="1"/>
    <col min="5" max="7" width="17.85546875" style="67" customWidth="1"/>
    <col min="8" max="8" width="15.28515625" style="67" customWidth="1"/>
    <col min="9" max="9" width="10.5703125" style="76" customWidth="1"/>
    <col min="10" max="10" width="14.28515625" style="67" customWidth="1"/>
    <col min="11" max="11" width="13.28515625" style="76" customWidth="1"/>
    <col min="12" max="12" width="15.85546875" style="75" bestFit="1" customWidth="1"/>
    <col min="13" max="13" width="11.42578125" style="76"/>
    <col min="14" max="16384" width="11.42578125" style="67"/>
  </cols>
  <sheetData>
    <row r="1" spans="1:13" x14ac:dyDescent="0.2">
      <c r="B1" s="177" t="s">
        <v>0</v>
      </c>
      <c r="C1" s="177"/>
      <c r="D1" s="177"/>
      <c r="E1" s="177"/>
      <c r="F1" s="177"/>
      <c r="G1" s="177"/>
      <c r="H1" s="177"/>
      <c r="I1" s="177"/>
      <c r="J1" s="177"/>
      <c r="K1" s="177"/>
    </row>
    <row r="2" spans="1:13" ht="13.5" customHeight="1" x14ac:dyDescent="0.2">
      <c r="B2" s="177" t="s">
        <v>1</v>
      </c>
      <c r="C2" s="177"/>
      <c r="D2" s="177"/>
      <c r="E2" s="177"/>
      <c r="F2" s="177"/>
      <c r="G2" s="177"/>
      <c r="H2" s="177"/>
      <c r="I2" s="177"/>
      <c r="J2" s="177"/>
      <c r="K2" s="177"/>
    </row>
    <row r="3" spans="1:13" ht="16.5" customHeight="1" x14ac:dyDescent="0.2">
      <c r="B3" s="177" t="s">
        <v>80</v>
      </c>
      <c r="C3" s="177"/>
      <c r="D3" s="177"/>
      <c r="E3" s="177"/>
      <c r="F3" s="177"/>
      <c r="G3" s="177"/>
      <c r="H3" s="177"/>
      <c r="I3" s="177"/>
      <c r="J3" s="177"/>
      <c r="K3" s="177"/>
    </row>
    <row r="4" spans="1:13" ht="18" customHeight="1" thickBot="1" x14ac:dyDescent="0.25"/>
    <row r="5" spans="1:13" s="79" customFormat="1" ht="38.25" customHeight="1" thickBot="1" x14ac:dyDescent="0.25">
      <c r="B5" s="178" t="s">
        <v>2</v>
      </c>
      <c r="C5" s="179"/>
      <c r="D5" s="156" t="s">
        <v>3</v>
      </c>
      <c r="E5" s="157"/>
      <c r="F5" s="80" t="s">
        <v>79</v>
      </c>
      <c r="G5" s="81" t="s">
        <v>75</v>
      </c>
      <c r="H5" s="1" t="s">
        <v>4</v>
      </c>
      <c r="I5" s="126" t="s">
        <v>5</v>
      </c>
      <c r="J5" s="82" t="s">
        <v>6</v>
      </c>
      <c r="K5" s="83" t="s">
        <v>7</v>
      </c>
      <c r="L5" s="151" t="s">
        <v>76</v>
      </c>
      <c r="M5" s="153" t="s">
        <v>77</v>
      </c>
    </row>
    <row r="6" spans="1:13" ht="29.25" customHeight="1" x14ac:dyDescent="0.2">
      <c r="A6" s="180" t="s">
        <v>11</v>
      </c>
      <c r="B6" s="84">
        <v>965</v>
      </c>
      <c r="C6" s="85" t="s">
        <v>12</v>
      </c>
      <c r="D6" s="86" t="s">
        <v>13</v>
      </c>
      <c r="E6" s="139">
        <v>44401500</v>
      </c>
      <c r="F6" s="140"/>
      <c r="G6" s="140">
        <f>+E6-F6</f>
        <v>44401500</v>
      </c>
      <c r="H6" s="140">
        <v>44401500</v>
      </c>
      <c r="I6" s="72">
        <f>H6/G6</f>
        <v>1</v>
      </c>
      <c r="J6" s="140">
        <v>44401500</v>
      </c>
      <c r="K6" s="141">
        <f t="shared" ref="K6:K69" si="0">+J6/G6</f>
        <v>1</v>
      </c>
      <c r="L6" s="150">
        <v>44401500</v>
      </c>
      <c r="M6" s="152">
        <f>+L6/J6</f>
        <v>1</v>
      </c>
    </row>
    <row r="7" spans="1:13" ht="15.75" customHeight="1" x14ac:dyDescent="0.2">
      <c r="A7" s="180"/>
      <c r="B7" s="92">
        <v>6094</v>
      </c>
      <c r="C7" s="93" t="s">
        <v>14</v>
      </c>
      <c r="D7" s="86" t="s">
        <v>13</v>
      </c>
      <c r="E7" s="140">
        <v>4484611043</v>
      </c>
      <c r="F7" s="140"/>
      <c r="G7" s="140">
        <f t="shared" ref="G7:G69" si="1">+E7-F7</f>
        <v>4484611043</v>
      </c>
      <c r="H7" s="140">
        <v>4414929300</v>
      </c>
      <c r="I7" s="72">
        <f t="shared" ref="I7:I69" si="2">H7/G7</f>
        <v>0.98446203197292537</v>
      </c>
      <c r="J7" s="140">
        <v>4414929300</v>
      </c>
      <c r="K7" s="141">
        <f t="shared" si="0"/>
        <v>0.98446203197292537</v>
      </c>
      <c r="L7" s="142">
        <v>2823599736</v>
      </c>
      <c r="M7" s="141">
        <f>+L7/J7</f>
        <v>0.63955718067784229</v>
      </c>
    </row>
    <row r="8" spans="1:13" ht="46.5" customHeight="1" x14ac:dyDescent="0.2">
      <c r="A8" s="180"/>
      <c r="B8" s="92">
        <v>967</v>
      </c>
      <c r="C8" s="93" t="s">
        <v>15</v>
      </c>
      <c r="D8" s="86" t="s">
        <v>13</v>
      </c>
      <c r="E8" s="140">
        <v>2355608920</v>
      </c>
      <c r="F8" s="140"/>
      <c r="G8" s="140">
        <f t="shared" si="1"/>
        <v>2355608920</v>
      </c>
      <c r="H8" s="140">
        <v>2355608920</v>
      </c>
      <c r="I8" s="72">
        <f t="shared" si="2"/>
        <v>1</v>
      </c>
      <c r="J8" s="140">
        <v>2355608920</v>
      </c>
      <c r="K8" s="141">
        <f t="shared" si="0"/>
        <v>1</v>
      </c>
      <c r="L8" s="142">
        <v>1843284908</v>
      </c>
      <c r="M8" s="141">
        <f>+L8/J8</f>
        <v>0.78250888436948185</v>
      </c>
    </row>
    <row r="9" spans="1:13" s="78" customFormat="1" ht="15.75" customHeight="1" x14ac:dyDescent="0.2">
      <c r="A9" s="180"/>
      <c r="B9" s="164" t="s">
        <v>16</v>
      </c>
      <c r="C9" s="175"/>
      <c r="D9" s="94" t="s">
        <v>13</v>
      </c>
      <c r="E9" s="95">
        <f>+E6+E7+E8</f>
        <v>6884621463</v>
      </c>
      <c r="F9" s="95">
        <f t="shared" ref="F9" si="3">+F6+F7+F8</f>
        <v>0</v>
      </c>
      <c r="G9" s="95">
        <f t="shared" si="1"/>
        <v>6884621463</v>
      </c>
      <c r="H9" s="95">
        <f>+H6+H7+H8</f>
        <v>6814939720</v>
      </c>
      <c r="I9" s="128">
        <f t="shared" si="2"/>
        <v>0.98987863844446777</v>
      </c>
      <c r="J9" s="95">
        <f>+J6+J7+J8</f>
        <v>6814939720</v>
      </c>
      <c r="K9" s="96">
        <f t="shared" si="0"/>
        <v>0.98987863844446777</v>
      </c>
      <c r="L9" s="97">
        <f>+L6+L7+L8</f>
        <v>4711286144</v>
      </c>
      <c r="M9" s="98">
        <f>+L9/J9</f>
        <v>0.69131736120477383</v>
      </c>
    </row>
    <row r="10" spans="1:13" ht="24.75" customHeight="1" x14ac:dyDescent="0.2">
      <c r="A10" s="180"/>
      <c r="B10" s="92">
        <v>7544</v>
      </c>
      <c r="C10" s="93" t="s">
        <v>17</v>
      </c>
      <c r="D10" s="86" t="s">
        <v>13</v>
      </c>
      <c r="E10" s="140">
        <v>5314695935</v>
      </c>
      <c r="F10" s="140"/>
      <c r="G10" s="140">
        <f t="shared" si="1"/>
        <v>5314695935</v>
      </c>
      <c r="H10" s="140">
        <v>5314695935</v>
      </c>
      <c r="I10" s="72">
        <f t="shared" si="2"/>
        <v>1</v>
      </c>
      <c r="J10" s="140">
        <v>5314695935</v>
      </c>
      <c r="K10" s="141">
        <f t="shared" si="0"/>
        <v>1</v>
      </c>
      <c r="L10" s="143">
        <v>4342633143</v>
      </c>
      <c r="M10" s="144">
        <f>+L10/J10</f>
        <v>0.81709907699545559</v>
      </c>
    </row>
    <row r="11" spans="1:13" s="78" customFormat="1" ht="15.75" customHeight="1" x14ac:dyDescent="0.2">
      <c r="A11" s="180"/>
      <c r="B11" s="164" t="s">
        <v>18</v>
      </c>
      <c r="C11" s="175"/>
      <c r="D11" s="94" t="s">
        <v>13</v>
      </c>
      <c r="E11" s="99">
        <f>+E10</f>
        <v>5314695935</v>
      </c>
      <c r="F11" s="99">
        <f t="shared" ref="F11" si="4">+F10</f>
        <v>0</v>
      </c>
      <c r="G11" s="95">
        <f t="shared" si="1"/>
        <v>5314695935</v>
      </c>
      <c r="H11" s="95">
        <f>+H10</f>
        <v>5314695935</v>
      </c>
      <c r="I11" s="128">
        <f t="shared" si="2"/>
        <v>1</v>
      </c>
      <c r="J11" s="99">
        <f>+J10</f>
        <v>5314695935</v>
      </c>
      <c r="K11" s="96">
        <f t="shared" si="0"/>
        <v>1</v>
      </c>
      <c r="L11" s="97">
        <f>+L10</f>
        <v>4342633143</v>
      </c>
      <c r="M11" s="98">
        <f>+L11/J11</f>
        <v>0.81709907699545559</v>
      </c>
    </row>
    <row r="12" spans="1:13" s="78" customFormat="1" ht="15.75" customHeight="1" x14ac:dyDescent="0.2">
      <c r="A12" s="180"/>
      <c r="B12" s="181" t="s">
        <v>19</v>
      </c>
      <c r="C12" s="175"/>
      <c r="D12" s="134"/>
      <c r="E12" s="135">
        <f>+E11+E9</f>
        <v>12199317398</v>
      </c>
      <c r="F12" s="135">
        <f t="shared" ref="F12" si="5">+F11+F9</f>
        <v>0</v>
      </c>
      <c r="G12" s="136">
        <f t="shared" si="1"/>
        <v>12199317398</v>
      </c>
      <c r="H12" s="136">
        <f>+H9+H11</f>
        <v>12129635655</v>
      </c>
      <c r="I12" s="137">
        <f t="shared" si="2"/>
        <v>0.99428806213276955</v>
      </c>
      <c r="J12" s="135">
        <f>+J9+J11</f>
        <v>12129635655</v>
      </c>
      <c r="K12" s="138">
        <f t="shared" si="0"/>
        <v>0.99428806213276955</v>
      </c>
      <c r="L12" s="132">
        <f>+L11+L9</f>
        <v>9053919287</v>
      </c>
      <c r="M12" s="133">
        <f>+L12/J12</f>
        <v>0.74642961623235993</v>
      </c>
    </row>
    <row r="13" spans="1:13" ht="15.75" customHeight="1" x14ac:dyDescent="0.2">
      <c r="A13" s="180"/>
      <c r="B13" s="182">
        <v>339</v>
      </c>
      <c r="C13" s="185" t="s">
        <v>20</v>
      </c>
      <c r="D13" s="86" t="s">
        <v>13</v>
      </c>
      <c r="E13" s="88">
        <f>+E14+E15</f>
        <v>5910661652</v>
      </c>
      <c r="F13" s="88">
        <f t="shared" ref="F13" si="6">+F14+F15</f>
        <v>0</v>
      </c>
      <c r="G13" s="88">
        <f t="shared" si="1"/>
        <v>5910661652</v>
      </c>
      <c r="H13" s="88">
        <f>+H14+H15</f>
        <v>5905584852</v>
      </c>
      <c r="I13" s="127">
        <f t="shared" si="2"/>
        <v>0.99914107754784409</v>
      </c>
      <c r="J13" s="101">
        <f>+J14+J15</f>
        <v>5905584852</v>
      </c>
      <c r="K13" s="89">
        <f t="shared" si="0"/>
        <v>0.99914107754784409</v>
      </c>
      <c r="L13" s="142">
        <f>+L14+L15</f>
        <v>3991665511</v>
      </c>
      <c r="M13" s="91">
        <f>+L13/J13</f>
        <v>0.67591366664525576</v>
      </c>
    </row>
    <row r="14" spans="1:13" ht="15.75" customHeight="1" x14ac:dyDescent="0.2">
      <c r="A14" s="180"/>
      <c r="B14" s="183"/>
      <c r="C14" s="186"/>
      <c r="D14" s="86" t="s">
        <v>21</v>
      </c>
      <c r="E14" s="102">
        <v>5030059600</v>
      </c>
      <c r="F14" s="103"/>
      <c r="G14" s="104">
        <f t="shared" si="1"/>
        <v>5030059600</v>
      </c>
      <c r="H14" s="104">
        <v>5024982800</v>
      </c>
      <c r="I14" s="129">
        <f t="shared" si="2"/>
        <v>0.99899070778405885</v>
      </c>
      <c r="J14" s="105">
        <v>5024982800</v>
      </c>
      <c r="K14" s="89">
        <f t="shared" si="0"/>
        <v>0.99899070778405885</v>
      </c>
      <c r="L14" s="73">
        <v>3111063459</v>
      </c>
      <c r="M14" s="91">
        <f>+L14/J14</f>
        <v>0.61911922544292097</v>
      </c>
    </row>
    <row r="15" spans="1:13" ht="15.75" customHeight="1" x14ac:dyDescent="0.2">
      <c r="A15" s="180"/>
      <c r="B15" s="184"/>
      <c r="C15" s="187"/>
      <c r="D15" s="86" t="s">
        <v>22</v>
      </c>
      <c r="E15" s="106">
        <v>880602052</v>
      </c>
      <c r="F15" s="107"/>
      <c r="G15" s="104">
        <f t="shared" si="1"/>
        <v>880602052</v>
      </c>
      <c r="H15" s="104">
        <v>880602052</v>
      </c>
      <c r="I15" s="129">
        <f t="shared" si="2"/>
        <v>1</v>
      </c>
      <c r="J15" s="105">
        <v>880602052</v>
      </c>
      <c r="K15" s="89">
        <f t="shared" si="0"/>
        <v>1</v>
      </c>
      <c r="L15" s="73">
        <v>880602052</v>
      </c>
      <c r="M15" s="91">
        <f>+L15/J15</f>
        <v>1</v>
      </c>
    </row>
    <row r="16" spans="1:13" ht="15.75" customHeight="1" x14ac:dyDescent="0.2">
      <c r="A16" s="180"/>
      <c r="B16" s="188">
        <v>1004</v>
      </c>
      <c r="C16" s="185" t="s">
        <v>23</v>
      </c>
      <c r="D16" s="86" t="s">
        <v>13</v>
      </c>
      <c r="E16" s="88">
        <f>+E17+E18</f>
        <v>3710148730</v>
      </c>
      <c r="F16" s="88">
        <f>+F17+F18</f>
        <v>0</v>
      </c>
      <c r="G16" s="88">
        <f t="shared" si="1"/>
        <v>3710148730</v>
      </c>
      <c r="H16" s="88">
        <f>+H17+H18</f>
        <v>3710148730</v>
      </c>
      <c r="I16" s="127">
        <f t="shared" si="2"/>
        <v>1</v>
      </c>
      <c r="J16" s="101">
        <f>+J17+J18</f>
        <v>3710148730</v>
      </c>
      <c r="K16" s="89">
        <f t="shared" si="0"/>
        <v>1</v>
      </c>
      <c r="L16" s="142">
        <f>+L17+L18</f>
        <v>3187087447</v>
      </c>
      <c r="M16" s="91">
        <f>+L16/J16</f>
        <v>0.8590187830556324</v>
      </c>
    </row>
    <row r="17" spans="1:13" ht="15.75" customHeight="1" x14ac:dyDescent="0.2">
      <c r="A17" s="180"/>
      <c r="B17" s="189"/>
      <c r="C17" s="186"/>
      <c r="D17" s="86" t="s">
        <v>21</v>
      </c>
      <c r="E17" s="102">
        <v>3475125471</v>
      </c>
      <c r="F17" s="103"/>
      <c r="G17" s="104">
        <f t="shared" si="1"/>
        <v>3475125471</v>
      </c>
      <c r="H17" s="104">
        <v>3475125471</v>
      </c>
      <c r="I17" s="129">
        <f t="shared" si="2"/>
        <v>1</v>
      </c>
      <c r="J17" s="105">
        <v>3475125471</v>
      </c>
      <c r="K17" s="89">
        <f t="shared" si="0"/>
        <v>1</v>
      </c>
      <c r="L17" s="73">
        <v>2952064188</v>
      </c>
      <c r="M17" s="91">
        <f>+L17/J17</f>
        <v>0.84948420212019449</v>
      </c>
    </row>
    <row r="18" spans="1:13" ht="15.75" customHeight="1" x14ac:dyDescent="0.2">
      <c r="A18" s="180"/>
      <c r="B18" s="190"/>
      <c r="C18" s="187"/>
      <c r="D18" s="86" t="s">
        <v>22</v>
      </c>
      <c r="E18" s="102">
        <v>235023259</v>
      </c>
      <c r="F18" s="103"/>
      <c r="G18" s="104">
        <f t="shared" si="1"/>
        <v>235023259</v>
      </c>
      <c r="H18" s="104">
        <v>235023259</v>
      </c>
      <c r="I18" s="129">
        <f t="shared" si="2"/>
        <v>1</v>
      </c>
      <c r="J18" s="105">
        <v>235023259</v>
      </c>
      <c r="K18" s="89">
        <f t="shared" si="0"/>
        <v>1</v>
      </c>
      <c r="L18" s="73">
        <v>235023259</v>
      </c>
      <c r="M18" s="91">
        <f>+L18/J18</f>
        <v>1</v>
      </c>
    </row>
    <row r="19" spans="1:13" ht="23.25" customHeight="1" x14ac:dyDescent="0.2">
      <c r="A19" s="180"/>
      <c r="B19" s="92">
        <v>1183</v>
      </c>
      <c r="C19" s="93" t="s">
        <v>24</v>
      </c>
      <c r="D19" s="86" t="s">
        <v>13</v>
      </c>
      <c r="E19" s="88">
        <v>231468830</v>
      </c>
      <c r="F19" s="88"/>
      <c r="G19" s="88">
        <f t="shared" si="1"/>
        <v>231468830</v>
      </c>
      <c r="H19" s="88">
        <v>231468830</v>
      </c>
      <c r="I19" s="127">
        <f t="shared" si="2"/>
        <v>1</v>
      </c>
      <c r="J19" s="108">
        <v>231468830</v>
      </c>
      <c r="K19" s="89">
        <f t="shared" si="0"/>
        <v>1</v>
      </c>
      <c r="L19" s="142">
        <v>150612163</v>
      </c>
      <c r="M19" s="91">
        <f>+L19/J19</f>
        <v>0.6506801066908231</v>
      </c>
    </row>
    <row r="20" spans="1:13" ht="29.25" customHeight="1" x14ac:dyDescent="0.2">
      <c r="A20" s="180"/>
      <c r="B20" s="84">
        <v>585</v>
      </c>
      <c r="C20" s="85" t="s">
        <v>25</v>
      </c>
      <c r="D20" s="86" t="s">
        <v>13</v>
      </c>
      <c r="E20" s="88">
        <v>988817125</v>
      </c>
      <c r="F20" s="88"/>
      <c r="G20" s="88">
        <f t="shared" si="1"/>
        <v>988817125</v>
      </c>
      <c r="H20" s="88">
        <v>988817125</v>
      </c>
      <c r="I20" s="127">
        <f t="shared" si="2"/>
        <v>1</v>
      </c>
      <c r="J20" s="101">
        <v>988817125</v>
      </c>
      <c r="K20" s="89">
        <f t="shared" si="0"/>
        <v>1</v>
      </c>
      <c r="L20" s="142">
        <v>905891905</v>
      </c>
      <c r="M20" s="91">
        <f>+L20/J20</f>
        <v>0.91613694999467166</v>
      </c>
    </row>
    <row r="21" spans="1:13" ht="15.75" customHeight="1" x14ac:dyDescent="0.2">
      <c r="A21" s="180"/>
      <c r="B21" s="164" t="s">
        <v>26</v>
      </c>
      <c r="C21" s="165"/>
      <c r="D21" s="94" t="s">
        <v>13</v>
      </c>
      <c r="E21" s="99">
        <f>+E13+E16+E19+E20</f>
        <v>10841096337</v>
      </c>
      <c r="F21" s="99">
        <f>+F13+F16+F19+F20</f>
        <v>0</v>
      </c>
      <c r="G21" s="95">
        <f>+E21-F21</f>
        <v>10841096337</v>
      </c>
      <c r="H21" s="95">
        <f>+H13+H16+H19+H20</f>
        <v>10836019537</v>
      </c>
      <c r="I21" s="128">
        <f t="shared" si="2"/>
        <v>0.99953170787878043</v>
      </c>
      <c r="J21" s="99">
        <f>+J13+J16+J19+J20</f>
        <v>10836019537</v>
      </c>
      <c r="K21" s="96">
        <f t="shared" si="0"/>
        <v>0.99953170787878043</v>
      </c>
      <c r="L21" s="97">
        <f>+L13+L16+L19+L20</f>
        <v>8235257026</v>
      </c>
      <c r="M21" s="98">
        <f>+L21/J21</f>
        <v>0.75998912680808695</v>
      </c>
    </row>
    <row r="22" spans="1:13" ht="23.25" customHeight="1" x14ac:dyDescent="0.2">
      <c r="A22" s="180"/>
      <c r="B22" s="109">
        <v>6219</v>
      </c>
      <c r="C22" s="110" t="s">
        <v>27</v>
      </c>
      <c r="D22" s="86" t="s">
        <v>13</v>
      </c>
      <c r="E22" s="88">
        <v>14217183962</v>
      </c>
      <c r="F22" s="88"/>
      <c r="G22" s="88">
        <f t="shared" si="1"/>
        <v>14217183962</v>
      </c>
      <c r="H22" s="88">
        <v>14217183962</v>
      </c>
      <c r="I22" s="127">
        <f t="shared" si="2"/>
        <v>1</v>
      </c>
      <c r="J22" s="101">
        <v>14217183962</v>
      </c>
      <c r="K22" s="89">
        <f t="shared" si="0"/>
        <v>1</v>
      </c>
      <c r="L22" s="142">
        <v>13927688958</v>
      </c>
      <c r="M22" s="141">
        <f>+L22/J22</f>
        <v>0.97963766912113059</v>
      </c>
    </row>
    <row r="23" spans="1:13" ht="15.75" customHeight="1" x14ac:dyDescent="0.2">
      <c r="A23" s="180"/>
      <c r="B23" s="158">
        <v>1032</v>
      </c>
      <c r="C23" s="161" t="s">
        <v>28</v>
      </c>
      <c r="D23" s="86" t="s">
        <v>13</v>
      </c>
      <c r="E23" s="88">
        <f>+E24+E25</f>
        <v>81672869105</v>
      </c>
      <c r="F23" s="88">
        <f>+F24+F25</f>
        <v>0</v>
      </c>
      <c r="G23" s="88">
        <f t="shared" si="1"/>
        <v>81672869105</v>
      </c>
      <c r="H23" s="88">
        <f>+H24+H25</f>
        <v>81672869105</v>
      </c>
      <c r="I23" s="127">
        <f t="shared" si="2"/>
        <v>1</v>
      </c>
      <c r="J23" s="101">
        <f>+J24+J25</f>
        <v>81672869105</v>
      </c>
      <c r="K23" s="89">
        <f t="shared" si="0"/>
        <v>1</v>
      </c>
      <c r="L23" s="142">
        <f>+L24+L25</f>
        <v>73243342246</v>
      </c>
      <c r="M23" s="141">
        <f>+L23/J23</f>
        <v>0.89678914244872598</v>
      </c>
    </row>
    <row r="24" spans="1:13" ht="15.75" customHeight="1" x14ac:dyDescent="0.2">
      <c r="A24" s="180"/>
      <c r="B24" s="159"/>
      <c r="C24" s="162"/>
      <c r="D24" s="86" t="s">
        <v>21</v>
      </c>
      <c r="E24" s="102">
        <v>43548100654</v>
      </c>
      <c r="F24" s="103"/>
      <c r="G24" s="104">
        <f t="shared" si="1"/>
        <v>43548100654</v>
      </c>
      <c r="H24" s="104">
        <v>43548100654</v>
      </c>
      <c r="I24" s="129">
        <f t="shared" si="2"/>
        <v>1</v>
      </c>
      <c r="J24" s="105">
        <v>43548100654</v>
      </c>
      <c r="K24" s="89">
        <f t="shared" si="0"/>
        <v>1</v>
      </c>
      <c r="L24" s="73">
        <v>35952212670</v>
      </c>
      <c r="M24" s="91">
        <f>+L24/J24</f>
        <v>0.82557475825751547</v>
      </c>
    </row>
    <row r="25" spans="1:13" ht="15.75" customHeight="1" x14ac:dyDescent="0.2">
      <c r="A25" s="180"/>
      <c r="B25" s="160"/>
      <c r="C25" s="163"/>
      <c r="D25" s="86" t="s">
        <v>22</v>
      </c>
      <c r="E25" s="102">
        <v>38124768451</v>
      </c>
      <c r="F25" s="103"/>
      <c r="G25" s="104">
        <f t="shared" si="1"/>
        <v>38124768451</v>
      </c>
      <c r="H25" s="104">
        <v>38124768451</v>
      </c>
      <c r="I25" s="129">
        <f t="shared" si="2"/>
        <v>1</v>
      </c>
      <c r="J25" s="105">
        <v>38124768451</v>
      </c>
      <c r="K25" s="89">
        <f t="shared" si="0"/>
        <v>1</v>
      </c>
      <c r="L25" s="73">
        <v>37291129576</v>
      </c>
      <c r="M25" s="91">
        <f>+L25/J25</f>
        <v>0.97813392949333089</v>
      </c>
    </row>
    <row r="26" spans="1:13" s="78" customFormat="1" ht="15.75" customHeight="1" x14ac:dyDescent="0.2">
      <c r="A26" s="180"/>
      <c r="B26" s="164" t="s">
        <v>29</v>
      </c>
      <c r="C26" s="165"/>
      <c r="D26" s="94" t="s">
        <v>13</v>
      </c>
      <c r="E26" s="95">
        <f>+E22+E23</f>
        <v>95890053067</v>
      </c>
      <c r="F26" s="95">
        <f>+F22+F23</f>
        <v>0</v>
      </c>
      <c r="G26" s="95">
        <f t="shared" si="1"/>
        <v>95890053067</v>
      </c>
      <c r="H26" s="95">
        <f>+H22+H23</f>
        <v>95890053067</v>
      </c>
      <c r="I26" s="128">
        <f t="shared" si="2"/>
        <v>1</v>
      </c>
      <c r="J26" s="95">
        <f>+J22+J23</f>
        <v>95890053067</v>
      </c>
      <c r="K26" s="96">
        <f t="shared" si="0"/>
        <v>1</v>
      </c>
      <c r="L26" s="97">
        <f>+L22+L23</f>
        <v>87171031204</v>
      </c>
      <c r="M26" s="98">
        <f>+L26/J26</f>
        <v>0.90907271834641834</v>
      </c>
    </row>
    <row r="27" spans="1:13" ht="15.75" customHeight="1" x14ac:dyDescent="0.2">
      <c r="A27" s="180"/>
      <c r="B27" s="158">
        <v>7545</v>
      </c>
      <c r="C27" s="161" t="s">
        <v>30</v>
      </c>
      <c r="D27" s="86" t="s">
        <v>13</v>
      </c>
      <c r="E27" s="88">
        <f>+E28+E29</f>
        <v>11399038073</v>
      </c>
      <c r="F27" s="88">
        <f>+F28+F29</f>
        <v>0</v>
      </c>
      <c r="G27" s="88">
        <f t="shared" si="1"/>
        <v>11399038073</v>
      </c>
      <c r="H27" s="88">
        <f>+H28+H29</f>
        <v>11399038073</v>
      </c>
      <c r="I27" s="127">
        <f t="shared" si="2"/>
        <v>1</v>
      </c>
      <c r="J27" s="101">
        <f>+J28+J29</f>
        <v>11399038073</v>
      </c>
      <c r="K27" s="89">
        <f t="shared" si="0"/>
        <v>1</v>
      </c>
      <c r="L27" s="142">
        <f>+L28+L29</f>
        <v>9349711692</v>
      </c>
      <c r="M27" s="141">
        <f>+L27/J27</f>
        <v>0.82021935817074976</v>
      </c>
    </row>
    <row r="28" spans="1:13" ht="15.75" customHeight="1" x14ac:dyDescent="0.2">
      <c r="A28" s="180"/>
      <c r="B28" s="159"/>
      <c r="C28" s="162"/>
      <c r="D28" s="86" t="s">
        <v>21</v>
      </c>
      <c r="E28" s="102">
        <v>11390772973</v>
      </c>
      <c r="F28" s="103"/>
      <c r="G28" s="104">
        <f t="shared" si="1"/>
        <v>11390772973</v>
      </c>
      <c r="H28" s="104">
        <v>11390772973</v>
      </c>
      <c r="I28" s="129">
        <f t="shared" si="2"/>
        <v>1</v>
      </c>
      <c r="J28" s="105">
        <v>11390772973</v>
      </c>
      <c r="K28" s="89">
        <f t="shared" si="0"/>
        <v>1</v>
      </c>
      <c r="L28" s="73">
        <v>9342348292</v>
      </c>
      <c r="M28" s="91">
        <f>+L28/J28</f>
        <v>0.82016807060807351</v>
      </c>
    </row>
    <row r="29" spans="1:13" ht="15.75" customHeight="1" x14ac:dyDescent="0.2">
      <c r="A29" s="180"/>
      <c r="B29" s="160"/>
      <c r="C29" s="163"/>
      <c r="D29" s="86" t="s">
        <v>22</v>
      </c>
      <c r="E29" s="102">
        <v>8265100</v>
      </c>
      <c r="F29" s="103"/>
      <c r="G29" s="104">
        <f t="shared" si="1"/>
        <v>8265100</v>
      </c>
      <c r="H29" s="104">
        <v>8265100</v>
      </c>
      <c r="I29" s="129">
        <f t="shared" si="2"/>
        <v>1</v>
      </c>
      <c r="J29" s="105">
        <v>8265100</v>
      </c>
      <c r="K29" s="89">
        <f t="shared" si="0"/>
        <v>1</v>
      </c>
      <c r="L29" s="73">
        <v>7363400</v>
      </c>
      <c r="M29" s="91">
        <f>+L29/J29</f>
        <v>0.89090271140095101</v>
      </c>
    </row>
    <row r="30" spans="1:13" ht="15.75" customHeight="1" x14ac:dyDescent="0.2">
      <c r="A30" s="180"/>
      <c r="B30" s="158">
        <v>1044</v>
      </c>
      <c r="C30" s="161" t="s">
        <v>31</v>
      </c>
      <c r="D30" s="86" t="s">
        <v>13</v>
      </c>
      <c r="E30" s="88">
        <f>+E31+E32</f>
        <v>12492581634</v>
      </c>
      <c r="F30" s="88">
        <f>+F31+F32</f>
        <v>0</v>
      </c>
      <c r="G30" s="88">
        <f t="shared" si="1"/>
        <v>12492581634</v>
      </c>
      <c r="H30" s="88">
        <f>+H31+H32</f>
        <v>12492581634</v>
      </c>
      <c r="I30" s="127">
        <f t="shared" si="2"/>
        <v>1</v>
      </c>
      <c r="J30" s="101">
        <f>+J31+J32</f>
        <v>12492581634</v>
      </c>
      <c r="K30" s="89">
        <f t="shared" si="0"/>
        <v>1</v>
      </c>
      <c r="L30" s="142">
        <f>+L31+L32</f>
        <v>8732728176</v>
      </c>
      <c r="M30" s="141">
        <f>+L30/J30</f>
        <v>0.69903310875574942</v>
      </c>
    </row>
    <row r="31" spans="1:13" ht="15.75" customHeight="1" x14ac:dyDescent="0.2">
      <c r="A31" s="180"/>
      <c r="B31" s="159"/>
      <c r="C31" s="162"/>
      <c r="D31" s="86" t="s">
        <v>21</v>
      </c>
      <c r="E31" s="102">
        <v>12489066996</v>
      </c>
      <c r="F31" s="103"/>
      <c r="G31" s="104">
        <f t="shared" si="1"/>
        <v>12489066996</v>
      </c>
      <c r="H31" s="104">
        <v>12489066996</v>
      </c>
      <c r="I31" s="129">
        <f t="shared" si="2"/>
        <v>1</v>
      </c>
      <c r="J31" s="105">
        <v>12489066996</v>
      </c>
      <c r="K31" s="89">
        <f t="shared" si="0"/>
        <v>1</v>
      </c>
      <c r="L31" s="73">
        <v>8729213538</v>
      </c>
      <c r="M31" s="91">
        <f>+L31/J31</f>
        <v>0.69894841150229992</v>
      </c>
    </row>
    <row r="32" spans="1:13" ht="15.75" customHeight="1" x14ac:dyDescent="0.2">
      <c r="A32" s="180"/>
      <c r="B32" s="160"/>
      <c r="C32" s="163"/>
      <c r="D32" s="86" t="s">
        <v>22</v>
      </c>
      <c r="E32" s="102">
        <v>3514638</v>
      </c>
      <c r="F32" s="103"/>
      <c r="G32" s="104">
        <f t="shared" si="1"/>
        <v>3514638</v>
      </c>
      <c r="H32" s="104">
        <v>3514638</v>
      </c>
      <c r="I32" s="129">
        <f t="shared" si="2"/>
        <v>1</v>
      </c>
      <c r="J32" s="105">
        <v>3514638</v>
      </c>
      <c r="K32" s="89">
        <f t="shared" si="0"/>
        <v>1</v>
      </c>
      <c r="L32" s="73">
        <v>3514638</v>
      </c>
      <c r="M32" s="91">
        <f>+L32/J32</f>
        <v>1</v>
      </c>
    </row>
    <row r="33" spans="1:13" s="78" customFormat="1" ht="15.75" customHeight="1" x14ac:dyDescent="0.2">
      <c r="A33" s="180"/>
      <c r="B33" s="164" t="s">
        <v>32</v>
      </c>
      <c r="C33" s="165"/>
      <c r="D33" s="94" t="s">
        <v>13</v>
      </c>
      <c r="E33" s="99">
        <f>+E27+E30</f>
        <v>23891619707</v>
      </c>
      <c r="F33" s="99">
        <f>+F27+F30</f>
        <v>0</v>
      </c>
      <c r="G33" s="95">
        <f t="shared" si="1"/>
        <v>23891619707</v>
      </c>
      <c r="H33" s="95">
        <f>+H30+H27</f>
        <v>23891619707</v>
      </c>
      <c r="I33" s="128">
        <f t="shared" si="2"/>
        <v>1</v>
      </c>
      <c r="J33" s="99">
        <f>+J30+J27</f>
        <v>23891619707</v>
      </c>
      <c r="K33" s="96">
        <f t="shared" si="0"/>
        <v>1</v>
      </c>
      <c r="L33" s="97">
        <f>+L27+L30</f>
        <v>18082439868</v>
      </c>
      <c r="M33" s="98">
        <f>+L33/J33</f>
        <v>0.75685282495527206</v>
      </c>
    </row>
    <row r="34" spans="1:13" s="111" customFormat="1" ht="15.75" customHeight="1" x14ac:dyDescent="0.2">
      <c r="A34" s="180"/>
      <c r="B34" s="164" t="s">
        <v>33</v>
      </c>
      <c r="C34" s="175"/>
      <c r="D34" s="94" t="s">
        <v>13</v>
      </c>
      <c r="E34" s="99">
        <f>+E21+E26+E33</f>
        <v>130622769111</v>
      </c>
      <c r="F34" s="99">
        <f>+F21+F26+F33</f>
        <v>0</v>
      </c>
      <c r="G34" s="95">
        <f t="shared" si="1"/>
        <v>130622769111</v>
      </c>
      <c r="H34" s="95">
        <f>+H21+H26+H33</f>
        <v>130617692311</v>
      </c>
      <c r="I34" s="128">
        <f t="shared" si="2"/>
        <v>0.99996113388167662</v>
      </c>
      <c r="J34" s="99">
        <f>+J21+J26+J33</f>
        <v>130617692311</v>
      </c>
      <c r="K34" s="96">
        <f t="shared" si="0"/>
        <v>0.99996113388167662</v>
      </c>
      <c r="L34" s="97">
        <f>+L33+L26+L21</f>
        <v>113488728098</v>
      </c>
      <c r="M34" s="98">
        <f>+L34/J34</f>
        <v>0.8688618370915937</v>
      </c>
    </row>
    <row r="35" spans="1:13" s="78" customFormat="1" ht="15.75" customHeight="1" x14ac:dyDescent="0.2">
      <c r="A35" s="180"/>
      <c r="B35" s="169" t="s">
        <v>34</v>
      </c>
      <c r="C35" s="170"/>
      <c r="D35" s="171"/>
      <c r="E35" s="112">
        <f>+E12+E34</f>
        <v>142822086509</v>
      </c>
      <c r="F35" s="113">
        <f>+F12+F34</f>
        <v>0</v>
      </c>
      <c r="G35" s="114">
        <f t="shared" si="1"/>
        <v>142822086509</v>
      </c>
      <c r="H35" s="125">
        <f>+H12+H34</f>
        <v>142747327966</v>
      </c>
      <c r="I35" s="130">
        <f t="shared" si="2"/>
        <v>0.99947656175016542</v>
      </c>
      <c r="J35" s="112">
        <f>+J12+J34</f>
        <v>142747327966</v>
      </c>
      <c r="K35" s="115">
        <f t="shared" si="0"/>
        <v>0.99947656175016542</v>
      </c>
      <c r="L35" s="116">
        <f>+L34+L12</f>
        <v>122542647385</v>
      </c>
      <c r="M35" s="115">
        <f>+L35/J35</f>
        <v>0.85845843233007901</v>
      </c>
    </row>
    <row r="36" spans="1:13" s="78" customFormat="1" ht="36" customHeight="1" x14ac:dyDescent="0.2">
      <c r="A36" s="172" t="s">
        <v>35</v>
      </c>
      <c r="B36" s="117">
        <v>7563</v>
      </c>
      <c r="C36" s="85" t="s">
        <v>36</v>
      </c>
      <c r="D36" s="86" t="s">
        <v>13</v>
      </c>
      <c r="E36" s="87">
        <v>91971576</v>
      </c>
      <c r="F36" s="88"/>
      <c r="G36" s="88">
        <f t="shared" si="1"/>
        <v>91971576</v>
      </c>
      <c r="H36" s="88">
        <v>91846740</v>
      </c>
      <c r="I36" s="127">
        <f t="shared" si="2"/>
        <v>0.99864266759982456</v>
      </c>
      <c r="J36" s="88">
        <v>91846740</v>
      </c>
      <c r="K36" s="89">
        <f t="shared" si="0"/>
        <v>0.99864266759982456</v>
      </c>
      <c r="L36" s="142">
        <v>26108097</v>
      </c>
      <c r="M36" s="141">
        <f>+L36/J36</f>
        <v>0.2842571984590852</v>
      </c>
    </row>
    <row r="37" spans="1:13" s="78" customFormat="1" ht="29.25" customHeight="1" x14ac:dyDescent="0.2">
      <c r="A37" s="172"/>
      <c r="B37" s="117">
        <v>7568</v>
      </c>
      <c r="C37" s="85" t="s">
        <v>37</v>
      </c>
      <c r="D37" s="86" t="s">
        <v>13</v>
      </c>
      <c r="E37" s="88">
        <v>2914963381</v>
      </c>
      <c r="F37" s="88"/>
      <c r="G37" s="88">
        <f t="shared" si="1"/>
        <v>2914963381</v>
      </c>
      <c r="H37" s="88">
        <v>2451567344</v>
      </c>
      <c r="I37" s="127">
        <f t="shared" si="2"/>
        <v>0.84102852199775202</v>
      </c>
      <c r="J37" s="88">
        <v>1882507388</v>
      </c>
      <c r="K37" s="89">
        <f t="shared" si="0"/>
        <v>0.64580824591840735</v>
      </c>
      <c r="L37" s="142">
        <v>447002151</v>
      </c>
      <c r="M37" s="141">
        <f>+L37/J37</f>
        <v>0.23745040994229555</v>
      </c>
    </row>
    <row r="38" spans="1:13" s="78" customFormat="1" ht="51.75" customHeight="1" x14ac:dyDescent="0.2">
      <c r="A38" s="172"/>
      <c r="B38" s="117">
        <v>7570</v>
      </c>
      <c r="C38" s="85" t="s">
        <v>38</v>
      </c>
      <c r="D38" s="86" t="s">
        <v>13</v>
      </c>
      <c r="E38" s="88">
        <v>9844466080</v>
      </c>
      <c r="F38" s="88">
        <v>1698357440</v>
      </c>
      <c r="G38" s="88">
        <f t="shared" si="1"/>
        <v>8146108640</v>
      </c>
      <c r="H38" s="88">
        <f>9447553563-F38</f>
        <v>7749196123</v>
      </c>
      <c r="I38" s="127">
        <f t="shared" si="2"/>
        <v>0.95127581345391932</v>
      </c>
      <c r="J38" s="88">
        <v>7057448677</v>
      </c>
      <c r="K38" s="89">
        <f t="shared" si="0"/>
        <v>0.86635828085396116</v>
      </c>
      <c r="L38" s="142">
        <v>3481259844</v>
      </c>
      <c r="M38" s="141">
        <f>+L38/J38</f>
        <v>0.49327455335882425</v>
      </c>
    </row>
    <row r="39" spans="1:13" s="78" customFormat="1" ht="29.25" customHeight="1" x14ac:dyDescent="0.2">
      <c r="A39" s="172"/>
      <c r="B39" s="117">
        <v>7574</v>
      </c>
      <c r="C39" s="85" t="s">
        <v>39</v>
      </c>
      <c r="D39" s="86" t="s">
        <v>13</v>
      </c>
      <c r="E39" s="88">
        <v>573419500</v>
      </c>
      <c r="F39" s="88"/>
      <c r="G39" s="88">
        <f t="shared" si="1"/>
        <v>573419500</v>
      </c>
      <c r="H39" s="88">
        <v>553949060</v>
      </c>
      <c r="I39" s="127">
        <f t="shared" si="2"/>
        <v>0.9660450333481857</v>
      </c>
      <c r="J39" s="88">
        <v>344949060</v>
      </c>
      <c r="K39" s="89">
        <f t="shared" si="0"/>
        <v>0.60156492759663738</v>
      </c>
      <c r="L39" s="142">
        <v>172918631</v>
      </c>
      <c r="M39" s="141">
        <f>+L39/J39</f>
        <v>0.50128743936858389</v>
      </c>
    </row>
    <row r="40" spans="1:13" s="78" customFormat="1" ht="15.75" customHeight="1" x14ac:dyDescent="0.2">
      <c r="A40" s="172"/>
      <c r="B40" s="164" t="s">
        <v>16</v>
      </c>
      <c r="C40" s="165"/>
      <c r="D40" s="94" t="s">
        <v>13</v>
      </c>
      <c r="E40" s="95">
        <f>+E36+E37+E38+E39</f>
        <v>13424820537</v>
      </c>
      <c r="F40" s="95">
        <f>+F36+F37+F38+F39</f>
        <v>1698357440</v>
      </c>
      <c r="G40" s="95">
        <f t="shared" si="1"/>
        <v>11726463097</v>
      </c>
      <c r="H40" s="95">
        <f>+H36+H37+H38+H39</f>
        <v>10846559267</v>
      </c>
      <c r="I40" s="128">
        <f t="shared" si="2"/>
        <v>0.92496426051729896</v>
      </c>
      <c r="J40" s="95">
        <f>+J36+J37+J38+J39</f>
        <v>9376751865</v>
      </c>
      <c r="K40" s="96">
        <f t="shared" si="0"/>
        <v>0.79962319306653251</v>
      </c>
      <c r="L40" s="97">
        <f>+L36+L37+L38+L39</f>
        <v>4127288723</v>
      </c>
      <c r="M40" s="98">
        <f>+L40/J40</f>
        <v>0.44016187933965339</v>
      </c>
    </row>
    <row r="41" spans="1:13" s="78" customFormat="1" ht="15.75" customHeight="1" x14ac:dyDescent="0.2">
      <c r="A41" s="172"/>
      <c r="B41" s="174">
        <v>7589</v>
      </c>
      <c r="C41" s="174" t="s">
        <v>40</v>
      </c>
      <c r="D41" s="86" t="s">
        <v>13</v>
      </c>
      <c r="E41" s="88">
        <f>+E42+E43</f>
        <v>10872287590</v>
      </c>
      <c r="F41" s="88">
        <f>+F42+F43</f>
        <v>7086342560</v>
      </c>
      <c r="G41" s="88">
        <f t="shared" si="1"/>
        <v>3785945030</v>
      </c>
      <c r="H41" s="88">
        <f>+H42+H43</f>
        <v>3637483096</v>
      </c>
      <c r="I41" s="127">
        <f t="shared" si="2"/>
        <v>0.96078603021872189</v>
      </c>
      <c r="J41" s="88">
        <f>+J42+J43</f>
        <v>3637483089</v>
      </c>
      <c r="K41" s="89">
        <f t="shared" si="0"/>
        <v>0.960786028369778</v>
      </c>
      <c r="L41" s="142">
        <f>+L42+L43</f>
        <v>1911422339</v>
      </c>
      <c r="M41" s="141">
        <f>+L41/J41</f>
        <v>0.52547937467538286</v>
      </c>
    </row>
    <row r="42" spans="1:13" s="78" customFormat="1" ht="15.75" customHeight="1" x14ac:dyDescent="0.2">
      <c r="A42" s="172"/>
      <c r="B42" s="174"/>
      <c r="C42" s="174"/>
      <c r="D42" s="86" t="s">
        <v>21</v>
      </c>
      <c r="E42" s="102">
        <v>10832963329</v>
      </c>
      <c r="F42" s="118">
        <v>7086342560</v>
      </c>
      <c r="G42" s="104">
        <f t="shared" si="1"/>
        <v>3746620769</v>
      </c>
      <c r="H42" s="104">
        <f>10684501395-F42</f>
        <v>3598158835</v>
      </c>
      <c r="I42" s="129">
        <f t="shared" si="2"/>
        <v>0.96037444322404009</v>
      </c>
      <c r="J42" s="102">
        <v>3598158828</v>
      </c>
      <c r="K42" s="89">
        <f t="shared" si="0"/>
        <v>0.96037444135568983</v>
      </c>
      <c r="L42" s="100">
        <v>1879411338</v>
      </c>
      <c r="M42" s="91">
        <f>+L42/J42</f>
        <v>0.5223258415873353</v>
      </c>
    </row>
    <row r="43" spans="1:13" s="78" customFormat="1" ht="15.75" customHeight="1" x14ac:dyDescent="0.2">
      <c r="A43" s="172"/>
      <c r="B43" s="174"/>
      <c r="C43" s="174"/>
      <c r="D43" s="86" t="s">
        <v>22</v>
      </c>
      <c r="E43" s="102">
        <v>39324261</v>
      </c>
      <c r="F43" s="102"/>
      <c r="G43" s="104">
        <f t="shared" si="1"/>
        <v>39324261</v>
      </c>
      <c r="H43" s="104">
        <v>39324261</v>
      </c>
      <c r="I43" s="129">
        <f t="shared" si="2"/>
        <v>1</v>
      </c>
      <c r="J43" s="102">
        <v>39324261</v>
      </c>
      <c r="K43" s="89">
        <f t="shared" si="0"/>
        <v>1</v>
      </c>
      <c r="L43" s="100">
        <v>32011001</v>
      </c>
      <c r="M43" s="91">
        <f>+L43/J43</f>
        <v>0.81402676581767164</v>
      </c>
    </row>
    <row r="44" spans="1:13" s="78" customFormat="1" ht="15.75" customHeight="1" x14ac:dyDescent="0.2">
      <c r="A44" s="172"/>
      <c r="B44" s="164" t="s">
        <v>18</v>
      </c>
      <c r="C44" s="165"/>
      <c r="D44" s="94" t="s">
        <v>13</v>
      </c>
      <c r="E44" s="99">
        <f>+E41</f>
        <v>10872287590</v>
      </c>
      <c r="F44" s="99">
        <f>+F41</f>
        <v>7086342560</v>
      </c>
      <c r="G44" s="95">
        <f t="shared" si="1"/>
        <v>3785945030</v>
      </c>
      <c r="H44" s="95">
        <f>+H41</f>
        <v>3637483096</v>
      </c>
      <c r="I44" s="128">
        <f t="shared" si="2"/>
        <v>0.96078603021872189</v>
      </c>
      <c r="J44" s="99">
        <f>+J41</f>
        <v>3637483089</v>
      </c>
      <c r="K44" s="96">
        <f t="shared" si="0"/>
        <v>0.960786028369778</v>
      </c>
      <c r="L44" s="97">
        <f>+L41</f>
        <v>1911422339</v>
      </c>
      <c r="M44" s="98">
        <f>+L44/J44</f>
        <v>0.52547937467538286</v>
      </c>
    </row>
    <row r="45" spans="1:13" s="78" customFormat="1" ht="15.75" customHeight="1" x14ac:dyDescent="0.2">
      <c r="A45" s="172"/>
      <c r="B45" s="164" t="s">
        <v>19</v>
      </c>
      <c r="C45" s="175"/>
      <c r="D45" s="94" t="s">
        <v>13</v>
      </c>
      <c r="E45" s="99">
        <f>+E40+E44</f>
        <v>24297108127</v>
      </c>
      <c r="F45" s="99">
        <f>+F40+F44</f>
        <v>8784700000</v>
      </c>
      <c r="G45" s="95">
        <f t="shared" si="1"/>
        <v>15512408127</v>
      </c>
      <c r="H45" s="95">
        <f>+H40+H44</f>
        <v>14484042363</v>
      </c>
      <c r="I45" s="128">
        <f t="shared" si="2"/>
        <v>0.93370689092365444</v>
      </c>
      <c r="J45" s="99">
        <f>+J40+J44</f>
        <v>13014234954</v>
      </c>
      <c r="K45" s="96">
        <f t="shared" si="0"/>
        <v>0.83895645649937323</v>
      </c>
      <c r="L45" s="97">
        <f>+L40+L44</f>
        <v>6038711062</v>
      </c>
      <c r="M45" s="98">
        <f>+L45/J45</f>
        <v>0.46400814825799402</v>
      </c>
    </row>
    <row r="46" spans="1:13" s="78" customFormat="1" ht="37.5" customHeight="1" x14ac:dyDescent="0.2">
      <c r="A46" s="172"/>
      <c r="B46" s="119">
        <v>7596</v>
      </c>
      <c r="C46" s="93" t="s">
        <v>41</v>
      </c>
      <c r="D46" s="86" t="s">
        <v>13</v>
      </c>
      <c r="E46" s="88">
        <v>47454926271</v>
      </c>
      <c r="F46" s="88">
        <v>43454842113</v>
      </c>
      <c r="G46" s="88">
        <f t="shared" si="1"/>
        <v>4000084158</v>
      </c>
      <c r="H46" s="88">
        <f>47431850741-F46</f>
        <v>3977008628</v>
      </c>
      <c r="I46" s="127">
        <f t="shared" si="2"/>
        <v>0.99423123887184972</v>
      </c>
      <c r="J46" s="101">
        <v>3917610588</v>
      </c>
      <c r="K46" s="89">
        <f t="shared" si="0"/>
        <v>0.97938204129154227</v>
      </c>
      <c r="L46" s="142">
        <v>692766431</v>
      </c>
      <c r="M46" s="141">
        <f>+L46/J46</f>
        <v>0.17683391838944049</v>
      </c>
    </row>
    <row r="47" spans="1:13" s="78" customFormat="1" ht="37.5" customHeight="1" x14ac:dyDescent="0.2">
      <c r="A47" s="172"/>
      <c r="B47" s="109">
        <v>7588</v>
      </c>
      <c r="C47" s="93" t="s">
        <v>42</v>
      </c>
      <c r="D47" s="86" t="s">
        <v>13</v>
      </c>
      <c r="E47" s="88">
        <v>9245714958</v>
      </c>
      <c r="F47" s="88">
        <v>5305378438</v>
      </c>
      <c r="G47" s="88">
        <f t="shared" si="1"/>
        <v>3940336520</v>
      </c>
      <c r="H47" s="88">
        <f>9239116174-F47</f>
        <v>3933737736</v>
      </c>
      <c r="I47" s="127">
        <f t="shared" si="2"/>
        <v>0.99832532476185565</v>
      </c>
      <c r="J47" s="101">
        <v>3283737736</v>
      </c>
      <c r="K47" s="89">
        <f t="shared" si="0"/>
        <v>0.83336479494396076</v>
      </c>
      <c r="L47" s="142">
        <v>1812274506</v>
      </c>
      <c r="M47" s="141">
        <f>+L47/J47</f>
        <v>0.55189380264197807</v>
      </c>
    </row>
    <row r="48" spans="1:13" s="78" customFormat="1" ht="37.5" customHeight="1" x14ac:dyDescent="0.2">
      <c r="A48" s="172"/>
      <c r="B48" s="92">
        <v>7583</v>
      </c>
      <c r="C48" s="93" t="s">
        <v>43</v>
      </c>
      <c r="D48" s="86" t="s">
        <v>13</v>
      </c>
      <c r="E48" s="88">
        <v>3076327646</v>
      </c>
      <c r="F48" s="88">
        <v>2248966569</v>
      </c>
      <c r="G48" s="88">
        <f t="shared" si="1"/>
        <v>827361077</v>
      </c>
      <c r="H48" s="88">
        <f>3057019174-F48</f>
        <v>808052605</v>
      </c>
      <c r="I48" s="127">
        <f t="shared" si="2"/>
        <v>0.97666258114291249</v>
      </c>
      <c r="J48" s="101">
        <v>658052605</v>
      </c>
      <c r="K48" s="89">
        <f t="shared" si="0"/>
        <v>0.79536326193406359</v>
      </c>
      <c r="L48" s="142">
        <v>195054585</v>
      </c>
      <c r="M48" s="141">
        <f>+L48/J48</f>
        <v>0.29641184233287854</v>
      </c>
    </row>
    <row r="49" spans="1:13" s="78" customFormat="1" ht="37.5" customHeight="1" x14ac:dyDescent="0.2">
      <c r="A49" s="172"/>
      <c r="B49" s="84">
        <v>7579</v>
      </c>
      <c r="C49" s="85" t="s">
        <v>44</v>
      </c>
      <c r="D49" s="86" t="s">
        <v>13</v>
      </c>
      <c r="E49" s="88">
        <v>5355357149</v>
      </c>
      <c r="F49" s="88">
        <v>3359012000</v>
      </c>
      <c r="G49" s="88">
        <f t="shared" si="1"/>
        <v>1996345149</v>
      </c>
      <c r="H49" s="88">
        <f>5355357149-F49</f>
        <v>1996345149</v>
      </c>
      <c r="I49" s="127">
        <f t="shared" si="2"/>
        <v>1</v>
      </c>
      <c r="J49" s="101">
        <v>1996345149</v>
      </c>
      <c r="K49" s="89">
        <f t="shared" si="0"/>
        <v>1</v>
      </c>
      <c r="L49" s="142">
        <v>167857671</v>
      </c>
      <c r="M49" s="141">
        <f>+L49/J49</f>
        <v>8.4082489986304465E-2</v>
      </c>
    </row>
    <row r="50" spans="1:13" s="78" customFormat="1" ht="37.5" customHeight="1" x14ac:dyDescent="0.2">
      <c r="A50" s="172"/>
      <c r="B50" s="84">
        <v>7581</v>
      </c>
      <c r="C50" s="85" t="s">
        <v>45</v>
      </c>
      <c r="D50" s="86" t="s">
        <v>13</v>
      </c>
      <c r="E50" s="88">
        <v>7117056352</v>
      </c>
      <c r="F50" s="88">
        <v>4030000000</v>
      </c>
      <c r="G50" s="88">
        <f t="shared" si="1"/>
        <v>3087056352</v>
      </c>
      <c r="H50" s="88">
        <f>7031437432-F50</f>
        <v>3001437432</v>
      </c>
      <c r="I50" s="127">
        <f t="shared" si="2"/>
        <v>0.97226519044767989</v>
      </c>
      <c r="J50" s="101">
        <v>3001437432</v>
      </c>
      <c r="K50" s="89">
        <f t="shared" si="0"/>
        <v>0.97226519044767989</v>
      </c>
      <c r="L50" s="142">
        <v>630061822</v>
      </c>
      <c r="M50" s="141">
        <f>+L50/J50</f>
        <v>0.20992002541267701</v>
      </c>
    </row>
    <row r="51" spans="1:13" ht="13.5" customHeight="1" x14ac:dyDescent="0.2">
      <c r="A51" s="172"/>
      <c r="B51" s="164" t="s">
        <v>26</v>
      </c>
      <c r="C51" s="165"/>
      <c r="D51" s="94" t="s">
        <v>13</v>
      </c>
      <c r="E51" s="99">
        <f>+E46+E47+E48+E49+E50</f>
        <v>72249382376</v>
      </c>
      <c r="F51" s="99">
        <f>+F46+F47+F48+F49+F50</f>
        <v>58398199120</v>
      </c>
      <c r="G51" s="95">
        <f t="shared" si="1"/>
        <v>13851183256</v>
      </c>
      <c r="H51" s="95">
        <f>+H46+H47+H48+H49+H50</f>
        <v>13716581550</v>
      </c>
      <c r="I51" s="128">
        <f t="shared" si="2"/>
        <v>0.99028229548968727</v>
      </c>
      <c r="J51" s="99">
        <f>+J46+J47+J48+J49+J50</f>
        <v>12857183510</v>
      </c>
      <c r="K51" s="96">
        <f t="shared" si="0"/>
        <v>0.92823719622874656</v>
      </c>
      <c r="L51" s="97">
        <f>+L46+L47+L48+L49+L50</f>
        <v>3498015015</v>
      </c>
      <c r="M51" s="98">
        <f>+L51/J51</f>
        <v>0.27206697425445708</v>
      </c>
    </row>
    <row r="52" spans="1:13" ht="30" customHeight="1" x14ac:dyDescent="0.2">
      <c r="A52" s="172"/>
      <c r="B52" s="109">
        <v>7573</v>
      </c>
      <c r="C52" s="110" t="s">
        <v>46</v>
      </c>
      <c r="D52" s="86" t="s">
        <v>13</v>
      </c>
      <c r="E52" s="88">
        <v>19432402092</v>
      </c>
      <c r="F52" s="88">
        <v>12177260476</v>
      </c>
      <c r="G52" s="88">
        <f t="shared" si="1"/>
        <v>7255141616</v>
      </c>
      <c r="H52" s="88">
        <f>18336225841-F52</f>
        <v>6158965365</v>
      </c>
      <c r="I52" s="127">
        <f t="shared" si="2"/>
        <v>0.84891042669896799</v>
      </c>
      <c r="J52" s="101">
        <v>4089486329</v>
      </c>
      <c r="K52" s="89">
        <f t="shared" si="0"/>
        <v>0.56366733351990295</v>
      </c>
      <c r="L52" s="142">
        <v>2235210173</v>
      </c>
      <c r="M52" s="141">
        <f>+L52/J52</f>
        <v>0.54657480015260862</v>
      </c>
    </row>
    <row r="53" spans="1:13" ht="32.25" customHeight="1" x14ac:dyDescent="0.2">
      <c r="A53" s="172"/>
      <c r="B53" s="92">
        <v>7576</v>
      </c>
      <c r="C53" s="110" t="s">
        <v>47</v>
      </c>
      <c r="D53" s="86" t="s">
        <v>13</v>
      </c>
      <c r="E53" s="88">
        <v>631484494</v>
      </c>
      <c r="F53" s="88"/>
      <c r="G53" s="88">
        <f t="shared" si="1"/>
        <v>631484494</v>
      </c>
      <c r="H53" s="88">
        <v>296801388</v>
      </c>
      <c r="I53" s="127">
        <f t="shared" si="2"/>
        <v>0.47000582091885856</v>
      </c>
      <c r="J53" s="101">
        <v>201415738</v>
      </c>
      <c r="K53" s="89">
        <f t="shared" si="0"/>
        <v>0.31895595206808042</v>
      </c>
      <c r="L53" s="142"/>
      <c r="M53" s="141">
        <f>+L53/J53</f>
        <v>0</v>
      </c>
    </row>
    <row r="54" spans="1:13" x14ac:dyDescent="0.2">
      <c r="A54" s="172"/>
      <c r="B54" s="158">
        <v>7587</v>
      </c>
      <c r="C54" s="161" t="s">
        <v>48</v>
      </c>
      <c r="D54" s="86" t="s">
        <v>13</v>
      </c>
      <c r="E54" s="88">
        <f>+E55+E56</f>
        <v>42287756535</v>
      </c>
      <c r="F54" s="88">
        <f>+F55+F56</f>
        <v>20643669012</v>
      </c>
      <c r="G54" s="88">
        <f t="shared" si="1"/>
        <v>21644087523</v>
      </c>
      <c r="H54" s="88">
        <f>+H55+H56</f>
        <v>17246171877</v>
      </c>
      <c r="I54" s="127">
        <f t="shared" si="2"/>
        <v>0.79680752809160593</v>
      </c>
      <c r="J54" s="88">
        <f>+J55+J56</f>
        <v>15791737388</v>
      </c>
      <c r="K54" s="89">
        <f t="shared" si="0"/>
        <v>0.72960975468330447</v>
      </c>
      <c r="L54" s="142">
        <f>+L55+L56</f>
        <v>1995957892</v>
      </c>
      <c r="M54" s="141">
        <f>+L54/J54</f>
        <v>0.12639254585861531</v>
      </c>
    </row>
    <row r="55" spans="1:13" x14ac:dyDescent="0.2">
      <c r="A55" s="172"/>
      <c r="B55" s="159"/>
      <c r="C55" s="162"/>
      <c r="D55" s="86" t="s">
        <v>21</v>
      </c>
      <c r="E55" s="102">
        <v>36540671123</v>
      </c>
      <c r="F55" s="104">
        <v>20220334012</v>
      </c>
      <c r="G55" s="104">
        <f t="shared" si="1"/>
        <v>16320337111</v>
      </c>
      <c r="H55" s="104">
        <f>36190155704-F55</f>
        <v>15969821692</v>
      </c>
      <c r="I55" s="129">
        <f t="shared" si="2"/>
        <v>0.97852278316213515</v>
      </c>
      <c r="J55" s="105">
        <v>15326460015</v>
      </c>
      <c r="K55" s="89">
        <f t="shared" si="0"/>
        <v>0.93910192606682608</v>
      </c>
      <c r="L55" s="73">
        <v>1837621486</v>
      </c>
      <c r="M55" s="91">
        <f>+L55/J55</f>
        <v>0.11989862526646862</v>
      </c>
    </row>
    <row r="56" spans="1:13" x14ac:dyDescent="0.2">
      <c r="A56" s="172"/>
      <c r="B56" s="160"/>
      <c r="C56" s="163"/>
      <c r="D56" s="86" t="s">
        <v>22</v>
      </c>
      <c r="E56" s="102">
        <v>5747085412</v>
      </c>
      <c r="F56" s="148">
        <v>423335000</v>
      </c>
      <c r="G56" s="104">
        <f t="shared" si="1"/>
        <v>5323750412</v>
      </c>
      <c r="H56" s="104">
        <f>1276350185</f>
        <v>1276350185</v>
      </c>
      <c r="I56" s="129">
        <f t="shared" si="2"/>
        <v>0.23974643554345501</v>
      </c>
      <c r="J56" s="105">
        <v>465277373</v>
      </c>
      <c r="K56" s="89">
        <f t="shared" si="0"/>
        <v>8.7396541346348902E-2</v>
      </c>
      <c r="L56" s="73">
        <v>158336406</v>
      </c>
      <c r="M56" s="91">
        <f>+L56/J56</f>
        <v>0.34030540745853122</v>
      </c>
    </row>
    <row r="57" spans="1:13" x14ac:dyDescent="0.2">
      <c r="A57" s="172"/>
      <c r="B57" s="158">
        <v>7578</v>
      </c>
      <c r="C57" s="161" t="s">
        <v>49</v>
      </c>
      <c r="D57" s="86" t="s">
        <v>13</v>
      </c>
      <c r="E57" s="88">
        <f>+E58+E59</f>
        <v>122833200199</v>
      </c>
      <c r="F57" s="88">
        <f>+F58+F59</f>
        <v>43893523552</v>
      </c>
      <c r="G57" s="88">
        <f t="shared" si="1"/>
        <v>78939676647</v>
      </c>
      <c r="H57" s="88">
        <f>+H58+H59</f>
        <v>74800867035</v>
      </c>
      <c r="I57" s="127">
        <f t="shared" si="2"/>
        <v>0.94756997003537524</v>
      </c>
      <c r="J57" s="88">
        <f>+J58+J59</f>
        <v>72582287197</v>
      </c>
      <c r="K57" s="89">
        <f t="shared" si="0"/>
        <v>0.91946522053252411</v>
      </c>
      <c r="L57" s="73">
        <f>+L58+L59</f>
        <v>36496179592</v>
      </c>
      <c r="M57" s="91">
        <f>+L57/J57</f>
        <v>0.50282487644600538</v>
      </c>
    </row>
    <row r="58" spans="1:13" x14ac:dyDescent="0.2">
      <c r="A58" s="172"/>
      <c r="B58" s="159"/>
      <c r="C58" s="162"/>
      <c r="D58" s="86" t="s">
        <v>21</v>
      </c>
      <c r="E58" s="102">
        <v>64394694047</v>
      </c>
      <c r="F58" s="104">
        <v>13506192415</v>
      </c>
      <c r="G58" s="104">
        <f t="shared" si="1"/>
        <v>50888501632</v>
      </c>
      <c r="H58" s="104">
        <f>61030012432-F58</f>
        <v>47523820017</v>
      </c>
      <c r="I58" s="129">
        <f t="shared" si="2"/>
        <v>0.93388129917183094</v>
      </c>
      <c r="J58" s="105">
        <v>45305240179</v>
      </c>
      <c r="K58" s="89">
        <f t="shared" si="0"/>
        <v>0.89028442037112165</v>
      </c>
      <c r="L58" s="73">
        <v>9219132574</v>
      </c>
      <c r="M58" s="91">
        <f>+L58/J58</f>
        <v>0.20348932127002112</v>
      </c>
    </row>
    <row r="59" spans="1:13" x14ac:dyDescent="0.2">
      <c r="A59" s="172"/>
      <c r="B59" s="160"/>
      <c r="C59" s="163"/>
      <c r="D59" s="86" t="s">
        <v>22</v>
      </c>
      <c r="E59" s="102">
        <v>58438506152</v>
      </c>
      <c r="F59" s="149">
        <v>30387331137</v>
      </c>
      <c r="G59" s="104">
        <f t="shared" si="1"/>
        <v>28051175015</v>
      </c>
      <c r="H59" s="104">
        <v>27277047018</v>
      </c>
      <c r="I59" s="129">
        <f t="shared" si="2"/>
        <v>0.97240300997779794</v>
      </c>
      <c r="J59" s="105">
        <v>27277047018</v>
      </c>
      <c r="K59" s="89">
        <f t="shared" si="0"/>
        <v>0.97240300997779794</v>
      </c>
      <c r="L59" s="73">
        <v>27277047018</v>
      </c>
      <c r="M59" s="91">
        <f>+L59/J59</f>
        <v>1</v>
      </c>
    </row>
    <row r="60" spans="1:13" x14ac:dyDescent="0.2">
      <c r="A60" s="172"/>
      <c r="B60" s="164" t="s">
        <v>29</v>
      </c>
      <c r="C60" s="165"/>
      <c r="D60" s="94" t="s">
        <v>13</v>
      </c>
      <c r="E60" s="95">
        <f>+E52+E53+E54+E57</f>
        <v>185184843320</v>
      </c>
      <c r="F60" s="95">
        <f>+F52+F53+F54+F57</f>
        <v>76714453040</v>
      </c>
      <c r="G60" s="95">
        <f t="shared" si="1"/>
        <v>108470390280</v>
      </c>
      <c r="H60" s="95">
        <f>+H52+H53+H54+H57</f>
        <v>98502805665</v>
      </c>
      <c r="I60" s="128">
        <f t="shared" si="2"/>
        <v>0.90810778324600683</v>
      </c>
      <c r="J60" s="95">
        <f>+J52+J53+J54+J57</f>
        <v>92664926652</v>
      </c>
      <c r="K60" s="96">
        <f t="shared" si="0"/>
        <v>0.85428775920137678</v>
      </c>
      <c r="L60" s="97">
        <f>+L52+L53+L54+L57</f>
        <v>40727347657</v>
      </c>
      <c r="M60" s="98">
        <f>+L60/J60</f>
        <v>0.43951200447122973</v>
      </c>
    </row>
    <row r="61" spans="1:13" ht="29.25" customHeight="1" x14ac:dyDescent="0.2">
      <c r="A61" s="172"/>
      <c r="B61" s="92">
        <v>7593</v>
      </c>
      <c r="C61" s="110" t="s">
        <v>50</v>
      </c>
      <c r="D61" s="86" t="s">
        <v>13</v>
      </c>
      <c r="E61" s="88">
        <v>13339662323</v>
      </c>
      <c r="F61" s="88">
        <v>5957278091</v>
      </c>
      <c r="G61" s="88">
        <f t="shared" si="1"/>
        <v>7382384232</v>
      </c>
      <c r="H61" s="88">
        <f>13339662323-F61</f>
        <v>7382384232</v>
      </c>
      <c r="I61" s="127">
        <f t="shared" si="2"/>
        <v>1</v>
      </c>
      <c r="J61" s="101">
        <v>7382384232</v>
      </c>
      <c r="K61" s="89">
        <f t="shared" si="0"/>
        <v>1</v>
      </c>
      <c r="L61" s="142">
        <v>2349551545</v>
      </c>
      <c r="M61" s="141">
        <f>+L61/J61</f>
        <v>0.31826459733909984</v>
      </c>
    </row>
    <row r="62" spans="1:13" ht="12" customHeight="1" x14ac:dyDescent="0.2">
      <c r="A62" s="172"/>
      <c r="B62" s="166">
        <v>7653</v>
      </c>
      <c r="C62" s="167" t="s">
        <v>51</v>
      </c>
      <c r="D62" s="86" t="s">
        <v>13</v>
      </c>
      <c r="E62" s="88">
        <f>+E63+E64</f>
        <v>12943540314</v>
      </c>
      <c r="F62" s="88">
        <f>+F63+F64</f>
        <v>5149034733</v>
      </c>
      <c r="G62" s="88">
        <f t="shared" si="1"/>
        <v>7794505581</v>
      </c>
      <c r="H62" s="88">
        <f>+H63+H64</f>
        <v>7576204912</v>
      </c>
      <c r="I62" s="127">
        <f t="shared" si="2"/>
        <v>0.97199300626172713</v>
      </c>
      <c r="J62" s="88">
        <f>+J63+J64</f>
        <v>6161960674</v>
      </c>
      <c r="K62" s="89">
        <f t="shared" si="0"/>
        <v>0.79055183295018538</v>
      </c>
      <c r="L62" s="142">
        <f>+L63+L64</f>
        <v>1287135369</v>
      </c>
      <c r="M62" s="141">
        <f>+L62/J62</f>
        <v>0.2088840609501105</v>
      </c>
    </row>
    <row r="63" spans="1:13" x14ac:dyDescent="0.2">
      <c r="A63" s="172"/>
      <c r="B63" s="166"/>
      <c r="C63" s="167"/>
      <c r="D63" s="86" t="s">
        <v>21</v>
      </c>
      <c r="E63" s="118">
        <v>12748610872</v>
      </c>
      <c r="F63" s="104">
        <v>5149034733</v>
      </c>
      <c r="G63" s="104">
        <f t="shared" si="1"/>
        <v>7599576139</v>
      </c>
      <c r="H63" s="104">
        <f>12725239645-F63</f>
        <v>7576204912</v>
      </c>
      <c r="I63" s="129">
        <f t="shared" si="2"/>
        <v>0.99692466703767046</v>
      </c>
      <c r="J63" s="105">
        <v>6161960674</v>
      </c>
      <c r="K63" s="89">
        <f t="shared" si="0"/>
        <v>0.81082952013305698</v>
      </c>
      <c r="L63" s="142">
        <v>1287135369</v>
      </c>
      <c r="M63" s="141">
        <f>+L63/J63</f>
        <v>0.2088840609501105</v>
      </c>
    </row>
    <row r="64" spans="1:13" x14ac:dyDescent="0.2">
      <c r="A64" s="172"/>
      <c r="B64" s="166"/>
      <c r="C64" s="167"/>
      <c r="D64" s="86" t="s">
        <v>22</v>
      </c>
      <c r="E64" s="102">
        <v>194929442</v>
      </c>
      <c r="F64" s="103"/>
      <c r="G64" s="104">
        <f t="shared" si="1"/>
        <v>194929442</v>
      </c>
      <c r="H64" s="104"/>
      <c r="I64" s="129">
        <f t="shared" si="2"/>
        <v>0</v>
      </c>
      <c r="J64" s="105"/>
      <c r="K64" s="74">
        <f t="shared" si="0"/>
        <v>0</v>
      </c>
      <c r="L64" s="73">
        <v>0</v>
      </c>
      <c r="M64" s="91" t="e">
        <f>+L64/J64</f>
        <v>#DIV/0!</v>
      </c>
    </row>
    <row r="65" spans="1:13" ht="48" customHeight="1" x14ac:dyDescent="0.2">
      <c r="A65" s="173"/>
      <c r="B65" s="117">
        <v>7595</v>
      </c>
      <c r="C65" s="120" t="s">
        <v>52</v>
      </c>
      <c r="D65" s="86" t="s">
        <v>13</v>
      </c>
      <c r="E65" s="88">
        <v>2887950403</v>
      </c>
      <c r="F65" s="88">
        <v>943956515</v>
      </c>
      <c r="G65" s="88">
        <f t="shared" si="1"/>
        <v>1943993888</v>
      </c>
      <c r="H65" s="88">
        <f>2863749185-F65</f>
        <v>1919792670</v>
      </c>
      <c r="I65" s="127">
        <f t="shared" si="2"/>
        <v>0.98755077464523389</v>
      </c>
      <c r="J65" s="101">
        <v>1488863931</v>
      </c>
      <c r="K65" s="89">
        <f t="shared" si="0"/>
        <v>0.76587891566457433</v>
      </c>
      <c r="L65" s="90">
        <v>509240949</v>
      </c>
      <c r="M65" s="89">
        <f>+L65/J65</f>
        <v>0.34203323648116507</v>
      </c>
    </row>
    <row r="66" spans="1:13" x14ac:dyDescent="0.2">
      <c r="A66" s="173"/>
      <c r="B66" s="168" t="s">
        <v>32</v>
      </c>
      <c r="C66" s="168"/>
      <c r="D66" s="94" t="s">
        <v>13</v>
      </c>
      <c r="E66" s="99">
        <f>+E61+E62+E65</f>
        <v>29171153040</v>
      </c>
      <c r="F66" s="99">
        <f>+F61+F62+F65</f>
        <v>12050269339</v>
      </c>
      <c r="G66" s="95">
        <f t="shared" si="1"/>
        <v>17120883701</v>
      </c>
      <c r="H66" s="95">
        <f>+H61+H62+H65</f>
        <v>16878381814</v>
      </c>
      <c r="I66" s="128">
        <f t="shared" si="2"/>
        <v>0.98583590127501208</v>
      </c>
      <c r="J66" s="99">
        <f>+J61+J62+J65</f>
        <v>15033208837</v>
      </c>
      <c r="K66" s="96">
        <f t="shared" si="0"/>
        <v>0.87806266893349305</v>
      </c>
      <c r="L66" s="97">
        <f>+L61+L62+L65</f>
        <v>4145927863</v>
      </c>
      <c r="M66" s="98">
        <f>+L66/J66</f>
        <v>0.27578462508922041</v>
      </c>
    </row>
    <row r="67" spans="1:13" x14ac:dyDescent="0.2">
      <c r="A67" s="173"/>
      <c r="B67" s="168" t="s">
        <v>33</v>
      </c>
      <c r="C67" s="176"/>
      <c r="D67" s="94" t="s">
        <v>13</v>
      </c>
      <c r="E67" s="99">
        <f>+E66+E60+E51</f>
        <v>286605378736</v>
      </c>
      <c r="F67" s="99">
        <f>+F66+F60+F51</f>
        <v>147162921499</v>
      </c>
      <c r="G67" s="95">
        <f t="shared" si="1"/>
        <v>139442457237</v>
      </c>
      <c r="H67" s="95">
        <f>+H66+H60+H51</f>
        <v>129097769029</v>
      </c>
      <c r="I67" s="128">
        <f t="shared" si="2"/>
        <v>0.9258139277449916</v>
      </c>
      <c r="J67" s="99">
        <f>+J66+J60+J51</f>
        <v>120555318999</v>
      </c>
      <c r="K67" s="96">
        <f t="shared" si="0"/>
        <v>0.86455245688980553</v>
      </c>
      <c r="L67" s="97">
        <f>+L66+L60+L51</f>
        <v>48371290535</v>
      </c>
      <c r="M67" s="98">
        <f>+L67/J67</f>
        <v>0.40123729866619356</v>
      </c>
    </row>
    <row r="68" spans="1:13" ht="22.5" customHeight="1" x14ac:dyDescent="0.2">
      <c r="A68" s="121"/>
      <c r="B68" s="154" t="s">
        <v>53</v>
      </c>
      <c r="C68" s="154"/>
      <c r="D68" s="154"/>
      <c r="E68" s="113">
        <f>+E45+E67</f>
        <v>310902486863</v>
      </c>
      <c r="F68" s="113">
        <f>+F45+F67</f>
        <v>155947621499</v>
      </c>
      <c r="G68" s="114">
        <f t="shared" si="1"/>
        <v>154954865364</v>
      </c>
      <c r="H68" s="114">
        <f>+H45+H67</f>
        <v>143581811392</v>
      </c>
      <c r="I68" s="131">
        <f t="shared" si="2"/>
        <v>0.92660408600088884</v>
      </c>
      <c r="J68" s="113">
        <f>+J45+J67</f>
        <v>133569553953</v>
      </c>
      <c r="K68" s="115">
        <f t="shared" si="0"/>
        <v>0.86199006168173953</v>
      </c>
      <c r="L68" s="116">
        <f>+L67+L45</f>
        <v>54410001597</v>
      </c>
      <c r="M68" s="115">
        <f>+L68/J68</f>
        <v>0.40735332257039358</v>
      </c>
    </row>
    <row r="69" spans="1:13" x14ac:dyDescent="0.2">
      <c r="B69" s="155" t="s">
        <v>78</v>
      </c>
      <c r="C69" s="155"/>
      <c r="D69" s="155"/>
      <c r="E69" s="122">
        <f>+E35+E68</f>
        <v>453724573372</v>
      </c>
      <c r="F69" s="122">
        <f>+F35+F68</f>
        <v>155947621499</v>
      </c>
      <c r="G69" s="146">
        <f t="shared" si="1"/>
        <v>297776951873</v>
      </c>
      <c r="H69" s="146">
        <f>+H35+H68</f>
        <v>286329139358</v>
      </c>
      <c r="I69" s="147">
        <f t="shared" si="2"/>
        <v>0.96155574686692868</v>
      </c>
      <c r="J69" s="122">
        <f>+J35+J68</f>
        <v>276316881919</v>
      </c>
      <c r="K69" s="123">
        <f t="shared" si="0"/>
        <v>0.92793240101687724</v>
      </c>
      <c r="L69" s="100">
        <f>+L68+L35</f>
        <v>176952648982</v>
      </c>
      <c r="M69" s="74">
        <f>+L69/J69</f>
        <v>0.64039753109935638</v>
      </c>
    </row>
    <row r="70" spans="1:13" x14ac:dyDescent="0.2">
      <c r="H70" s="75"/>
    </row>
    <row r="71" spans="1:13" x14ac:dyDescent="0.2">
      <c r="H71" s="124"/>
      <c r="J71" s="145"/>
    </row>
    <row r="72" spans="1:13" x14ac:dyDescent="0.2">
      <c r="F72" s="124"/>
      <c r="H72" s="124"/>
    </row>
  </sheetData>
  <autoFilter ref="A5:K70">
    <filterColumn colId="1" showButton="0"/>
    <filterColumn colId="3" showButton="0"/>
  </autoFilter>
  <mergeCells count="42">
    <mergeCell ref="B1:K1"/>
    <mergeCell ref="B2:K2"/>
    <mergeCell ref="B3:K3"/>
    <mergeCell ref="B5:C5"/>
    <mergeCell ref="A6:A35"/>
    <mergeCell ref="B9:C9"/>
    <mergeCell ref="B11:C11"/>
    <mergeCell ref="B12:C12"/>
    <mergeCell ref="B13:B15"/>
    <mergeCell ref="C13:C15"/>
    <mergeCell ref="B34:C34"/>
    <mergeCell ref="B16:B18"/>
    <mergeCell ref="C16:C18"/>
    <mergeCell ref="B21:C21"/>
    <mergeCell ref="B23:B25"/>
    <mergeCell ref="C23:C25"/>
    <mergeCell ref="A36:A67"/>
    <mergeCell ref="B40:C40"/>
    <mergeCell ref="B41:B43"/>
    <mergeCell ref="C41:C43"/>
    <mergeCell ref="B44:C44"/>
    <mergeCell ref="B45:C45"/>
    <mergeCell ref="B51:C51"/>
    <mergeCell ref="B54:B56"/>
    <mergeCell ref="C54:C56"/>
    <mergeCell ref="B67:C67"/>
    <mergeCell ref="B68:D68"/>
    <mergeCell ref="B69:D69"/>
    <mergeCell ref="D5:E5"/>
    <mergeCell ref="B57:B59"/>
    <mergeCell ref="C57:C59"/>
    <mergeCell ref="B60:C60"/>
    <mergeCell ref="B62:B64"/>
    <mergeCell ref="C62:C64"/>
    <mergeCell ref="B66:C66"/>
    <mergeCell ref="B35:D35"/>
    <mergeCell ref="B27:B29"/>
    <mergeCell ref="C27:C29"/>
    <mergeCell ref="B30:B32"/>
    <mergeCell ref="C30:C32"/>
    <mergeCell ref="B33:C33"/>
    <mergeCell ref="B26:C26"/>
  </mergeCells>
  <pageMargins left="0.70866141732283472" right="0.70866141732283472" top="0.74803149606299213" bottom="0.74803149606299213" header="0.31496062992125984" footer="0.31496062992125984"/>
  <pageSetup scale="46" orientation="landscape" r:id="rId1"/>
  <rowBreaks count="1" manualBreakCount="1">
    <brk id="5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16"/>
  <sheetViews>
    <sheetView topLeftCell="B1" zoomScaleNormal="100" zoomScaleSheetLayoutView="85" workbookViewId="0">
      <selection activeCell="C23" sqref="C23"/>
    </sheetView>
  </sheetViews>
  <sheetFormatPr baseColWidth="10" defaultRowHeight="12.75" x14ac:dyDescent="0.2"/>
  <cols>
    <col min="1" max="1" width="31.28515625" style="48" customWidth="1"/>
    <col min="2" max="3" width="20.140625" style="48" customWidth="1"/>
    <col min="4" max="4" width="14.85546875" style="48" customWidth="1"/>
    <col min="5" max="5" width="18.140625" style="48" customWidth="1"/>
    <col min="6" max="6" width="14.85546875" style="48" customWidth="1"/>
    <col min="7" max="7" width="19.85546875" style="48" customWidth="1"/>
    <col min="8" max="8" width="13.140625" style="48" customWidth="1"/>
    <col min="9" max="16384" width="11.42578125" style="48"/>
  </cols>
  <sheetData>
    <row r="1" spans="1:10" x14ac:dyDescent="0.2">
      <c r="A1" s="191" t="s">
        <v>65</v>
      </c>
      <c r="B1" s="192"/>
      <c r="C1" s="192"/>
      <c r="D1" s="192"/>
      <c r="E1" s="192"/>
      <c r="F1" s="192"/>
      <c r="G1" s="192"/>
      <c r="H1" s="193"/>
    </row>
    <row r="2" spans="1:10" x14ac:dyDescent="0.2">
      <c r="A2" s="194" t="s">
        <v>66</v>
      </c>
      <c r="B2" s="195"/>
      <c r="C2" s="195"/>
      <c r="D2" s="195"/>
      <c r="E2" s="195"/>
      <c r="F2" s="195"/>
      <c r="G2" s="195"/>
      <c r="H2" s="196"/>
    </row>
    <row r="4" spans="1:10" ht="25.5" x14ac:dyDescent="0.2">
      <c r="A4" s="49" t="s">
        <v>67</v>
      </c>
      <c r="B4" s="50" t="s">
        <v>68</v>
      </c>
      <c r="C4" s="50" t="s">
        <v>4</v>
      </c>
      <c r="D4" s="51" t="s">
        <v>5</v>
      </c>
      <c r="E4" s="49" t="s">
        <v>6</v>
      </c>
      <c r="F4" s="52" t="s">
        <v>7</v>
      </c>
      <c r="G4" s="50" t="s">
        <v>8</v>
      </c>
      <c r="H4" s="53" t="s">
        <v>9</v>
      </c>
      <c r="I4" s="53" t="s">
        <v>10</v>
      </c>
      <c r="J4" s="54"/>
    </row>
    <row r="5" spans="1:10" x14ac:dyDescent="0.2">
      <c r="A5" s="55" t="s">
        <v>69</v>
      </c>
      <c r="B5" s="56">
        <v>55644486000</v>
      </c>
      <c r="C5" s="56">
        <v>39638358192</v>
      </c>
      <c r="D5" s="57">
        <f>+C5/B5</f>
        <v>0.71235015437109084</v>
      </c>
      <c r="E5" s="56">
        <v>39638358192</v>
      </c>
      <c r="F5" s="57">
        <f>+E5/B5</f>
        <v>0.71235015437109084</v>
      </c>
      <c r="G5" s="56">
        <v>39638034662</v>
      </c>
      <c r="H5" s="58">
        <f>+G5/B5</f>
        <v>0.71234434013821246</v>
      </c>
      <c r="I5" s="59">
        <f>+G5/E5</f>
        <v>0.99999183795659663</v>
      </c>
    </row>
    <row r="6" spans="1:10" ht="25.5" x14ac:dyDescent="0.2">
      <c r="A6" s="60" t="s">
        <v>70</v>
      </c>
      <c r="B6" s="56">
        <v>11117000000</v>
      </c>
      <c r="C6" s="56">
        <v>10855919245</v>
      </c>
      <c r="D6" s="57">
        <f>+C6/B6</f>
        <v>0.9765151790051273</v>
      </c>
      <c r="E6" s="56">
        <v>10523052872</v>
      </c>
      <c r="F6" s="57">
        <f>+E6/B6</f>
        <v>0.94657307475038233</v>
      </c>
      <c r="G6" s="56">
        <v>6289897409</v>
      </c>
      <c r="H6" s="58">
        <f>+G6/B6</f>
        <v>0.56579089763425383</v>
      </c>
      <c r="I6" s="59">
        <f>+G6/E6</f>
        <v>0.59772553511883564</v>
      </c>
    </row>
    <row r="7" spans="1:10" x14ac:dyDescent="0.2">
      <c r="A7" s="55" t="s">
        <v>71</v>
      </c>
      <c r="B7" s="56">
        <v>2800000000</v>
      </c>
      <c r="C7" s="56">
        <v>2800000000</v>
      </c>
      <c r="D7" s="57">
        <f>+C7/B7</f>
        <v>1</v>
      </c>
      <c r="E7" s="56">
        <v>803508092</v>
      </c>
      <c r="F7" s="57">
        <f>+E7/B7</f>
        <v>0.2869671757142857</v>
      </c>
      <c r="G7" s="56">
        <v>803508092</v>
      </c>
      <c r="H7" s="58">
        <f>+G7/B7</f>
        <v>0.2869671757142857</v>
      </c>
      <c r="I7" s="59">
        <f>+G7/E7</f>
        <v>1</v>
      </c>
    </row>
    <row r="8" spans="1:10" ht="38.25" x14ac:dyDescent="0.2">
      <c r="A8" s="55" t="s">
        <v>72</v>
      </c>
      <c r="B8" s="56">
        <v>2750000000</v>
      </c>
      <c r="C8" s="56">
        <v>2300000000</v>
      </c>
      <c r="D8" s="57">
        <f>+C8/B8</f>
        <v>0.83636363636363631</v>
      </c>
      <c r="E8" s="56">
        <v>2300000000</v>
      </c>
      <c r="F8" s="57">
        <f>+E8/B8</f>
        <v>0.83636363636363631</v>
      </c>
      <c r="G8" s="56">
        <v>1642526139</v>
      </c>
      <c r="H8" s="58">
        <f>+G8/B8</f>
        <v>0.59728223236363631</v>
      </c>
      <c r="I8" s="59">
        <f>+G8/E8</f>
        <v>0.71414179956521739</v>
      </c>
    </row>
    <row r="9" spans="1:10" ht="15.75" x14ac:dyDescent="0.2">
      <c r="A9" s="61" t="s">
        <v>73</v>
      </c>
      <c r="B9" s="62">
        <f>SUM(B5:B8)</f>
        <v>72311486000</v>
      </c>
      <c r="C9" s="62">
        <f>SUM(C5:C8)</f>
        <v>55594277437</v>
      </c>
      <c r="D9" s="63">
        <f>+C9/B9</f>
        <v>0.76881669168021249</v>
      </c>
      <c r="E9" s="64">
        <f>SUM(E5:E8)</f>
        <v>53264919156</v>
      </c>
      <c r="F9" s="65">
        <f>+E9/B9</f>
        <v>0.73660385233958547</v>
      </c>
      <c r="G9" s="62">
        <f>SUM(G5:G8)</f>
        <v>48373966302</v>
      </c>
      <c r="H9" s="66">
        <f>+G9/B9</f>
        <v>0.66896656365214235</v>
      </c>
      <c r="I9" s="66">
        <f>+G9/E9</f>
        <v>0.90817684638409779</v>
      </c>
    </row>
    <row r="10" spans="1:10" x14ac:dyDescent="0.2">
      <c r="A10" s="67"/>
      <c r="B10" s="68"/>
      <c r="E10" s="68"/>
    </row>
    <row r="11" spans="1:10" x14ac:dyDescent="0.2">
      <c r="B11" s="68"/>
      <c r="E11" s="68"/>
    </row>
    <row r="12" spans="1:10" x14ac:dyDescent="0.2">
      <c r="E12" s="69"/>
      <c r="G12" s="69"/>
    </row>
    <row r="13" spans="1:10" x14ac:dyDescent="0.2">
      <c r="B13" s="68"/>
    </row>
    <row r="16" spans="1:10" x14ac:dyDescent="0.2">
      <c r="D16" s="70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V193"/>
  <sheetViews>
    <sheetView tabSelected="1" topLeftCell="A10" zoomScale="110" zoomScaleNormal="110" zoomScaleSheetLayoutView="85" workbookViewId="0">
      <selection activeCell="D25" sqref="D25"/>
    </sheetView>
  </sheetViews>
  <sheetFormatPr baseColWidth="10" defaultRowHeight="12" x14ac:dyDescent="0.2"/>
  <cols>
    <col min="1" max="1" width="7.85546875" style="47" customWidth="1"/>
    <col min="2" max="2" width="43" style="44" customWidth="1"/>
    <col min="3" max="3" width="15.42578125" style="45" customWidth="1"/>
    <col min="4" max="4" width="19.140625" style="45" customWidth="1"/>
    <col min="5" max="5" width="9.85546875" style="46" customWidth="1"/>
    <col min="6" max="7" width="11.42578125" style="4"/>
    <col min="8" max="22" width="11.42578125" style="5"/>
    <col min="23" max="16384" width="11.42578125" style="6"/>
  </cols>
  <sheetData>
    <row r="1" spans="1:22" ht="15" customHeight="1" x14ac:dyDescent="0.2">
      <c r="A1" s="198" t="s">
        <v>54</v>
      </c>
      <c r="B1" s="198"/>
      <c r="C1" s="198"/>
      <c r="D1" s="198"/>
      <c r="E1" s="198"/>
    </row>
    <row r="2" spans="1:22" ht="12.75" x14ac:dyDescent="0.2">
      <c r="A2" s="198" t="s">
        <v>74</v>
      </c>
      <c r="B2" s="198"/>
      <c r="C2" s="198"/>
      <c r="D2" s="198"/>
      <c r="E2" s="198"/>
    </row>
    <row r="3" spans="1:22" ht="15" customHeight="1" x14ac:dyDescent="0.2">
      <c r="A3" s="7"/>
      <c r="B3" s="8"/>
      <c r="C3" s="9"/>
      <c r="D3" s="9"/>
      <c r="E3" s="10"/>
    </row>
    <row r="4" spans="1:22" x14ac:dyDescent="0.2">
      <c r="A4" s="199" t="s">
        <v>2</v>
      </c>
      <c r="B4" s="200"/>
      <c r="C4" s="11" t="s">
        <v>55</v>
      </c>
      <c r="D4" s="11" t="s">
        <v>8</v>
      </c>
      <c r="E4" s="12" t="s">
        <v>56</v>
      </c>
    </row>
    <row r="5" spans="1:22" ht="22.5" customHeight="1" x14ac:dyDescent="0.2">
      <c r="A5" s="14">
        <v>7544</v>
      </c>
      <c r="B5" s="15" t="s">
        <v>57</v>
      </c>
      <c r="C5" s="16">
        <v>4037724226</v>
      </c>
      <c r="D5" s="16">
        <v>3961377643</v>
      </c>
      <c r="E5" s="17">
        <f>+D5/C5</f>
        <v>0.98109167968719024</v>
      </c>
    </row>
    <row r="6" spans="1:22" x14ac:dyDescent="0.2">
      <c r="A6" s="201" t="s">
        <v>18</v>
      </c>
      <c r="B6" s="202"/>
      <c r="C6" s="13">
        <f>+C5</f>
        <v>4037724226</v>
      </c>
      <c r="D6" s="13">
        <f>+D5</f>
        <v>3961377643</v>
      </c>
      <c r="E6" s="18">
        <f>+D6/C6</f>
        <v>0.98109167968719024</v>
      </c>
    </row>
    <row r="7" spans="1:22" x14ac:dyDescent="0.2">
      <c r="A7" s="14">
        <v>965</v>
      </c>
      <c r="B7" s="15" t="s">
        <v>58</v>
      </c>
      <c r="C7" s="16">
        <v>75829114</v>
      </c>
      <c r="D7" s="16">
        <v>68083418</v>
      </c>
      <c r="E7" s="17">
        <f>D7/C7</f>
        <v>0.89785327044702123</v>
      </c>
    </row>
    <row r="8" spans="1:22" x14ac:dyDescent="0.2">
      <c r="A8" s="14">
        <v>6094</v>
      </c>
      <c r="B8" s="19" t="s">
        <v>14</v>
      </c>
      <c r="C8" s="16">
        <v>4951589488</v>
      </c>
      <c r="D8" s="16">
        <v>4807965973</v>
      </c>
      <c r="E8" s="17">
        <f>D8/C8</f>
        <v>0.97099446241493437</v>
      </c>
    </row>
    <row r="9" spans="1:22" ht="24" x14ac:dyDescent="0.2">
      <c r="A9" s="14">
        <v>967</v>
      </c>
      <c r="B9" s="15" t="s">
        <v>15</v>
      </c>
      <c r="C9" s="16">
        <v>9294357726</v>
      </c>
      <c r="D9" s="16">
        <v>8549409529</v>
      </c>
      <c r="E9" s="17">
        <f>D9/C9</f>
        <v>0.91984941628445338</v>
      </c>
    </row>
    <row r="10" spans="1:22" x14ac:dyDescent="0.2">
      <c r="A10" s="201" t="s">
        <v>16</v>
      </c>
      <c r="B10" s="202"/>
      <c r="C10" s="20">
        <f>+C7+C8+C9</f>
        <v>14321776328</v>
      </c>
      <c r="D10" s="21">
        <f>SUM(D7:D9)</f>
        <v>13425458920</v>
      </c>
      <c r="E10" s="22">
        <f>+D10/C10</f>
        <v>0.93741576551173744</v>
      </c>
    </row>
    <row r="11" spans="1:22" s="27" customFormat="1" x14ac:dyDescent="0.2">
      <c r="A11" s="203" t="s">
        <v>59</v>
      </c>
      <c r="B11" s="203"/>
      <c r="C11" s="23">
        <f>+C10+C6</f>
        <v>18359500554</v>
      </c>
      <c r="D11" s="23">
        <f>+D10+D6</f>
        <v>17386836563</v>
      </c>
      <c r="E11" s="24">
        <f>+D11/C11</f>
        <v>0.94702121726355537</v>
      </c>
      <c r="F11" s="25"/>
      <c r="G11" s="25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</row>
    <row r="12" spans="1:22" s="27" customFormat="1" ht="24" x14ac:dyDescent="0.2">
      <c r="A12" s="28">
        <v>339</v>
      </c>
      <c r="B12" s="29" t="s">
        <v>20</v>
      </c>
      <c r="C12" s="30">
        <v>8942831607</v>
      </c>
      <c r="D12" s="30">
        <v>8537051118</v>
      </c>
      <c r="E12" s="17">
        <f>D12/C12</f>
        <v>0.95462505537033981</v>
      </c>
      <c r="F12" s="25"/>
      <c r="G12" s="25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</row>
    <row r="13" spans="1:22" s="27" customFormat="1" x14ac:dyDescent="0.2">
      <c r="A13" s="14">
        <v>1004</v>
      </c>
      <c r="B13" s="15" t="s">
        <v>23</v>
      </c>
      <c r="C13" s="30">
        <v>5117737388</v>
      </c>
      <c r="D13" s="30">
        <v>5074477303</v>
      </c>
      <c r="E13" s="17">
        <f t="shared" ref="E13:E22" si="0">D13/C13</f>
        <v>0.99154702914193382</v>
      </c>
      <c r="F13" s="25"/>
      <c r="G13" s="25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</row>
    <row r="14" spans="1:22" s="27" customFormat="1" ht="15" customHeight="1" x14ac:dyDescent="0.2">
      <c r="A14" s="14">
        <v>1183</v>
      </c>
      <c r="B14" s="15" t="s">
        <v>60</v>
      </c>
      <c r="C14" s="30">
        <v>1436494147</v>
      </c>
      <c r="D14" s="30">
        <v>554358922</v>
      </c>
      <c r="E14" s="17">
        <f t="shared" si="0"/>
        <v>0.38591102035308189</v>
      </c>
      <c r="F14" s="25">
        <v>169498203</v>
      </c>
      <c r="G14" s="25">
        <v>162000001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</row>
    <row r="15" spans="1:22" s="27" customFormat="1" x14ac:dyDescent="0.2">
      <c r="A15" s="14">
        <v>585</v>
      </c>
      <c r="B15" s="15" t="s">
        <v>25</v>
      </c>
      <c r="C15" s="30">
        <v>918824727</v>
      </c>
      <c r="D15" s="30">
        <v>834820342</v>
      </c>
      <c r="E15" s="17">
        <f t="shared" si="0"/>
        <v>0.90857409195518957</v>
      </c>
      <c r="F15" s="25">
        <v>0</v>
      </c>
      <c r="G15" s="25">
        <v>0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</row>
    <row r="16" spans="1:22" s="27" customFormat="1" x14ac:dyDescent="0.2">
      <c r="A16" s="201" t="s">
        <v>26</v>
      </c>
      <c r="B16" s="202"/>
      <c r="C16" s="31">
        <f>+C12+C13+C14+C15</f>
        <v>16415887869</v>
      </c>
      <c r="D16" s="31">
        <f>+D12+D13+D14+D15</f>
        <v>15000707685</v>
      </c>
      <c r="E16" s="22">
        <f t="shared" si="0"/>
        <v>0.91379204126555669</v>
      </c>
      <c r="F16" s="25"/>
      <c r="G16" s="25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1:22" ht="24" x14ac:dyDescent="0.2">
      <c r="A17" s="14">
        <v>6219</v>
      </c>
      <c r="B17" s="32" t="s">
        <v>27</v>
      </c>
      <c r="C17" s="33">
        <v>12360640396</v>
      </c>
      <c r="D17" s="33">
        <v>11981434511</v>
      </c>
      <c r="E17" s="17">
        <f t="shared" si="0"/>
        <v>0.96932150173038656</v>
      </c>
      <c r="F17" s="4">
        <v>0</v>
      </c>
      <c r="G17" s="4">
        <v>0</v>
      </c>
    </row>
    <row r="18" spans="1:22" x14ac:dyDescent="0.2">
      <c r="A18" s="14">
        <v>1032</v>
      </c>
      <c r="B18" s="32" t="s">
        <v>61</v>
      </c>
      <c r="C18" s="33">
        <v>133182476783</v>
      </c>
      <c r="D18" s="33">
        <v>77702284989</v>
      </c>
      <c r="E18" s="17">
        <f t="shared" si="0"/>
        <v>0.58342724107469268</v>
      </c>
    </row>
    <row r="19" spans="1:22" x14ac:dyDescent="0.2">
      <c r="A19" s="201" t="s">
        <v>29</v>
      </c>
      <c r="B19" s="202"/>
      <c r="C19" s="34">
        <f>+C17+C18</f>
        <v>145543117179</v>
      </c>
      <c r="D19" s="34">
        <f>+D17+D18</f>
        <v>89683719500</v>
      </c>
      <c r="E19" s="2">
        <f t="shared" si="0"/>
        <v>0.61620034831121651</v>
      </c>
    </row>
    <row r="20" spans="1:22" ht="24" x14ac:dyDescent="0.2">
      <c r="A20" s="14">
        <v>7545</v>
      </c>
      <c r="B20" s="32" t="s">
        <v>62</v>
      </c>
      <c r="C20" s="33">
        <v>4839113920</v>
      </c>
      <c r="D20" s="33">
        <v>4549674588</v>
      </c>
      <c r="E20" s="17">
        <f t="shared" si="0"/>
        <v>0.94018753499400987</v>
      </c>
    </row>
    <row r="21" spans="1:22" x14ac:dyDescent="0.2">
      <c r="A21" s="14">
        <v>1044</v>
      </c>
      <c r="B21" s="32" t="s">
        <v>31</v>
      </c>
      <c r="C21" s="33">
        <v>8265369301</v>
      </c>
      <c r="D21" s="33">
        <v>6665984661</v>
      </c>
      <c r="E21" s="17">
        <f t="shared" si="0"/>
        <v>0.80649568316245768</v>
      </c>
      <c r="F21" s="4">
        <v>289591620.25</v>
      </c>
      <c r="G21" s="4">
        <v>261220532</v>
      </c>
    </row>
    <row r="22" spans="1:22" x14ac:dyDescent="0.2">
      <c r="A22" s="201" t="s">
        <v>32</v>
      </c>
      <c r="B22" s="202"/>
      <c r="C22" s="35">
        <f>+C20+C21</f>
        <v>13104483221</v>
      </c>
      <c r="D22" s="35">
        <f>+D20+D21</f>
        <v>11215659249</v>
      </c>
      <c r="E22" s="17">
        <f t="shared" si="0"/>
        <v>0.855864291620966</v>
      </c>
    </row>
    <row r="23" spans="1:22" x14ac:dyDescent="0.2">
      <c r="A23" s="204" t="s">
        <v>63</v>
      </c>
      <c r="B23" s="204"/>
      <c r="C23" s="23">
        <f>+C16+C19+C22</f>
        <v>175063488269</v>
      </c>
      <c r="D23" s="23">
        <f>+D16+D19+D22</f>
        <v>115900086434</v>
      </c>
      <c r="E23" s="24">
        <f>D23/C23</f>
        <v>0.662046024445198</v>
      </c>
    </row>
    <row r="24" spans="1:22" s="39" customFormat="1" ht="11.25" customHeight="1" x14ac:dyDescent="0.2">
      <c r="A24" s="36"/>
      <c r="B24" s="37"/>
      <c r="C24" s="5"/>
      <c r="D24" s="5"/>
      <c r="E24" s="7"/>
      <c r="F24" s="38"/>
      <c r="G24" s="38"/>
    </row>
    <row r="25" spans="1:22" s="42" customFormat="1" ht="15.75" customHeight="1" x14ac:dyDescent="0.2">
      <c r="A25" s="197" t="s">
        <v>64</v>
      </c>
      <c r="B25" s="197"/>
      <c r="C25" s="3">
        <f>+C23+C11</f>
        <v>193422988823</v>
      </c>
      <c r="D25" s="3">
        <f>+D23+D11</f>
        <v>133286922997</v>
      </c>
      <c r="E25" s="71">
        <f>+D25/C25</f>
        <v>0.68909556101922254</v>
      </c>
      <c r="F25" s="40"/>
      <c r="G25" s="40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</row>
    <row r="26" spans="1:22" ht="15.75" customHeight="1" x14ac:dyDescent="0.2">
      <c r="A26" s="43"/>
    </row>
    <row r="27" spans="1:22" s="5" customFormat="1" x14ac:dyDescent="0.2">
      <c r="A27" s="7"/>
      <c r="B27" s="8"/>
      <c r="C27" s="9"/>
      <c r="D27" s="9"/>
      <c r="E27" s="10"/>
      <c r="F27" s="4"/>
      <c r="G27" s="4"/>
    </row>
    <row r="28" spans="1:22" s="5" customFormat="1" x14ac:dyDescent="0.2">
      <c r="A28" s="7"/>
      <c r="B28" s="8"/>
      <c r="C28" s="9"/>
      <c r="D28" s="9"/>
      <c r="E28" s="10"/>
      <c r="F28" s="4"/>
      <c r="G28" s="4"/>
    </row>
    <row r="29" spans="1:22" s="5" customFormat="1" x14ac:dyDescent="0.2">
      <c r="A29" s="7"/>
      <c r="B29" s="8"/>
      <c r="C29" s="9"/>
      <c r="D29" s="9"/>
      <c r="E29" s="10"/>
      <c r="F29" s="4"/>
      <c r="G29" s="4"/>
    </row>
    <row r="30" spans="1:22" s="5" customFormat="1" x14ac:dyDescent="0.2">
      <c r="A30" s="7"/>
      <c r="B30" s="8"/>
      <c r="C30" s="9"/>
      <c r="D30" s="9"/>
      <c r="E30" s="10"/>
      <c r="F30" s="4"/>
      <c r="G30" s="4"/>
    </row>
    <row r="31" spans="1:22" s="5" customFormat="1" x14ac:dyDescent="0.2">
      <c r="A31" s="7"/>
      <c r="B31" s="8"/>
      <c r="C31" s="9"/>
      <c r="D31" s="9"/>
      <c r="E31" s="10"/>
      <c r="F31" s="4"/>
      <c r="G31" s="4"/>
    </row>
    <row r="32" spans="1:22" s="5" customFormat="1" x14ac:dyDescent="0.2">
      <c r="A32" s="7"/>
      <c r="B32" s="8"/>
      <c r="C32" s="9"/>
      <c r="D32" s="9"/>
      <c r="E32" s="10"/>
      <c r="F32" s="4"/>
      <c r="G32" s="4"/>
    </row>
    <row r="33" spans="1:7" s="5" customFormat="1" x14ac:dyDescent="0.2">
      <c r="A33" s="7"/>
      <c r="B33" s="8"/>
      <c r="C33" s="9"/>
      <c r="D33" s="9"/>
      <c r="E33" s="10"/>
      <c r="F33" s="4"/>
      <c r="G33" s="4"/>
    </row>
    <row r="34" spans="1:7" s="5" customFormat="1" x14ac:dyDescent="0.2">
      <c r="A34" s="7"/>
      <c r="B34" s="8"/>
      <c r="C34" s="9"/>
      <c r="D34" s="9"/>
      <c r="E34" s="10"/>
      <c r="F34" s="4"/>
      <c r="G34" s="4"/>
    </row>
    <row r="35" spans="1:7" s="5" customFormat="1" x14ac:dyDescent="0.2">
      <c r="A35" s="7"/>
      <c r="B35" s="8"/>
      <c r="C35" s="9"/>
      <c r="D35" s="9"/>
      <c r="E35" s="10"/>
      <c r="F35" s="4"/>
      <c r="G35" s="4"/>
    </row>
    <row r="36" spans="1:7" s="5" customFormat="1" x14ac:dyDescent="0.2">
      <c r="A36" s="7"/>
      <c r="B36" s="8"/>
      <c r="C36" s="9"/>
      <c r="D36" s="9"/>
      <c r="E36" s="10"/>
      <c r="F36" s="4"/>
      <c r="G36" s="4"/>
    </row>
    <row r="37" spans="1:7" s="5" customFormat="1" x14ac:dyDescent="0.2">
      <c r="A37" s="7"/>
      <c r="B37" s="8"/>
      <c r="C37" s="9"/>
      <c r="D37" s="9"/>
      <c r="E37" s="10"/>
      <c r="F37" s="4"/>
      <c r="G37" s="4"/>
    </row>
    <row r="38" spans="1:7" s="5" customFormat="1" x14ac:dyDescent="0.2">
      <c r="A38" s="7"/>
      <c r="B38" s="8"/>
      <c r="C38" s="9"/>
      <c r="D38" s="9"/>
      <c r="E38" s="10"/>
      <c r="F38" s="4"/>
      <c r="G38" s="4"/>
    </row>
    <row r="39" spans="1:7" s="5" customFormat="1" x14ac:dyDescent="0.2">
      <c r="A39" s="7"/>
      <c r="B39" s="8"/>
      <c r="C39" s="9"/>
      <c r="D39" s="9"/>
      <c r="E39" s="10"/>
      <c r="F39" s="4"/>
      <c r="G39" s="4"/>
    </row>
    <row r="40" spans="1:7" s="5" customFormat="1" x14ac:dyDescent="0.2">
      <c r="A40" s="7"/>
      <c r="B40" s="8"/>
      <c r="C40" s="9"/>
      <c r="D40" s="9"/>
      <c r="E40" s="10"/>
      <c r="F40" s="4"/>
      <c r="G40" s="4"/>
    </row>
    <row r="41" spans="1:7" s="5" customFormat="1" x14ac:dyDescent="0.2">
      <c r="A41" s="7"/>
      <c r="B41" s="8"/>
      <c r="C41" s="9"/>
      <c r="D41" s="9"/>
      <c r="E41" s="10"/>
      <c r="F41" s="4"/>
      <c r="G41" s="4"/>
    </row>
    <row r="42" spans="1:7" s="5" customFormat="1" x14ac:dyDescent="0.2">
      <c r="A42" s="7"/>
      <c r="B42" s="8"/>
      <c r="C42" s="9"/>
      <c r="D42" s="9"/>
      <c r="E42" s="10"/>
      <c r="F42" s="4"/>
      <c r="G42" s="4"/>
    </row>
    <row r="43" spans="1:7" s="5" customFormat="1" x14ac:dyDescent="0.2">
      <c r="A43" s="7"/>
      <c r="B43" s="8"/>
      <c r="C43" s="9"/>
      <c r="D43" s="9"/>
      <c r="E43" s="10"/>
      <c r="F43" s="4"/>
      <c r="G43" s="4"/>
    </row>
    <row r="44" spans="1:7" s="5" customFormat="1" x14ac:dyDescent="0.2">
      <c r="A44" s="7"/>
      <c r="B44" s="8"/>
      <c r="C44" s="9"/>
      <c r="D44" s="9"/>
      <c r="E44" s="10"/>
      <c r="F44" s="4"/>
      <c r="G44" s="4"/>
    </row>
    <row r="45" spans="1:7" s="5" customFormat="1" x14ac:dyDescent="0.2">
      <c r="A45" s="7"/>
      <c r="B45" s="8"/>
      <c r="C45" s="9"/>
      <c r="D45" s="9"/>
      <c r="E45" s="10"/>
      <c r="F45" s="4"/>
      <c r="G45" s="4"/>
    </row>
    <row r="46" spans="1:7" s="5" customFormat="1" x14ac:dyDescent="0.2">
      <c r="A46" s="7"/>
      <c r="B46" s="8"/>
      <c r="C46" s="9"/>
      <c r="D46" s="9"/>
      <c r="E46" s="10"/>
      <c r="F46" s="4"/>
      <c r="G46" s="4"/>
    </row>
    <row r="47" spans="1:7" s="5" customFormat="1" x14ac:dyDescent="0.2">
      <c r="A47" s="7"/>
      <c r="B47" s="8"/>
      <c r="C47" s="9"/>
      <c r="D47" s="9"/>
      <c r="E47" s="10"/>
      <c r="F47" s="4"/>
      <c r="G47" s="4"/>
    </row>
    <row r="48" spans="1:7" s="5" customFormat="1" x14ac:dyDescent="0.2">
      <c r="A48" s="7"/>
      <c r="B48" s="8"/>
      <c r="C48" s="9"/>
      <c r="D48" s="9"/>
      <c r="E48" s="10"/>
      <c r="F48" s="4"/>
      <c r="G48" s="4"/>
    </row>
    <row r="49" spans="1:7" s="5" customFormat="1" x14ac:dyDescent="0.2">
      <c r="A49" s="7"/>
      <c r="B49" s="8"/>
      <c r="C49" s="9"/>
      <c r="D49" s="9"/>
      <c r="E49" s="10"/>
      <c r="F49" s="4"/>
      <c r="G49" s="4"/>
    </row>
    <row r="50" spans="1:7" s="5" customFormat="1" x14ac:dyDescent="0.2">
      <c r="A50" s="7"/>
      <c r="B50" s="8"/>
      <c r="C50" s="9"/>
      <c r="D50" s="9"/>
      <c r="E50" s="10"/>
      <c r="F50" s="4"/>
      <c r="G50" s="4"/>
    </row>
    <row r="51" spans="1:7" s="5" customFormat="1" x14ac:dyDescent="0.2">
      <c r="A51" s="7"/>
      <c r="B51" s="8"/>
      <c r="C51" s="9"/>
      <c r="D51" s="9"/>
      <c r="E51" s="10"/>
      <c r="F51" s="4"/>
      <c r="G51" s="4"/>
    </row>
    <row r="52" spans="1:7" s="5" customFormat="1" x14ac:dyDescent="0.2">
      <c r="A52" s="7"/>
      <c r="B52" s="8"/>
      <c r="C52" s="9"/>
      <c r="D52" s="9"/>
      <c r="E52" s="10"/>
      <c r="F52" s="4"/>
      <c r="G52" s="4"/>
    </row>
    <row r="53" spans="1:7" s="5" customFormat="1" x14ac:dyDescent="0.2">
      <c r="A53" s="7"/>
      <c r="B53" s="8"/>
      <c r="C53" s="9"/>
      <c r="D53" s="9"/>
      <c r="E53" s="10"/>
      <c r="F53" s="4"/>
      <c r="G53" s="4"/>
    </row>
    <row r="54" spans="1:7" s="5" customFormat="1" x14ac:dyDescent="0.2">
      <c r="A54" s="7"/>
      <c r="B54" s="8"/>
      <c r="C54" s="9"/>
      <c r="D54" s="9"/>
      <c r="E54" s="10"/>
      <c r="F54" s="4"/>
      <c r="G54" s="4"/>
    </row>
    <row r="55" spans="1:7" s="5" customFormat="1" x14ac:dyDescent="0.2">
      <c r="A55" s="7"/>
      <c r="B55" s="8"/>
      <c r="C55" s="9"/>
      <c r="D55" s="9"/>
      <c r="E55" s="10"/>
      <c r="F55" s="4"/>
      <c r="G55" s="4"/>
    </row>
    <row r="56" spans="1:7" s="5" customFormat="1" x14ac:dyDescent="0.2">
      <c r="A56" s="7"/>
      <c r="B56" s="8"/>
      <c r="C56" s="9"/>
      <c r="D56" s="9"/>
      <c r="E56" s="10"/>
      <c r="F56" s="4"/>
      <c r="G56" s="4"/>
    </row>
    <row r="57" spans="1:7" s="5" customFormat="1" x14ac:dyDescent="0.2">
      <c r="A57" s="7"/>
      <c r="B57" s="8"/>
      <c r="C57" s="9"/>
      <c r="D57" s="9"/>
      <c r="E57" s="10"/>
      <c r="F57" s="4"/>
      <c r="G57" s="4"/>
    </row>
    <row r="58" spans="1:7" s="5" customFormat="1" x14ac:dyDescent="0.2">
      <c r="A58" s="7"/>
      <c r="B58" s="8"/>
      <c r="C58" s="9"/>
      <c r="D58" s="9"/>
      <c r="E58" s="10"/>
      <c r="F58" s="4"/>
      <c r="G58" s="4"/>
    </row>
    <row r="59" spans="1:7" s="5" customFormat="1" x14ac:dyDescent="0.2">
      <c r="A59" s="7"/>
      <c r="B59" s="8"/>
      <c r="C59" s="9"/>
      <c r="D59" s="9"/>
      <c r="E59" s="10"/>
      <c r="F59" s="4"/>
      <c r="G59" s="4"/>
    </row>
    <row r="60" spans="1:7" s="5" customFormat="1" x14ac:dyDescent="0.2">
      <c r="A60" s="7"/>
      <c r="B60" s="8"/>
      <c r="C60" s="9"/>
      <c r="D60" s="9"/>
      <c r="E60" s="10"/>
      <c r="F60" s="4"/>
      <c r="G60" s="4"/>
    </row>
    <row r="61" spans="1:7" s="5" customFormat="1" x14ac:dyDescent="0.2">
      <c r="A61" s="7"/>
      <c r="B61" s="8"/>
      <c r="C61" s="9"/>
      <c r="D61" s="9"/>
      <c r="E61" s="10"/>
      <c r="F61" s="4"/>
      <c r="G61" s="4"/>
    </row>
    <row r="62" spans="1:7" s="5" customFormat="1" x14ac:dyDescent="0.2">
      <c r="A62" s="7"/>
      <c r="B62" s="8"/>
      <c r="C62" s="9"/>
      <c r="D62" s="9"/>
      <c r="E62" s="10"/>
      <c r="F62" s="4"/>
      <c r="G62" s="4"/>
    </row>
    <row r="63" spans="1:7" s="5" customFormat="1" x14ac:dyDescent="0.2">
      <c r="A63" s="7"/>
      <c r="B63" s="8"/>
      <c r="C63" s="9"/>
      <c r="D63" s="9"/>
      <c r="E63" s="10"/>
      <c r="F63" s="4"/>
      <c r="G63" s="4"/>
    </row>
    <row r="64" spans="1:7" s="5" customFormat="1" x14ac:dyDescent="0.2">
      <c r="A64" s="7"/>
      <c r="B64" s="8"/>
      <c r="C64" s="9"/>
      <c r="D64" s="9"/>
      <c r="E64" s="10"/>
      <c r="F64" s="4"/>
      <c r="G64" s="4"/>
    </row>
    <row r="65" spans="1:7" s="5" customFormat="1" x14ac:dyDescent="0.2">
      <c r="A65" s="7"/>
      <c r="B65" s="8"/>
      <c r="C65" s="9"/>
      <c r="D65" s="9"/>
      <c r="E65" s="10"/>
      <c r="F65" s="4"/>
      <c r="G65" s="4"/>
    </row>
    <row r="66" spans="1:7" s="5" customFormat="1" x14ac:dyDescent="0.2">
      <c r="A66" s="7"/>
      <c r="B66" s="8"/>
      <c r="C66" s="9"/>
      <c r="D66" s="9"/>
      <c r="E66" s="10"/>
      <c r="F66" s="4"/>
      <c r="G66" s="4"/>
    </row>
    <row r="67" spans="1:7" s="5" customFormat="1" x14ac:dyDescent="0.2">
      <c r="A67" s="7"/>
      <c r="B67" s="8"/>
      <c r="C67" s="9"/>
      <c r="D67" s="9"/>
      <c r="E67" s="10"/>
      <c r="F67" s="4"/>
      <c r="G67" s="4"/>
    </row>
    <row r="68" spans="1:7" s="5" customFormat="1" x14ac:dyDescent="0.2">
      <c r="A68" s="7"/>
      <c r="B68" s="8"/>
      <c r="C68" s="9"/>
      <c r="D68" s="9"/>
      <c r="E68" s="10"/>
      <c r="F68" s="4"/>
      <c r="G68" s="4"/>
    </row>
    <row r="69" spans="1:7" s="5" customFormat="1" x14ac:dyDescent="0.2">
      <c r="A69" s="7"/>
      <c r="B69" s="8"/>
      <c r="C69" s="9"/>
      <c r="D69" s="9"/>
      <c r="E69" s="10"/>
      <c r="F69" s="4"/>
      <c r="G69" s="4"/>
    </row>
    <row r="70" spans="1:7" s="5" customFormat="1" x14ac:dyDescent="0.2">
      <c r="A70" s="7"/>
      <c r="B70" s="8"/>
      <c r="C70" s="9"/>
      <c r="D70" s="9"/>
      <c r="E70" s="10"/>
      <c r="F70" s="4"/>
      <c r="G70" s="4"/>
    </row>
    <row r="71" spans="1:7" s="5" customFormat="1" x14ac:dyDescent="0.2">
      <c r="A71" s="7"/>
      <c r="B71" s="8"/>
      <c r="C71" s="9"/>
      <c r="D71" s="9"/>
      <c r="E71" s="10"/>
      <c r="F71" s="4"/>
      <c r="G71" s="4"/>
    </row>
    <row r="72" spans="1:7" s="5" customFormat="1" x14ac:dyDescent="0.2">
      <c r="A72" s="7"/>
      <c r="B72" s="8"/>
      <c r="C72" s="9"/>
      <c r="D72" s="9"/>
      <c r="E72" s="10"/>
      <c r="F72" s="4"/>
      <c r="G72" s="4"/>
    </row>
    <row r="73" spans="1:7" s="5" customFormat="1" x14ac:dyDescent="0.2">
      <c r="A73" s="7"/>
      <c r="B73" s="8"/>
      <c r="C73" s="9"/>
      <c r="D73" s="9"/>
      <c r="E73" s="10"/>
      <c r="F73" s="4"/>
      <c r="G73" s="4"/>
    </row>
    <row r="74" spans="1:7" s="5" customFormat="1" x14ac:dyDescent="0.2">
      <c r="A74" s="7"/>
      <c r="B74" s="8"/>
      <c r="C74" s="9"/>
      <c r="D74" s="9"/>
      <c r="E74" s="10"/>
      <c r="F74" s="4"/>
      <c r="G74" s="4"/>
    </row>
    <row r="75" spans="1:7" s="5" customFormat="1" x14ac:dyDescent="0.2">
      <c r="A75" s="7"/>
      <c r="B75" s="8"/>
      <c r="C75" s="9"/>
      <c r="D75" s="9"/>
      <c r="E75" s="10"/>
      <c r="F75" s="4"/>
      <c r="G75" s="4"/>
    </row>
    <row r="76" spans="1:7" s="5" customFormat="1" x14ac:dyDescent="0.2">
      <c r="A76" s="7"/>
      <c r="B76" s="8"/>
      <c r="C76" s="9"/>
      <c r="D76" s="9"/>
      <c r="E76" s="10"/>
      <c r="F76" s="4"/>
      <c r="G76" s="4"/>
    </row>
    <row r="77" spans="1:7" s="5" customFormat="1" x14ac:dyDescent="0.2">
      <c r="A77" s="7"/>
      <c r="B77" s="8"/>
      <c r="C77" s="9"/>
      <c r="D77" s="9"/>
      <c r="E77" s="10"/>
      <c r="F77" s="4"/>
      <c r="G77" s="4"/>
    </row>
    <row r="78" spans="1:7" s="5" customFormat="1" x14ac:dyDescent="0.2">
      <c r="A78" s="7"/>
      <c r="B78" s="8"/>
      <c r="C78" s="9"/>
      <c r="D78" s="9"/>
      <c r="E78" s="10"/>
      <c r="F78" s="4"/>
      <c r="G78" s="4"/>
    </row>
    <row r="79" spans="1:7" s="5" customFormat="1" x14ac:dyDescent="0.2">
      <c r="A79" s="7"/>
      <c r="B79" s="8"/>
      <c r="C79" s="9"/>
      <c r="D79" s="9"/>
      <c r="E79" s="10"/>
      <c r="F79" s="4"/>
      <c r="G79" s="4"/>
    </row>
    <row r="80" spans="1:7" s="5" customFormat="1" x14ac:dyDescent="0.2">
      <c r="A80" s="7"/>
      <c r="B80" s="8"/>
      <c r="C80" s="9"/>
      <c r="D80" s="9"/>
      <c r="E80" s="10"/>
      <c r="F80" s="4"/>
      <c r="G80" s="4"/>
    </row>
    <row r="81" spans="1:7" s="5" customFormat="1" x14ac:dyDescent="0.2">
      <c r="A81" s="7"/>
      <c r="B81" s="8"/>
      <c r="C81" s="9"/>
      <c r="D81" s="9"/>
      <c r="E81" s="10"/>
      <c r="F81" s="4"/>
      <c r="G81" s="4"/>
    </row>
    <row r="82" spans="1:7" s="5" customFormat="1" x14ac:dyDescent="0.2">
      <c r="A82" s="7"/>
      <c r="B82" s="8"/>
      <c r="C82" s="9"/>
      <c r="D82" s="9"/>
      <c r="E82" s="10"/>
      <c r="F82" s="4"/>
      <c r="G82" s="4"/>
    </row>
    <row r="83" spans="1:7" s="5" customFormat="1" x14ac:dyDescent="0.2">
      <c r="A83" s="7"/>
      <c r="B83" s="8"/>
      <c r="C83" s="9"/>
      <c r="D83" s="9"/>
      <c r="E83" s="10"/>
      <c r="F83" s="4"/>
      <c r="G83" s="4"/>
    </row>
    <row r="84" spans="1:7" s="5" customFormat="1" x14ac:dyDescent="0.2">
      <c r="A84" s="7"/>
      <c r="B84" s="8"/>
      <c r="C84" s="9"/>
      <c r="D84" s="9"/>
      <c r="E84" s="10"/>
      <c r="F84" s="4"/>
      <c r="G84" s="4"/>
    </row>
    <row r="85" spans="1:7" s="5" customFormat="1" x14ac:dyDescent="0.2">
      <c r="A85" s="7"/>
      <c r="B85" s="8"/>
      <c r="C85" s="9"/>
      <c r="D85" s="9"/>
      <c r="E85" s="10"/>
      <c r="F85" s="4"/>
      <c r="G85" s="4"/>
    </row>
    <row r="86" spans="1:7" s="5" customFormat="1" x14ac:dyDescent="0.2">
      <c r="A86" s="7"/>
      <c r="B86" s="8"/>
      <c r="C86" s="9"/>
      <c r="D86" s="9"/>
      <c r="E86" s="10"/>
      <c r="F86" s="4"/>
      <c r="G86" s="4"/>
    </row>
    <row r="87" spans="1:7" s="5" customFormat="1" x14ac:dyDescent="0.2">
      <c r="A87" s="7"/>
      <c r="B87" s="8"/>
      <c r="C87" s="9"/>
      <c r="D87" s="9"/>
      <c r="E87" s="10"/>
      <c r="F87" s="4"/>
      <c r="G87" s="4"/>
    </row>
    <row r="88" spans="1:7" s="5" customFormat="1" x14ac:dyDescent="0.2">
      <c r="A88" s="7"/>
      <c r="B88" s="8"/>
      <c r="C88" s="9"/>
      <c r="D88" s="9"/>
      <c r="E88" s="10"/>
      <c r="F88" s="4"/>
      <c r="G88" s="4"/>
    </row>
    <row r="89" spans="1:7" s="5" customFormat="1" x14ac:dyDescent="0.2">
      <c r="A89" s="7"/>
      <c r="B89" s="8"/>
      <c r="C89" s="9"/>
      <c r="D89" s="9"/>
      <c r="E89" s="10"/>
      <c r="F89" s="4"/>
      <c r="G89" s="4"/>
    </row>
    <row r="90" spans="1:7" s="5" customFormat="1" x14ac:dyDescent="0.2">
      <c r="A90" s="7"/>
      <c r="B90" s="8"/>
      <c r="C90" s="9"/>
      <c r="D90" s="9"/>
      <c r="E90" s="10"/>
      <c r="F90" s="4"/>
      <c r="G90" s="4"/>
    </row>
    <row r="91" spans="1:7" s="5" customFormat="1" x14ac:dyDescent="0.2">
      <c r="A91" s="7"/>
      <c r="B91" s="8"/>
      <c r="C91" s="9"/>
      <c r="D91" s="9"/>
      <c r="E91" s="10"/>
      <c r="F91" s="4"/>
      <c r="G91" s="4"/>
    </row>
    <row r="92" spans="1:7" s="5" customFormat="1" x14ac:dyDescent="0.2">
      <c r="A92" s="7"/>
      <c r="B92" s="8"/>
      <c r="C92" s="9"/>
      <c r="D92" s="9"/>
      <c r="E92" s="10"/>
      <c r="F92" s="4"/>
      <c r="G92" s="4"/>
    </row>
    <row r="93" spans="1:7" s="5" customFormat="1" x14ac:dyDescent="0.2">
      <c r="A93" s="7"/>
      <c r="B93" s="8"/>
      <c r="C93" s="9"/>
      <c r="D93" s="9"/>
      <c r="E93" s="10"/>
      <c r="F93" s="4"/>
      <c r="G93" s="4"/>
    </row>
    <row r="94" spans="1:7" s="5" customFormat="1" x14ac:dyDescent="0.2">
      <c r="A94" s="7"/>
      <c r="B94" s="8"/>
      <c r="C94" s="9"/>
      <c r="D94" s="9"/>
      <c r="E94" s="10"/>
      <c r="F94" s="4"/>
      <c r="G94" s="4"/>
    </row>
    <row r="95" spans="1:7" s="5" customFormat="1" x14ac:dyDescent="0.2">
      <c r="A95" s="7"/>
      <c r="B95" s="8"/>
      <c r="C95" s="9"/>
      <c r="D95" s="9"/>
      <c r="E95" s="10"/>
      <c r="F95" s="4"/>
      <c r="G95" s="4"/>
    </row>
    <row r="96" spans="1:7" s="5" customFormat="1" x14ac:dyDescent="0.2">
      <c r="A96" s="7"/>
      <c r="B96" s="8"/>
      <c r="C96" s="9"/>
      <c r="D96" s="9"/>
      <c r="E96" s="10"/>
      <c r="F96" s="4"/>
      <c r="G96" s="4"/>
    </row>
    <row r="97" spans="1:7" s="5" customFormat="1" x14ac:dyDescent="0.2">
      <c r="A97" s="7"/>
      <c r="B97" s="8"/>
      <c r="C97" s="9"/>
      <c r="D97" s="9"/>
      <c r="E97" s="10"/>
      <c r="F97" s="4"/>
      <c r="G97" s="4"/>
    </row>
    <row r="98" spans="1:7" s="5" customFormat="1" x14ac:dyDescent="0.2">
      <c r="A98" s="7"/>
      <c r="B98" s="8"/>
      <c r="C98" s="9"/>
      <c r="D98" s="9"/>
      <c r="E98" s="10"/>
      <c r="F98" s="4"/>
      <c r="G98" s="4"/>
    </row>
    <row r="99" spans="1:7" s="5" customFormat="1" x14ac:dyDescent="0.2">
      <c r="A99" s="7"/>
      <c r="B99" s="8"/>
      <c r="C99" s="9"/>
      <c r="D99" s="9"/>
      <c r="E99" s="10"/>
      <c r="F99" s="4"/>
      <c r="G99" s="4"/>
    </row>
    <row r="100" spans="1:7" s="5" customFormat="1" x14ac:dyDescent="0.2">
      <c r="A100" s="7"/>
      <c r="B100" s="8"/>
      <c r="C100" s="9"/>
      <c r="D100" s="9"/>
      <c r="E100" s="10"/>
      <c r="F100" s="4"/>
      <c r="G100" s="4"/>
    </row>
    <row r="101" spans="1:7" s="5" customFormat="1" x14ac:dyDescent="0.2">
      <c r="A101" s="7"/>
      <c r="B101" s="8"/>
      <c r="C101" s="9"/>
      <c r="D101" s="9"/>
      <c r="E101" s="10"/>
      <c r="F101" s="4"/>
      <c r="G101" s="4"/>
    </row>
    <row r="102" spans="1:7" s="5" customFormat="1" x14ac:dyDescent="0.2">
      <c r="A102" s="7"/>
      <c r="B102" s="8"/>
      <c r="C102" s="9"/>
      <c r="D102" s="9"/>
      <c r="E102" s="10"/>
      <c r="F102" s="4"/>
      <c r="G102" s="4"/>
    </row>
    <row r="103" spans="1:7" s="5" customFormat="1" x14ac:dyDescent="0.2">
      <c r="A103" s="7"/>
      <c r="B103" s="8"/>
      <c r="C103" s="9"/>
      <c r="D103" s="9"/>
      <c r="E103" s="10"/>
      <c r="F103" s="4"/>
      <c r="G103" s="4"/>
    </row>
    <row r="104" spans="1:7" s="5" customFormat="1" x14ac:dyDescent="0.2">
      <c r="A104" s="7"/>
      <c r="B104" s="8"/>
      <c r="C104" s="9"/>
      <c r="D104" s="9"/>
      <c r="E104" s="10"/>
      <c r="F104" s="4"/>
      <c r="G104" s="4"/>
    </row>
    <row r="105" spans="1:7" s="5" customFormat="1" x14ac:dyDescent="0.2">
      <c r="A105" s="7"/>
      <c r="B105" s="8"/>
      <c r="C105" s="9"/>
      <c r="D105" s="9"/>
      <c r="E105" s="10"/>
      <c r="F105" s="4"/>
      <c r="G105" s="4"/>
    </row>
    <row r="106" spans="1:7" s="5" customFormat="1" x14ac:dyDescent="0.2">
      <c r="A106" s="7"/>
      <c r="B106" s="8"/>
      <c r="C106" s="9"/>
      <c r="D106" s="9"/>
      <c r="E106" s="10"/>
      <c r="F106" s="4"/>
      <c r="G106" s="4"/>
    </row>
    <row r="107" spans="1:7" s="5" customFormat="1" x14ac:dyDescent="0.2">
      <c r="A107" s="7"/>
      <c r="B107" s="8"/>
      <c r="C107" s="9"/>
      <c r="D107" s="9"/>
      <c r="E107" s="10"/>
      <c r="F107" s="4"/>
      <c r="G107" s="4"/>
    </row>
    <row r="108" spans="1:7" s="5" customFormat="1" x14ac:dyDescent="0.2">
      <c r="A108" s="7"/>
      <c r="B108" s="8"/>
      <c r="C108" s="9"/>
      <c r="D108" s="9"/>
      <c r="E108" s="10"/>
      <c r="F108" s="4"/>
      <c r="G108" s="4"/>
    </row>
    <row r="109" spans="1:7" s="5" customFormat="1" x14ac:dyDescent="0.2">
      <c r="A109" s="7"/>
      <c r="B109" s="8"/>
      <c r="C109" s="9"/>
      <c r="D109" s="9"/>
      <c r="E109" s="10"/>
      <c r="F109" s="4"/>
      <c r="G109" s="4"/>
    </row>
    <row r="110" spans="1:7" s="5" customFormat="1" x14ac:dyDescent="0.2">
      <c r="A110" s="7"/>
      <c r="B110" s="8"/>
      <c r="C110" s="9"/>
      <c r="D110" s="9"/>
      <c r="E110" s="10"/>
      <c r="F110" s="4"/>
      <c r="G110" s="4"/>
    </row>
    <row r="111" spans="1:7" s="5" customFormat="1" x14ac:dyDescent="0.2">
      <c r="A111" s="7"/>
      <c r="B111" s="8"/>
      <c r="C111" s="9"/>
      <c r="D111" s="9"/>
      <c r="E111" s="10"/>
      <c r="F111" s="4"/>
      <c r="G111" s="4"/>
    </row>
    <row r="112" spans="1:7" s="5" customFormat="1" x14ac:dyDescent="0.2">
      <c r="A112" s="7"/>
      <c r="B112" s="8"/>
      <c r="C112" s="9"/>
      <c r="D112" s="9"/>
      <c r="E112" s="10"/>
      <c r="F112" s="4"/>
      <c r="G112" s="4"/>
    </row>
    <row r="113" spans="1:7" s="5" customFormat="1" x14ac:dyDescent="0.2">
      <c r="A113" s="7"/>
      <c r="B113" s="8"/>
      <c r="C113" s="9"/>
      <c r="D113" s="9"/>
      <c r="E113" s="10"/>
      <c r="F113" s="4"/>
      <c r="G113" s="4"/>
    </row>
    <row r="114" spans="1:7" s="5" customFormat="1" x14ac:dyDescent="0.2">
      <c r="A114" s="7"/>
      <c r="B114" s="8"/>
      <c r="C114" s="9"/>
      <c r="D114" s="9"/>
      <c r="E114" s="10"/>
      <c r="F114" s="4"/>
      <c r="G114" s="4"/>
    </row>
    <row r="115" spans="1:7" s="5" customFormat="1" x14ac:dyDescent="0.2">
      <c r="A115" s="7"/>
      <c r="B115" s="8"/>
      <c r="C115" s="9"/>
      <c r="D115" s="9"/>
      <c r="E115" s="10"/>
      <c r="F115" s="4"/>
      <c r="G115" s="4"/>
    </row>
    <row r="116" spans="1:7" s="5" customFormat="1" x14ac:dyDescent="0.2">
      <c r="A116" s="7"/>
      <c r="B116" s="8"/>
      <c r="C116" s="9"/>
      <c r="D116" s="9"/>
      <c r="E116" s="10"/>
      <c r="F116" s="4"/>
      <c r="G116" s="4"/>
    </row>
    <row r="117" spans="1:7" s="5" customFormat="1" x14ac:dyDescent="0.2">
      <c r="A117" s="7"/>
      <c r="B117" s="8"/>
      <c r="C117" s="9"/>
      <c r="D117" s="9"/>
      <c r="E117" s="10"/>
      <c r="F117" s="4"/>
      <c r="G117" s="4"/>
    </row>
    <row r="118" spans="1:7" s="5" customFormat="1" x14ac:dyDescent="0.2">
      <c r="A118" s="7"/>
      <c r="B118" s="8"/>
      <c r="C118" s="9"/>
      <c r="D118" s="9"/>
      <c r="E118" s="10"/>
      <c r="F118" s="4"/>
      <c r="G118" s="4"/>
    </row>
    <row r="119" spans="1:7" s="5" customFormat="1" x14ac:dyDescent="0.2">
      <c r="A119" s="7"/>
      <c r="B119" s="8"/>
      <c r="C119" s="9"/>
      <c r="D119" s="9"/>
      <c r="E119" s="10"/>
      <c r="F119" s="4"/>
      <c r="G119" s="4"/>
    </row>
    <row r="120" spans="1:7" s="5" customFormat="1" x14ac:dyDescent="0.2">
      <c r="A120" s="7"/>
      <c r="B120" s="8"/>
      <c r="C120" s="9"/>
      <c r="D120" s="9"/>
      <c r="E120" s="10"/>
      <c r="F120" s="4"/>
      <c r="G120" s="4"/>
    </row>
    <row r="121" spans="1:7" s="5" customFormat="1" x14ac:dyDescent="0.2">
      <c r="A121" s="7"/>
      <c r="B121" s="8"/>
      <c r="C121" s="9"/>
      <c r="D121" s="9"/>
      <c r="E121" s="10"/>
      <c r="F121" s="4"/>
      <c r="G121" s="4"/>
    </row>
    <row r="122" spans="1:7" s="5" customFormat="1" x14ac:dyDescent="0.2">
      <c r="A122" s="7"/>
      <c r="B122" s="8"/>
      <c r="C122" s="9"/>
      <c r="D122" s="9"/>
      <c r="E122" s="10"/>
      <c r="F122" s="4"/>
      <c r="G122" s="4"/>
    </row>
    <row r="123" spans="1:7" s="5" customFormat="1" x14ac:dyDescent="0.2">
      <c r="A123" s="7"/>
      <c r="B123" s="8"/>
      <c r="C123" s="9"/>
      <c r="D123" s="9"/>
      <c r="E123" s="10"/>
      <c r="F123" s="4"/>
      <c r="G123" s="4"/>
    </row>
    <row r="124" spans="1:7" s="5" customFormat="1" x14ac:dyDescent="0.2">
      <c r="A124" s="7"/>
      <c r="B124" s="8"/>
      <c r="C124" s="9"/>
      <c r="D124" s="9"/>
      <c r="E124" s="10"/>
      <c r="F124" s="4"/>
      <c r="G124" s="4"/>
    </row>
    <row r="125" spans="1:7" s="5" customFormat="1" x14ac:dyDescent="0.2">
      <c r="A125" s="7"/>
      <c r="B125" s="8"/>
      <c r="C125" s="9"/>
      <c r="D125" s="9"/>
      <c r="E125" s="10"/>
      <c r="F125" s="4"/>
      <c r="G125" s="4"/>
    </row>
    <row r="126" spans="1:7" s="5" customFormat="1" x14ac:dyDescent="0.2">
      <c r="A126" s="7"/>
      <c r="B126" s="8"/>
      <c r="C126" s="9"/>
      <c r="D126" s="9"/>
      <c r="E126" s="10"/>
      <c r="F126" s="4"/>
      <c r="G126" s="4"/>
    </row>
    <row r="127" spans="1:7" s="5" customFormat="1" x14ac:dyDescent="0.2">
      <c r="A127" s="7"/>
      <c r="B127" s="8"/>
      <c r="C127" s="9"/>
      <c r="D127" s="9"/>
      <c r="E127" s="10"/>
      <c r="F127" s="4"/>
      <c r="G127" s="4"/>
    </row>
    <row r="128" spans="1:7" s="5" customFormat="1" x14ac:dyDescent="0.2">
      <c r="A128" s="7"/>
      <c r="B128" s="8"/>
      <c r="C128" s="9"/>
      <c r="D128" s="9"/>
      <c r="E128" s="10"/>
      <c r="F128" s="4"/>
      <c r="G128" s="4"/>
    </row>
    <row r="129" spans="1:7" s="5" customFormat="1" x14ac:dyDescent="0.2">
      <c r="A129" s="7"/>
      <c r="B129" s="8"/>
      <c r="C129" s="9"/>
      <c r="D129" s="9"/>
      <c r="E129" s="10"/>
      <c r="F129" s="4"/>
      <c r="G129" s="4"/>
    </row>
    <row r="130" spans="1:7" s="5" customFormat="1" x14ac:dyDescent="0.2">
      <c r="A130" s="7"/>
      <c r="B130" s="8"/>
      <c r="C130" s="9"/>
      <c r="D130" s="9"/>
      <c r="E130" s="10"/>
      <c r="F130" s="4"/>
      <c r="G130" s="4"/>
    </row>
    <row r="131" spans="1:7" s="5" customFormat="1" x14ac:dyDescent="0.2">
      <c r="A131" s="7"/>
      <c r="B131" s="8"/>
      <c r="C131" s="9"/>
      <c r="D131" s="9"/>
      <c r="E131" s="10"/>
      <c r="F131" s="4"/>
      <c r="G131" s="4"/>
    </row>
    <row r="132" spans="1:7" s="5" customFormat="1" x14ac:dyDescent="0.2">
      <c r="A132" s="7"/>
      <c r="B132" s="8"/>
      <c r="C132" s="9"/>
      <c r="D132" s="9"/>
      <c r="E132" s="10"/>
      <c r="F132" s="4"/>
      <c r="G132" s="4"/>
    </row>
    <row r="133" spans="1:7" s="5" customFormat="1" x14ac:dyDescent="0.2">
      <c r="A133" s="7"/>
      <c r="B133" s="8"/>
      <c r="C133" s="9"/>
      <c r="D133" s="9"/>
      <c r="E133" s="10"/>
      <c r="F133" s="4"/>
      <c r="G133" s="4"/>
    </row>
    <row r="134" spans="1:7" s="5" customFormat="1" x14ac:dyDescent="0.2">
      <c r="A134" s="7"/>
      <c r="B134" s="8"/>
      <c r="C134" s="9"/>
      <c r="D134" s="9"/>
      <c r="E134" s="10"/>
      <c r="F134" s="4"/>
      <c r="G134" s="4"/>
    </row>
    <row r="135" spans="1:7" s="5" customFormat="1" x14ac:dyDescent="0.2">
      <c r="A135" s="7"/>
      <c r="B135" s="8"/>
      <c r="C135" s="9"/>
      <c r="D135" s="9"/>
      <c r="E135" s="10"/>
      <c r="F135" s="4"/>
      <c r="G135" s="4"/>
    </row>
    <row r="136" spans="1:7" s="5" customFormat="1" x14ac:dyDescent="0.2">
      <c r="A136" s="7"/>
      <c r="B136" s="8"/>
      <c r="C136" s="9"/>
      <c r="D136" s="9"/>
      <c r="E136" s="10"/>
      <c r="F136" s="4"/>
      <c r="G136" s="4"/>
    </row>
    <row r="137" spans="1:7" s="5" customFormat="1" x14ac:dyDescent="0.2">
      <c r="A137" s="7"/>
      <c r="B137" s="8"/>
      <c r="C137" s="9"/>
      <c r="D137" s="9"/>
      <c r="E137" s="10"/>
      <c r="F137" s="4"/>
      <c r="G137" s="4"/>
    </row>
    <row r="138" spans="1:7" s="5" customFormat="1" x14ac:dyDescent="0.2">
      <c r="A138" s="7"/>
      <c r="B138" s="8"/>
      <c r="C138" s="9"/>
      <c r="D138" s="9"/>
      <c r="E138" s="10"/>
      <c r="F138" s="4"/>
      <c r="G138" s="4"/>
    </row>
    <row r="139" spans="1:7" s="5" customFormat="1" x14ac:dyDescent="0.2">
      <c r="A139" s="7"/>
      <c r="B139" s="8"/>
      <c r="C139" s="9"/>
      <c r="D139" s="9"/>
      <c r="E139" s="10"/>
      <c r="F139" s="4"/>
      <c r="G139" s="4"/>
    </row>
    <row r="140" spans="1:7" s="5" customFormat="1" x14ac:dyDescent="0.2">
      <c r="A140" s="7"/>
      <c r="B140" s="8"/>
      <c r="C140" s="9"/>
      <c r="D140" s="9"/>
      <c r="E140" s="10"/>
      <c r="F140" s="4"/>
      <c r="G140" s="4"/>
    </row>
    <row r="141" spans="1:7" s="5" customFormat="1" x14ac:dyDescent="0.2">
      <c r="A141" s="7"/>
      <c r="B141" s="8"/>
      <c r="C141" s="9"/>
      <c r="D141" s="9"/>
      <c r="E141" s="10"/>
      <c r="F141" s="4"/>
      <c r="G141" s="4"/>
    </row>
    <row r="142" spans="1:7" s="5" customFormat="1" x14ac:dyDescent="0.2">
      <c r="A142" s="7"/>
      <c r="B142" s="8"/>
      <c r="C142" s="9"/>
      <c r="D142" s="9"/>
      <c r="E142" s="10"/>
      <c r="F142" s="4"/>
      <c r="G142" s="4"/>
    </row>
    <row r="143" spans="1:7" s="5" customFormat="1" x14ac:dyDescent="0.2">
      <c r="A143" s="7"/>
      <c r="B143" s="8"/>
      <c r="C143" s="9"/>
      <c r="D143" s="9"/>
      <c r="E143" s="10"/>
      <c r="F143" s="4"/>
      <c r="G143" s="4"/>
    </row>
    <row r="144" spans="1:7" s="5" customFormat="1" x14ac:dyDescent="0.2">
      <c r="A144" s="7"/>
      <c r="B144" s="8"/>
      <c r="C144" s="9"/>
      <c r="D144" s="9"/>
      <c r="E144" s="10"/>
      <c r="F144" s="4"/>
      <c r="G144" s="4"/>
    </row>
    <row r="145" spans="1:7" s="5" customFormat="1" x14ac:dyDescent="0.2">
      <c r="A145" s="7"/>
      <c r="B145" s="8"/>
      <c r="C145" s="9"/>
      <c r="D145" s="9"/>
      <c r="E145" s="10"/>
      <c r="F145" s="4"/>
      <c r="G145" s="4"/>
    </row>
    <row r="146" spans="1:7" s="5" customFormat="1" x14ac:dyDescent="0.2">
      <c r="A146" s="7"/>
      <c r="B146" s="8"/>
      <c r="C146" s="9"/>
      <c r="D146" s="9"/>
      <c r="E146" s="10"/>
      <c r="F146" s="4"/>
      <c r="G146" s="4"/>
    </row>
    <row r="147" spans="1:7" s="5" customFormat="1" x14ac:dyDescent="0.2">
      <c r="A147" s="7"/>
      <c r="B147" s="8"/>
      <c r="C147" s="9"/>
      <c r="D147" s="9"/>
      <c r="E147" s="10"/>
      <c r="F147" s="4"/>
      <c r="G147" s="4"/>
    </row>
    <row r="148" spans="1:7" s="5" customFormat="1" x14ac:dyDescent="0.2">
      <c r="A148" s="7"/>
      <c r="B148" s="8"/>
      <c r="C148" s="9"/>
      <c r="D148" s="9"/>
      <c r="E148" s="10"/>
      <c r="F148" s="4"/>
      <c r="G148" s="4"/>
    </row>
    <row r="149" spans="1:7" s="5" customFormat="1" x14ac:dyDescent="0.2">
      <c r="A149" s="7"/>
      <c r="B149" s="8"/>
      <c r="C149" s="9"/>
      <c r="D149" s="9"/>
      <c r="E149" s="10"/>
      <c r="F149" s="4"/>
      <c r="G149" s="4"/>
    </row>
    <row r="150" spans="1:7" s="5" customFormat="1" x14ac:dyDescent="0.2">
      <c r="A150" s="7"/>
      <c r="B150" s="8"/>
      <c r="C150" s="9"/>
      <c r="D150" s="9"/>
      <c r="E150" s="10"/>
      <c r="F150" s="4"/>
      <c r="G150" s="4"/>
    </row>
    <row r="151" spans="1:7" s="5" customFormat="1" x14ac:dyDescent="0.2">
      <c r="A151" s="7"/>
      <c r="B151" s="8"/>
      <c r="C151" s="9"/>
      <c r="D151" s="9"/>
      <c r="E151" s="10"/>
      <c r="F151" s="4"/>
      <c r="G151" s="4"/>
    </row>
    <row r="152" spans="1:7" s="5" customFormat="1" x14ac:dyDescent="0.2">
      <c r="A152" s="7"/>
      <c r="B152" s="8"/>
      <c r="C152" s="9"/>
      <c r="D152" s="9"/>
      <c r="E152" s="10"/>
      <c r="F152" s="4"/>
      <c r="G152" s="4"/>
    </row>
    <row r="153" spans="1:7" s="5" customFormat="1" x14ac:dyDescent="0.2">
      <c r="A153" s="7"/>
      <c r="B153" s="8"/>
      <c r="C153" s="9"/>
      <c r="D153" s="9"/>
      <c r="E153" s="10"/>
      <c r="F153" s="4"/>
      <c r="G153" s="4"/>
    </row>
    <row r="154" spans="1:7" s="5" customFormat="1" x14ac:dyDescent="0.2">
      <c r="A154" s="7"/>
      <c r="B154" s="8"/>
      <c r="C154" s="9"/>
      <c r="D154" s="9"/>
      <c r="E154" s="10"/>
      <c r="F154" s="4"/>
      <c r="G154" s="4"/>
    </row>
    <row r="155" spans="1:7" s="5" customFormat="1" x14ac:dyDescent="0.2">
      <c r="A155" s="7"/>
      <c r="B155" s="8"/>
      <c r="C155" s="9"/>
      <c r="D155" s="9"/>
      <c r="E155" s="10"/>
      <c r="F155" s="4"/>
      <c r="G155" s="4"/>
    </row>
    <row r="156" spans="1:7" s="5" customFormat="1" x14ac:dyDescent="0.2">
      <c r="A156" s="7"/>
      <c r="B156" s="8"/>
      <c r="C156" s="9"/>
      <c r="D156" s="9"/>
      <c r="E156" s="10"/>
      <c r="F156" s="4"/>
      <c r="G156" s="4"/>
    </row>
    <row r="157" spans="1:7" s="5" customFormat="1" x14ac:dyDescent="0.2">
      <c r="A157" s="7"/>
      <c r="B157" s="8"/>
      <c r="C157" s="9"/>
      <c r="D157" s="9"/>
      <c r="E157" s="10"/>
      <c r="F157" s="4"/>
      <c r="G157" s="4"/>
    </row>
    <row r="158" spans="1:7" s="5" customFormat="1" x14ac:dyDescent="0.2">
      <c r="A158" s="7"/>
      <c r="B158" s="8"/>
      <c r="C158" s="9"/>
      <c r="D158" s="9"/>
      <c r="E158" s="10"/>
      <c r="F158" s="4"/>
      <c r="G158" s="4"/>
    </row>
    <row r="159" spans="1:7" s="5" customFormat="1" x14ac:dyDescent="0.2">
      <c r="A159" s="7"/>
      <c r="B159" s="8"/>
      <c r="C159" s="9"/>
      <c r="D159" s="9"/>
      <c r="E159" s="10"/>
      <c r="F159" s="4"/>
      <c r="G159" s="4"/>
    </row>
    <row r="160" spans="1:7" s="5" customFormat="1" x14ac:dyDescent="0.2">
      <c r="A160" s="7"/>
      <c r="B160" s="8"/>
      <c r="C160" s="9"/>
      <c r="D160" s="9"/>
      <c r="E160" s="10"/>
      <c r="F160" s="4"/>
      <c r="G160" s="4"/>
    </row>
    <row r="161" spans="1:7" s="5" customFormat="1" x14ac:dyDescent="0.2">
      <c r="A161" s="7"/>
      <c r="B161" s="8"/>
      <c r="C161" s="9"/>
      <c r="D161" s="9"/>
      <c r="E161" s="10"/>
      <c r="F161" s="4"/>
      <c r="G161" s="4"/>
    </row>
    <row r="162" spans="1:7" s="5" customFormat="1" x14ac:dyDescent="0.2">
      <c r="A162" s="7"/>
      <c r="B162" s="8"/>
      <c r="C162" s="9"/>
      <c r="D162" s="9"/>
      <c r="E162" s="10"/>
      <c r="F162" s="4"/>
      <c r="G162" s="4"/>
    </row>
    <row r="163" spans="1:7" s="5" customFormat="1" x14ac:dyDescent="0.2">
      <c r="A163" s="7"/>
      <c r="B163" s="8"/>
      <c r="C163" s="9"/>
      <c r="D163" s="9"/>
      <c r="E163" s="10"/>
      <c r="F163" s="4"/>
      <c r="G163" s="4"/>
    </row>
    <row r="164" spans="1:7" s="5" customFormat="1" x14ac:dyDescent="0.2">
      <c r="A164" s="7"/>
      <c r="B164" s="8"/>
      <c r="C164" s="9"/>
      <c r="D164" s="9"/>
      <c r="E164" s="10"/>
      <c r="F164" s="4"/>
      <c r="G164" s="4"/>
    </row>
    <row r="165" spans="1:7" s="5" customFormat="1" x14ac:dyDescent="0.2">
      <c r="A165" s="7"/>
      <c r="B165" s="8"/>
      <c r="C165" s="9"/>
      <c r="D165" s="9"/>
      <c r="E165" s="10"/>
      <c r="F165" s="4"/>
      <c r="G165" s="4"/>
    </row>
    <row r="166" spans="1:7" s="5" customFormat="1" x14ac:dyDescent="0.2">
      <c r="A166" s="7"/>
      <c r="B166" s="8"/>
      <c r="C166" s="9"/>
      <c r="D166" s="9"/>
      <c r="E166" s="10"/>
      <c r="F166" s="4"/>
      <c r="G166" s="4"/>
    </row>
    <row r="167" spans="1:7" s="5" customFormat="1" x14ac:dyDescent="0.2">
      <c r="A167" s="7"/>
      <c r="B167" s="8"/>
      <c r="C167" s="9"/>
      <c r="D167" s="9"/>
      <c r="E167" s="10"/>
      <c r="F167" s="4"/>
      <c r="G167" s="4"/>
    </row>
    <row r="168" spans="1:7" s="5" customFormat="1" x14ac:dyDescent="0.2">
      <c r="A168" s="7"/>
      <c r="B168" s="8"/>
      <c r="C168" s="9"/>
      <c r="D168" s="9"/>
      <c r="E168" s="10"/>
      <c r="F168" s="4"/>
      <c r="G168" s="4"/>
    </row>
    <row r="169" spans="1:7" s="5" customFormat="1" x14ac:dyDescent="0.2">
      <c r="A169" s="7"/>
      <c r="B169" s="8"/>
      <c r="C169" s="9"/>
      <c r="D169" s="9"/>
      <c r="E169" s="10"/>
      <c r="F169" s="4"/>
      <c r="G169" s="4"/>
    </row>
    <row r="170" spans="1:7" s="5" customFormat="1" x14ac:dyDescent="0.2">
      <c r="A170" s="7"/>
      <c r="B170" s="8"/>
      <c r="C170" s="9"/>
      <c r="D170" s="9"/>
      <c r="E170" s="10"/>
      <c r="F170" s="4"/>
      <c r="G170" s="4"/>
    </row>
    <row r="171" spans="1:7" s="5" customFormat="1" x14ac:dyDescent="0.2">
      <c r="A171" s="7"/>
      <c r="B171" s="8"/>
      <c r="C171" s="9"/>
      <c r="D171" s="9"/>
      <c r="E171" s="10"/>
      <c r="F171" s="4"/>
      <c r="G171" s="4"/>
    </row>
    <row r="172" spans="1:7" s="5" customFormat="1" x14ac:dyDescent="0.2">
      <c r="A172" s="7"/>
      <c r="B172" s="8"/>
      <c r="C172" s="9"/>
      <c r="D172" s="9"/>
      <c r="E172" s="10"/>
      <c r="F172" s="4"/>
      <c r="G172" s="4"/>
    </row>
    <row r="173" spans="1:7" s="5" customFormat="1" x14ac:dyDescent="0.2">
      <c r="A173" s="7"/>
      <c r="B173" s="8"/>
      <c r="C173" s="9"/>
      <c r="D173" s="9"/>
      <c r="E173" s="10"/>
      <c r="F173" s="4"/>
      <c r="G173" s="4"/>
    </row>
    <row r="174" spans="1:7" s="5" customFormat="1" x14ac:dyDescent="0.2">
      <c r="A174" s="7"/>
      <c r="B174" s="8"/>
      <c r="C174" s="9"/>
      <c r="D174" s="9"/>
      <c r="E174" s="10"/>
      <c r="F174" s="4"/>
      <c r="G174" s="4"/>
    </row>
    <row r="175" spans="1:7" s="5" customFormat="1" x14ac:dyDescent="0.2">
      <c r="A175" s="7"/>
      <c r="B175" s="8"/>
      <c r="C175" s="9"/>
      <c r="D175" s="9"/>
      <c r="E175" s="10"/>
      <c r="F175" s="4"/>
      <c r="G175" s="4"/>
    </row>
    <row r="176" spans="1:7" s="5" customFormat="1" x14ac:dyDescent="0.2">
      <c r="A176" s="7"/>
      <c r="B176" s="8"/>
      <c r="C176" s="9"/>
      <c r="D176" s="9"/>
      <c r="E176" s="10"/>
      <c r="F176" s="4"/>
      <c r="G176" s="4"/>
    </row>
    <row r="177" spans="1:7" s="5" customFormat="1" x14ac:dyDescent="0.2">
      <c r="A177" s="7"/>
      <c r="B177" s="8"/>
      <c r="C177" s="9"/>
      <c r="D177" s="9"/>
      <c r="E177" s="10"/>
      <c r="F177" s="4"/>
      <c r="G177" s="4"/>
    </row>
    <row r="178" spans="1:7" s="5" customFormat="1" x14ac:dyDescent="0.2">
      <c r="A178" s="7"/>
      <c r="B178" s="8"/>
      <c r="C178" s="9"/>
      <c r="D178" s="9"/>
      <c r="E178" s="10"/>
      <c r="F178" s="4"/>
      <c r="G178" s="4"/>
    </row>
    <row r="179" spans="1:7" s="5" customFormat="1" x14ac:dyDescent="0.2">
      <c r="A179" s="7"/>
      <c r="B179" s="8"/>
      <c r="C179" s="9"/>
      <c r="D179" s="9"/>
      <c r="E179" s="10"/>
      <c r="F179" s="4"/>
      <c r="G179" s="4"/>
    </row>
    <row r="180" spans="1:7" s="5" customFormat="1" x14ac:dyDescent="0.2">
      <c r="A180" s="7"/>
      <c r="B180" s="8"/>
      <c r="C180" s="9"/>
      <c r="D180" s="9"/>
      <c r="E180" s="10"/>
      <c r="F180" s="4"/>
      <c r="G180" s="4"/>
    </row>
    <row r="181" spans="1:7" s="5" customFormat="1" x14ac:dyDescent="0.2">
      <c r="A181" s="7"/>
      <c r="B181" s="8"/>
      <c r="C181" s="9"/>
      <c r="D181" s="9"/>
      <c r="E181" s="10"/>
      <c r="F181" s="4"/>
      <c r="G181" s="4"/>
    </row>
    <row r="182" spans="1:7" s="5" customFormat="1" x14ac:dyDescent="0.2">
      <c r="A182" s="7"/>
      <c r="B182" s="8"/>
      <c r="C182" s="9"/>
      <c r="D182" s="9"/>
      <c r="E182" s="10"/>
      <c r="F182" s="4"/>
      <c r="G182" s="4"/>
    </row>
    <row r="183" spans="1:7" s="5" customFormat="1" x14ac:dyDescent="0.2">
      <c r="A183" s="7"/>
      <c r="B183" s="8"/>
      <c r="C183" s="9"/>
      <c r="D183" s="9"/>
      <c r="E183" s="10"/>
      <c r="F183" s="4"/>
      <c r="G183" s="4"/>
    </row>
    <row r="184" spans="1:7" s="5" customFormat="1" x14ac:dyDescent="0.2">
      <c r="A184" s="7"/>
      <c r="B184" s="8"/>
      <c r="C184" s="9"/>
      <c r="D184" s="9"/>
      <c r="E184" s="10"/>
      <c r="F184" s="4"/>
      <c r="G184" s="4"/>
    </row>
    <row r="185" spans="1:7" s="5" customFormat="1" x14ac:dyDescent="0.2">
      <c r="A185" s="7"/>
      <c r="B185" s="8"/>
      <c r="C185" s="9"/>
      <c r="D185" s="9"/>
      <c r="E185" s="10"/>
      <c r="F185" s="4"/>
      <c r="G185" s="4"/>
    </row>
    <row r="186" spans="1:7" s="5" customFormat="1" x14ac:dyDescent="0.2">
      <c r="A186" s="7"/>
      <c r="B186" s="8"/>
      <c r="C186" s="9"/>
      <c r="D186" s="9"/>
      <c r="E186" s="10"/>
      <c r="F186" s="4"/>
      <c r="G186" s="4"/>
    </row>
    <row r="187" spans="1:7" s="5" customFormat="1" x14ac:dyDescent="0.2">
      <c r="A187" s="7"/>
      <c r="B187" s="8"/>
      <c r="C187" s="9"/>
      <c r="D187" s="9"/>
      <c r="E187" s="10"/>
      <c r="F187" s="4"/>
      <c r="G187" s="4"/>
    </row>
    <row r="188" spans="1:7" s="5" customFormat="1" x14ac:dyDescent="0.2">
      <c r="A188" s="7"/>
      <c r="B188" s="8"/>
      <c r="C188" s="9"/>
      <c r="D188" s="9"/>
      <c r="E188" s="10"/>
      <c r="F188" s="4"/>
      <c r="G188" s="4"/>
    </row>
    <row r="189" spans="1:7" s="5" customFormat="1" x14ac:dyDescent="0.2">
      <c r="A189" s="7"/>
      <c r="B189" s="8"/>
      <c r="C189" s="9"/>
      <c r="D189" s="9"/>
      <c r="E189" s="10"/>
      <c r="F189" s="4"/>
      <c r="G189" s="4"/>
    </row>
    <row r="190" spans="1:7" s="5" customFormat="1" x14ac:dyDescent="0.2">
      <c r="A190" s="7"/>
      <c r="B190" s="8"/>
      <c r="C190" s="9"/>
      <c r="D190" s="9"/>
      <c r="E190" s="10"/>
      <c r="F190" s="4"/>
      <c r="G190" s="4"/>
    </row>
    <row r="191" spans="1:7" s="5" customFormat="1" x14ac:dyDescent="0.2">
      <c r="A191" s="7"/>
      <c r="B191" s="8"/>
      <c r="C191" s="9"/>
      <c r="D191" s="9"/>
      <c r="E191" s="10"/>
      <c r="F191" s="4"/>
      <c r="G191" s="4"/>
    </row>
    <row r="192" spans="1:7" s="5" customFormat="1" x14ac:dyDescent="0.2">
      <c r="A192" s="7"/>
      <c r="B192" s="8"/>
      <c r="C192" s="9"/>
      <c r="D192" s="9"/>
      <c r="E192" s="10"/>
      <c r="F192" s="4"/>
      <c r="G192" s="4"/>
    </row>
    <row r="193" spans="1:7" s="5" customFormat="1" x14ac:dyDescent="0.2">
      <c r="A193" s="7"/>
      <c r="B193" s="8"/>
      <c r="C193" s="9"/>
      <c r="D193" s="9"/>
      <c r="E193" s="10"/>
      <c r="F193" s="4"/>
      <c r="G193" s="4"/>
    </row>
  </sheetData>
  <autoFilter ref="A4:E24">
    <filterColumn colId="0" showButton="0"/>
  </autoFilter>
  <mergeCells count="11">
    <mergeCell ref="A25:B25"/>
    <mergeCell ref="A1:E1"/>
    <mergeCell ref="A2:E2"/>
    <mergeCell ref="A4:B4"/>
    <mergeCell ref="A6:B6"/>
    <mergeCell ref="A10:B10"/>
    <mergeCell ref="A11:B11"/>
    <mergeCell ref="A16:B16"/>
    <mergeCell ref="A19:B19"/>
    <mergeCell ref="A22:B22"/>
    <mergeCell ref="A23:B23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EJECUCION TOTAL </vt:lpstr>
      <vt:lpstr>RESUMEN FUNCIONAMIENTO </vt:lpstr>
      <vt:lpstr>RESUMEN RESERVAS </vt:lpstr>
      <vt:lpstr>'EJECUCION TOTAL '!Área_de_impresión</vt:lpstr>
      <vt:lpstr>'RESUMEN RESERVAS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Sanchez Poveda</dc:creator>
  <cp:lastModifiedBy>Angelica Maria Sanchez Poveda</cp:lastModifiedBy>
  <dcterms:created xsi:type="dcterms:W3CDTF">2020-10-03T02:58:14Z</dcterms:created>
  <dcterms:modified xsi:type="dcterms:W3CDTF">2020-12-02T01:14:30Z</dcterms:modified>
</cp:coreProperties>
</file>