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RESUPUESTAL\EJECUCION PPTAL - 2021\MAYO\"/>
    </mc:Choice>
  </mc:AlternateContent>
  <bookViews>
    <workbookView xWindow="0" yWindow="0" windowWidth="20490" windowHeight="7095" tabRatio="891" firstSheet="1" activeTab="1"/>
  </bookViews>
  <sheets>
    <sheet name="EJECUCION BMT  CONCEJO" sheetId="11" state="hidden" r:id="rId1"/>
    <sheet name="EJECUCION TOTAL " sheetId="64" r:id="rId2"/>
    <sheet name="EJECUCION TOTAL + SUSPENSIO (2" sheetId="65" r:id="rId3"/>
    <sheet name="RESUMEN FUNCIONAMIENTO " sheetId="60" r:id="rId4"/>
    <sheet name="RESUMEN RESERVAS" sheetId="58" r:id="rId5"/>
  </sheets>
  <externalReferences>
    <externalReference r:id="rId6"/>
  </externalReferences>
  <definedNames>
    <definedName name="_xlnm._FilterDatabase" localSheetId="0" hidden="1">'EJECUCION BMT  CONCEJO'!$B$5:$E$20</definedName>
    <definedName name="_xlnm._FilterDatabase" localSheetId="1" hidden="1">'EJECUCION TOTAL '!$A$5:$L$50</definedName>
    <definedName name="_xlnm._FilterDatabase" localSheetId="2" hidden="1">'EJECUCION TOTAL + SUSPENSIO (2'!$A$5:$N$48</definedName>
    <definedName name="_xlnm._FilterDatabase" localSheetId="4" hidden="1">'RESUMEN RESERVAS'!$A$4:$E$41</definedName>
    <definedName name="a" localSheetId="2">#REF!</definedName>
    <definedName name="a">#REF!</definedName>
    <definedName name="_xlnm.Print_Area" localSheetId="0">'EJECUCION BMT  CONCEJO'!$B$1:$D$24</definedName>
    <definedName name="_xlnm.Print_Area" localSheetId="1">'EJECUCION TOTAL '!$A$1:$L$50</definedName>
    <definedName name="_xlnm.Print_Area" localSheetId="2">'EJECUCION TOTAL + SUSPENSIO (2'!$A$1:$N$48</definedName>
    <definedName name="_xlnm.Print_Area" localSheetId="4">'RESUMEN RESERVAS'!$A$1:$E$43</definedName>
    <definedName name="MODALIDAD_DE_SELECCION" localSheetId="2">#REF!</definedName>
    <definedName name="MODALIDAD_DE_SELECCION">#REF!</definedName>
    <definedName name="QQQQ" localSheetId="2">#REF!</definedName>
    <definedName name="QQQQ">#REF!</definedName>
  </definedNames>
  <calcPr calcId="162913"/>
</workbook>
</file>

<file path=xl/calcChain.xml><?xml version="1.0" encoding="utf-8"?>
<calcChain xmlns="http://schemas.openxmlformats.org/spreadsheetml/2006/main">
  <c r="B3" i="65" l="1"/>
  <c r="N45" i="65"/>
  <c r="L45" i="65"/>
  <c r="J45" i="65"/>
  <c r="K45" i="65" s="1"/>
  <c r="H45" i="65"/>
  <c r="I45" i="65" s="1"/>
  <c r="E45" i="65"/>
  <c r="G45" i="65" s="1"/>
  <c r="M45" i="65" s="1"/>
  <c r="L44" i="65"/>
  <c r="J44" i="65"/>
  <c r="H44" i="65"/>
  <c r="G44" i="65"/>
  <c r="E44" i="65"/>
  <c r="L43" i="65"/>
  <c r="N43" i="65" s="1"/>
  <c r="J43" i="65"/>
  <c r="K43" i="65" s="1"/>
  <c r="H43" i="65"/>
  <c r="I43" i="65" s="1"/>
  <c r="G43" i="65"/>
  <c r="E43" i="65"/>
  <c r="L42" i="65"/>
  <c r="J42" i="65"/>
  <c r="H42" i="65"/>
  <c r="I42" i="65" s="1"/>
  <c r="E42" i="65"/>
  <c r="G42" i="65" s="1"/>
  <c r="J41" i="65"/>
  <c r="F41" i="65"/>
  <c r="L40" i="65"/>
  <c r="J40" i="65"/>
  <c r="H40" i="65"/>
  <c r="E40" i="65"/>
  <c r="G40" i="65" s="1"/>
  <c r="K40" i="65" s="1"/>
  <c r="L39" i="65"/>
  <c r="J39" i="65"/>
  <c r="H39" i="65"/>
  <c r="E39" i="65"/>
  <c r="G39" i="65" s="1"/>
  <c r="I39" i="65" s="1"/>
  <c r="F38" i="65"/>
  <c r="F46" i="65" s="1"/>
  <c r="L36" i="65"/>
  <c r="M36" i="65" s="1"/>
  <c r="J36" i="65"/>
  <c r="H36" i="65"/>
  <c r="E36" i="65"/>
  <c r="G36" i="65" s="1"/>
  <c r="I36" i="65" s="1"/>
  <c r="L35" i="65"/>
  <c r="N35" i="65" s="1"/>
  <c r="J35" i="65"/>
  <c r="H35" i="65"/>
  <c r="E35" i="65"/>
  <c r="G35" i="65" s="1"/>
  <c r="F34" i="65"/>
  <c r="N33" i="65"/>
  <c r="L33" i="65"/>
  <c r="J33" i="65"/>
  <c r="K33" i="65" s="1"/>
  <c r="H33" i="65"/>
  <c r="E33" i="65"/>
  <c r="G33" i="65" s="1"/>
  <c r="L32" i="65"/>
  <c r="J32" i="65"/>
  <c r="H32" i="65"/>
  <c r="E32" i="65"/>
  <c r="G32" i="65" s="1"/>
  <c r="F31" i="65"/>
  <c r="L30" i="65"/>
  <c r="J30" i="65"/>
  <c r="H30" i="65"/>
  <c r="E30" i="65"/>
  <c r="G30" i="65" s="1"/>
  <c r="N29" i="65"/>
  <c r="L29" i="65"/>
  <c r="K29" i="65"/>
  <c r="J29" i="65"/>
  <c r="H29" i="65"/>
  <c r="E29" i="65"/>
  <c r="G29" i="65" s="1"/>
  <c r="I29" i="65" s="1"/>
  <c r="L28" i="65"/>
  <c r="J28" i="65"/>
  <c r="H28" i="65"/>
  <c r="G28" i="65"/>
  <c r="K28" i="65" s="1"/>
  <c r="E28" i="65"/>
  <c r="F27" i="65"/>
  <c r="F37" i="65" s="1"/>
  <c r="F26" i="65"/>
  <c r="L25" i="65"/>
  <c r="J25" i="65"/>
  <c r="K25" i="65" s="1"/>
  <c r="I25" i="65"/>
  <c r="H25" i="65"/>
  <c r="E25" i="65"/>
  <c r="G25" i="65" s="1"/>
  <c r="F24" i="65"/>
  <c r="L23" i="65"/>
  <c r="J23" i="65"/>
  <c r="H23" i="65"/>
  <c r="E23" i="65"/>
  <c r="G23" i="65" s="1"/>
  <c r="L22" i="65"/>
  <c r="J22" i="65"/>
  <c r="H22" i="65"/>
  <c r="E22" i="65"/>
  <c r="G22" i="65" s="1"/>
  <c r="N21" i="65"/>
  <c r="L21" i="65"/>
  <c r="M21" i="65" s="1"/>
  <c r="J21" i="65"/>
  <c r="K21" i="65" s="1"/>
  <c r="H21" i="65"/>
  <c r="E21" i="65"/>
  <c r="G21" i="65" s="1"/>
  <c r="I21" i="65" s="1"/>
  <c r="L20" i="65"/>
  <c r="J20" i="65"/>
  <c r="H20" i="65"/>
  <c r="E20" i="65"/>
  <c r="G20" i="65" s="1"/>
  <c r="H19" i="65"/>
  <c r="F19" i="65"/>
  <c r="L18" i="65"/>
  <c r="J18" i="65"/>
  <c r="H18" i="65"/>
  <c r="E18" i="65"/>
  <c r="G18" i="65" s="1"/>
  <c r="M18" i="65" s="1"/>
  <c r="F16" i="65"/>
  <c r="L15" i="65"/>
  <c r="J15" i="65"/>
  <c r="H15" i="65"/>
  <c r="G15" i="65"/>
  <c r="E15" i="65"/>
  <c r="L14" i="65"/>
  <c r="J14" i="65"/>
  <c r="H14" i="65"/>
  <c r="E14" i="65"/>
  <c r="G14" i="65" s="1"/>
  <c r="K14" i="65" s="1"/>
  <c r="L13" i="65"/>
  <c r="F13" i="65"/>
  <c r="F12" i="65"/>
  <c r="F17" i="65" s="1"/>
  <c r="N11" i="65"/>
  <c r="L11" i="65"/>
  <c r="J11" i="65"/>
  <c r="H11" i="65"/>
  <c r="I11" i="65" s="1"/>
  <c r="E11" i="65"/>
  <c r="G11" i="65" s="1"/>
  <c r="N10" i="65"/>
  <c r="L10" i="65"/>
  <c r="J10" i="65"/>
  <c r="H10" i="65"/>
  <c r="E10" i="65"/>
  <c r="G10" i="65" s="1"/>
  <c r="I10" i="65" s="1"/>
  <c r="L9" i="65"/>
  <c r="J9" i="65"/>
  <c r="H9" i="65"/>
  <c r="E9" i="65"/>
  <c r="G9" i="65" s="1"/>
  <c r="F8" i="65"/>
  <c r="L7" i="65"/>
  <c r="J7" i="65"/>
  <c r="H7" i="65"/>
  <c r="E7" i="65"/>
  <c r="G7" i="65" s="1"/>
  <c r="L6" i="65"/>
  <c r="J6" i="65"/>
  <c r="H6" i="65"/>
  <c r="E6" i="65"/>
  <c r="G6" i="65" s="1"/>
  <c r="K6" i="65" s="1"/>
  <c r="L47" i="64"/>
  <c r="K47" i="64"/>
  <c r="I47" i="64"/>
  <c r="G47" i="64"/>
  <c r="L46" i="64"/>
  <c r="K46" i="64"/>
  <c r="I46" i="64"/>
  <c r="G46" i="64"/>
  <c r="L45" i="64"/>
  <c r="K45" i="64"/>
  <c r="I45" i="64"/>
  <c r="G45" i="64"/>
  <c r="L44" i="64"/>
  <c r="K44" i="64"/>
  <c r="I44" i="64"/>
  <c r="G44" i="64"/>
  <c r="J43" i="64"/>
  <c r="H43" i="64"/>
  <c r="F43" i="64"/>
  <c r="H41" i="65" s="1"/>
  <c r="E43" i="64"/>
  <c r="E41" i="65" s="1"/>
  <c r="G41" i="65" s="1"/>
  <c r="L42" i="64"/>
  <c r="K42" i="64"/>
  <c r="I42" i="64"/>
  <c r="G42" i="64"/>
  <c r="L41" i="64"/>
  <c r="K41" i="64"/>
  <c r="I41" i="64"/>
  <c r="G41" i="64"/>
  <c r="J40" i="64"/>
  <c r="J48" i="64" s="1"/>
  <c r="H40" i="64"/>
  <c r="F40" i="64"/>
  <c r="G40" i="64" s="1"/>
  <c r="E40" i="64"/>
  <c r="L38" i="64"/>
  <c r="K38" i="64"/>
  <c r="I38" i="64"/>
  <c r="G38" i="64"/>
  <c r="L37" i="64"/>
  <c r="K37" i="64"/>
  <c r="I37" i="64"/>
  <c r="G37" i="64"/>
  <c r="J36" i="64"/>
  <c r="H36" i="64"/>
  <c r="J34" i="65" s="1"/>
  <c r="F36" i="64"/>
  <c r="G36" i="64" s="1"/>
  <c r="E36" i="64"/>
  <c r="E34" i="65" s="1"/>
  <c r="G34" i="65" s="1"/>
  <c r="L35" i="64"/>
  <c r="K35" i="64"/>
  <c r="I35" i="64"/>
  <c r="G35" i="64"/>
  <c r="L34" i="64"/>
  <c r="K34" i="64"/>
  <c r="I34" i="64"/>
  <c r="G34" i="64"/>
  <c r="J33" i="64"/>
  <c r="H33" i="64"/>
  <c r="J31" i="65" s="1"/>
  <c r="F33" i="64"/>
  <c r="H31" i="65" s="1"/>
  <c r="E33" i="64"/>
  <c r="E31" i="65" s="1"/>
  <c r="G31" i="65" s="1"/>
  <c r="L32" i="64"/>
  <c r="K32" i="64"/>
  <c r="I32" i="64"/>
  <c r="G32" i="64"/>
  <c r="L31" i="64"/>
  <c r="K31" i="64"/>
  <c r="I31" i="64"/>
  <c r="G31" i="64"/>
  <c r="L30" i="64"/>
  <c r="K30" i="64"/>
  <c r="I30" i="64"/>
  <c r="G30" i="64"/>
  <c r="J29" i="64"/>
  <c r="H29" i="64"/>
  <c r="F29" i="64"/>
  <c r="G29" i="64" s="1"/>
  <c r="E29" i="64"/>
  <c r="E27" i="65" s="1"/>
  <c r="G27" i="65" s="1"/>
  <c r="J28" i="64"/>
  <c r="H28" i="64"/>
  <c r="J26" i="65" s="1"/>
  <c r="F28" i="64"/>
  <c r="H26" i="65" s="1"/>
  <c r="E28" i="64"/>
  <c r="E26" i="65" s="1"/>
  <c r="G26" i="65" s="1"/>
  <c r="L27" i="64"/>
  <c r="K27" i="64"/>
  <c r="I27" i="64"/>
  <c r="G27" i="64"/>
  <c r="L25" i="64"/>
  <c r="K25" i="64"/>
  <c r="I25" i="64"/>
  <c r="G25" i="64"/>
  <c r="L24" i="64"/>
  <c r="K24" i="64"/>
  <c r="I24" i="64"/>
  <c r="G24" i="64"/>
  <c r="L23" i="64"/>
  <c r="K23" i="64"/>
  <c r="I23" i="64"/>
  <c r="G23" i="64"/>
  <c r="L22" i="64"/>
  <c r="K22" i="64"/>
  <c r="I22" i="64"/>
  <c r="G22" i="64"/>
  <c r="J21" i="64"/>
  <c r="H21" i="64"/>
  <c r="H26" i="64" s="1"/>
  <c r="F21" i="64"/>
  <c r="E21" i="64"/>
  <c r="E19" i="65" s="1"/>
  <c r="G19" i="65" s="1"/>
  <c r="L20" i="64"/>
  <c r="K20" i="64"/>
  <c r="I20" i="64"/>
  <c r="G20" i="64"/>
  <c r="L17" i="64"/>
  <c r="K17" i="64"/>
  <c r="I17" i="64"/>
  <c r="G17" i="64"/>
  <c r="L16" i="64"/>
  <c r="K16" i="64"/>
  <c r="I16" i="64"/>
  <c r="G16" i="64"/>
  <c r="J15" i="64"/>
  <c r="H15" i="64"/>
  <c r="H18" i="64" s="1"/>
  <c r="J16" i="65" s="1"/>
  <c r="G15" i="64"/>
  <c r="F15" i="64"/>
  <c r="H13" i="65" s="1"/>
  <c r="E15" i="64"/>
  <c r="E18" i="64" s="1"/>
  <c r="E16" i="65" s="1"/>
  <c r="G16" i="65" s="1"/>
  <c r="L13" i="64"/>
  <c r="K13" i="64"/>
  <c r="I13" i="64"/>
  <c r="G13" i="64"/>
  <c r="L12" i="64"/>
  <c r="K12" i="64"/>
  <c r="I12" i="64"/>
  <c r="G12" i="64"/>
  <c r="L11" i="64"/>
  <c r="K11" i="64"/>
  <c r="I11" i="64"/>
  <c r="G11" i="64"/>
  <c r="J10" i="64"/>
  <c r="H10" i="64"/>
  <c r="J8" i="65" s="1"/>
  <c r="K8" i="65" s="1"/>
  <c r="F10" i="64"/>
  <c r="G10" i="64" s="1"/>
  <c r="E10" i="64"/>
  <c r="E8" i="65" s="1"/>
  <c r="G8" i="65" s="1"/>
  <c r="L9" i="64"/>
  <c r="K9" i="64"/>
  <c r="I9" i="64"/>
  <c r="G9" i="64"/>
  <c r="L8" i="64"/>
  <c r="K8" i="64"/>
  <c r="I8" i="64"/>
  <c r="G8" i="64"/>
  <c r="J7" i="64"/>
  <c r="H7" i="64"/>
  <c r="F7" i="64"/>
  <c r="F14" i="64" s="1"/>
  <c r="H12" i="65" s="1"/>
  <c r="E7" i="64"/>
  <c r="K7" i="64" s="1"/>
  <c r="L6" i="64"/>
  <c r="K6" i="64"/>
  <c r="I6" i="64"/>
  <c r="G6" i="64"/>
  <c r="N44" i="65" l="1"/>
  <c r="M42" i="65"/>
  <c r="H48" i="64"/>
  <c r="L48" i="64" s="1"/>
  <c r="N42" i="65"/>
  <c r="N39" i="65"/>
  <c r="J38" i="65"/>
  <c r="M39" i="65"/>
  <c r="K35" i="65"/>
  <c r="L36" i="64"/>
  <c r="K34" i="65"/>
  <c r="I35" i="65"/>
  <c r="H39" i="64"/>
  <c r="H49" i="64" s="1"/>
  <c r="M32" i="65"/>
  <c r="L29" i="64"/>
  <c r="I28" i="65"/>
  <c r="I29" i="64"/>
  <c r="L28" i="64"/>
  <c r="I28" i="64"/>
  <c r="I23" i="65"/>
  <c r="K23" i="65"/>
  <c r="M22" i="65"/>
  <c r="N22" i="65"/>
  <c r="K21" i="64"/>
  <c r="E26" i="64"/>
  <c r="I26" i="64" s="1"/>
  <c r="L15" i="64"/>
  <c r="N14" i="65"/>
  <c r="N13" i="65"/>
  <c r="J13" i="65"/>
  <c r="I13" i="65"/>
  <c r="I15" i="64"/>
  <c r="E13" i="65"/>
  <c r="G13" i="65" s="1"/>
  <c r="K13" i="65" s="1"/>
  <c r="F18" i="64"/>
  <c r="H16" i="65" s="1"/>
  <c r="M11" i="65"/>
  <c r="K11" i="65"/>
  <c r="H14" i="64"/>
  <c r="H19" i="64" s="1"/>
  <c r="H8" i="65"/>
  <c r="M9" i="65"/>
  <c r="K9" i="65"/>
  <c r="M7" i="65"/>
  <c r="I7" i="65"/>
  <c r="N6" i="65"/>
  <c r="L46" i="65"/>
  <c r="G33" i="64"/>
  <c r="K38" i="65"/>
  <c r="I19" i="65"/>
  <c r="N30" i="65"/>
  <c r="K30" i="65"/>
  <c r="K41" i="65"/>
  <c r="K16" i="65"/>
  <c r="L19" i="65"/>
  <c r="L21" i="64"/>
  <c r="H27" i="65"/>
  <c r="I27" i="65" s="1"/>
  <c r="F39" i="64"/>
  <c r="J46" i="65"/>
  <c r="I9" i="65"/>
  <c r="I33" i="65"/>
  <c r="M33" i="65"/>
  <c r="K36" i="64"/>
  <c r="N7" i="65"/>
  <c r="K7" i="65"/>
  <c r="J26" i="64"/>
  <c r="G28" i="64"/>
  <c r="K31" i="65"/>
  <c r="E39" i="64"/>
  <c r="E37" i="65" s="1"/>
  <c r="G37" i="65" s="1"/>
  <c r="I6" i="65"/>
  <c r="I15" i="65"/>
  <c r="I18" i="65"/>
  <c r="K20" i="65"/>
  <c r="I22" i="65"/>
  <c r="M25" i="65"/>
  <c r="M29" i="65"/>
  <c r="I40" i="65"/>
  <c r="K42" i="65"/>
  <c r="M44" i="65"/>
  <c r="K44" i="65"/>
  <c r="L38" i="65"/>
  <c r="L40" i="64"/>
  <c r="I31" i="65"/>
  <c r="L8" i="65"/>
  <c r="L10" i="64"/>
  <c r="G7" i="64"/>
  <c r="K10" i="64"/>
  <c r="G18" i="64"/>
  <c r="L33" i="64"/>
  <c r="L31" i="65"/>
  <c r="J39" i="64"/>
  <c r="I41" i="65"/>
  <c r="K15" i="65"/>
  <c r="K18" i="65"/>
  <c r="N18" i="65"/>
  <c r="M20" i="65"/>
  <c r="K22" i="65"/>
  <c r="N23" i="65"/>
  <c r="M23" i="65"/>
  <c r="I44" i="65"/>
  <c r="E14" i="64"/>
  <c r="G14" i="64" s="1"/>
  <c r="I7" i="64"/>
  <c r="K33" i="64"/>
  <c r="I43" i="64"/>
  <c r="I8" i="65"/>
  <c r="K10" i="65"/>
  <c r="M15" i="65"/>
  <c r="F47" i="65"/>
  <c r="F48" i="65" s="1"/>
  <c r="I30" i="65"/>
  <c r="M30" i="65"/>
  <c r="I32" i="65"/>
  <c r="N40" i="65"/>
  <c r="M40" i="65"/>
  <c r="I26" i="65"/>
  <c r="K40" i="64"/>
  <c r="I20" i="65"/>
  <c r="I16" i="65"/>
  <c r="I18" i="64"/>
  <c r="J14" i="64"/>
  <c r="L7" i="64"/>
  <c r="F19" i="64"/>
  <c r="G21" i="64"/>
  <c r="E38" i="65"/>
  <c r="G38" i="65" s="1"/>
  <c r="E48" i="64"/>
  <c r="E46" i="65" s="1"/>
  <c r="G46" i="65" s="1"/>
  <c r="L41" i="65"/>
  <c r="L43" i="64"/>
  <c r="K43" i="64"/>
  <c r="M6" i="65"/>
  <c r="M10" i="65"/>
  <c r="I14" i="65"/>
  <c r="J24" i="65"/>
  <c r="K26" i="65"/>
  <c r="N28" i="65"/>
  <c r="M28" i="65"/>
  <c r="K32" i="65"/>
  <c r="L34" i="65"/>
  <c r="N36" i="65"/>
  <c r="K36" i="65"/>
  <c r="K39" i="65"/>
  <c r="F48" i="64"/>
  <c r="H34" i="65"/>
  <c r="I34" i="65" s="1"/>
  <c r="I10" i="64"/>
  <c r="I21" i="64"/>
  <c r="I33" i="64"/>
  <c r="I36" i="64"/>
  <c r="I40" i="64"/>
  <c r="N9" i="65"/>
  <c r="J12" i="65"/>
  <c r="N15" i="65"/>
  <c r="N20" i="65"/>
  <c r="L27" i="65"/>
  <c r="N32" i="65"/>
  <c r="J19" i="65"/>
  <c r="K19" i="65" s="1"/>
  <c r="M35" i="65"/>
  <c r="H38" i="65"/>
  <c r="I38" i="65" s="1"/>
  <c r="F26" i="64"/>
  <c r="M13" i="65"/>
  <c r="K15" i="64"/>
  <c r="K28" i="64"/>
  <c r="K29" i="64"/>
  <c r="G43" i="64"/>
  <c r="M14" i="65"/>
  <c r="N25" i="65"/>
  <c r="L26" i="65"/>
  <c r="J27" i="65"/>
  <c r="K27" i="65" s="1"/>
  <c r="M43" i="65"/>
  <c r="J18" i="64"/>
  <c r="J37" i="65" l="1"/>
  <c r="K37" i="65" s="1"/>
  <c r="I39" i="64"/>
  <c r="E24" i="65"/>
  <c r="G24" i="65" s="1"/>
  <c r="K24" i="65" s="1"/>
  <c r="N34" i="65"/>
  <c r="M34" i="65"/>
  <c r="H17" i="65"/>
  <c r="N31" i="65"/>
  <c r="M31" i="65"/>
  <c r="N19" i="65"/>
  <c r="M19" i="65"/>
  <c r="L18" i="64"/>
  <c r="K18" i="64"/>
  <c r="L16" i="65"/>
  <c r="N27" i="65"/>
  <c r="M27" i="65"/>
  <c r="E49" i="64"/>
  <c r="E47" i="65" s="1"/>
  <c r="G47" i="65" s="1"/>
  <c r="J47" i="65"/>
  <c r="H24" i="65"/>
  <c r="I24" i="65" s="1"/>
  <c r="F49" i="64"/>
  <c r="F50" i="64" s="1"/>
  <c r="G26" i="64"/>
  <c r="K12" i="65"/>
  <c r="H46" i="65"/>
  <c r="I46" i="65" s="1"/>
  <c r="G48" i="64"/>
  <c r="N41" i="65"/>
  <c r="M41" i="65"/>
  <c r="M38" i="65"/>
  <c r="N38" i="65"/>
  <c r="L24" i="65"/>
  <c r="L26" i="64"/>
  <c r="K26" i="64"/>
  <c r="J49" i="64"/>
  <c r="L14" i="64"/>
  <c r="K14" i="64"/>
  <c r="J19" i="64"/>
  <c r="L12" i="65"/>
  <c r="E12" i="65"/>
  <c r="G12" i="65" s="1"/>
  <c r="I12" i="65" s="1"/>
  <c r="E19" i="64"/>
  <c r="G19" i="64" s="1"/>
  <c r="I14" i="64"/>
  <c r="H50" i="64"/>
  <c r="J17" i="65"/>
  <c r="I48" i="64"/>
  <c r="N46" i="65"/>
  <c r="M46" i="65"/>
  <c r="M26" i="65"/>
  <c r="N26" i="65"/>
  <c r="K46" i="65"/>
  <c r="K48" i="64"/>
  <c r="L39" i="64"/>
  <c r="L37" i="65"/>
  <c r="K39" i="64"/>
  <c r="N8" i="65"/>
  <c r="M8" i="65"/>
  <c r="G39" i="64"/>
  <c r="H37" i="65"/>
  <c r="I37" i="65" s="1"/>
  <c r="I49" i="64" l="1"/>
  <c r="H48" i="65"/>
  <c r="J48" i="65"/>
  <c r="L47" i="65"/>
  <c r="L49" i="64"/>
  <c r="K49" i="64"/>
  <c r="M24" i="65"/>
  <c r="N24" i="65"/>
  <c r="N16" i="65"/>
  <c r="M16" i="65"/>
  <c r="M12" i="65"/>
  <c r="N12" i="65"/>
  <c r="H47" i="65"/>
  <c r="I47" i="65" s="1"/>
  <c r="G49" i="64"/>
  <c r="N37" i="65"/>
  <c r="M37" i="65"/>
  <c r="L19" i="64"/>
  <c r="K19" i="64"/>
  <c r="L17" i="65"/>
  <c r="J50" i="64"/>
  <c r="E50" i="64"/>
  <c r="G50" i="64" s="1"/>
  <c r="E17" i="65"/>
  <c r="I19" i="64"/>
  <c r="K47" i="65"/>
  <c r="L48" i="65" l="1"/>
  <c r="L50" i="64"/>
  <c r="K50" i="64"/>
  <c r="N17" i="65"/>
  <c r="N47" i="65"/>
  <c r="M47" i="65"/>
  <c r="I50" i="64"/>
  <c r="E48" i="65"/>
  <c r="G48" i="65" s="1"/>
  <c r="K48" i="65" s="1"/>
  <c r="G17" i="65"/>
  <c r="M17" i="65" s="1"/>
  <c r="I17" i="65" l="1"/>
  <c r="K17" i="65"/>
  <c r="I48" i="65"/>
  <c r="N48" i="65"/>
  <c r="M48" i="65"/>
  <c r="C23" i="58" l="1"/>
  <c r="D23" i="58"/>
  <c r="E6" i="58"/>
  <c r="D26" i="58"/>
  <c r="C26" i="58"/>
  <c r="E25" i="58"/>
  <c r="E23" i="58" l="1"/>
  <c r="E35" i="58" l="1"/>
  <c r="E36" i="58"/>
  <c r="E37" i="58"/>
  <c r="E38" i="58"/>
  <c r="E28" i="58"/>
  <c r="E29" i="58"/>
  <c r="E30" i="58"/>
  <c r="E31" i="58"/>
  <c r="E32" i="58"/>
  <c r="E17" i="58"/>
  <c r="E18" i="58"/>
  <c r="E19" i="58"/>
  <c r="E20" i="58"/>
  <c r="E21" i="58"/>
  <c r="E22" i="58"/>
  <c r="E24" i="58"/>
  <c r="E9" i="58"/>
  <c r="E10" i="58"/>
  <c r="E11" i="58"/>
  <c r="E12" i="58"/>
  <c r="E13" i="58"/>
  <c r="D7" i="58"/>
  <c r="D14" i="58"/>
  <c r="C7" i="58"/>
  <c r="C14" i="58"/>
  <c r="D33" i="58"/>
  <c r="D39" i="58"/>
  <c r="C39" i="58"/>
  <c r="C33" i="58"/>
  <c r="D40" i="58" l="1"/>
  <c r="C40" i="58"/>
  <c r="D15" i="58"/>
  <c r="D42" i="58" l="1"/>
  <c r="E16" i="58" l="1"/>
  <c r="E27" i="58" l="1"/>
  <c r="E34" i="58"/>
  <c r="E39" i="58" l="1"/>
  <c r="E33" i="58"/>
  <c r="E26" i="58"/>
  <c r="E40" i="58" l="1"/>
  <c r="F8" i="60" l="1"/>
  <c r="D8" i="60"/>
  <c r="F7" i="60"/>
  <c r="D7" i="60"/>
  <c r="F6" i="60"/>
  <c r="D6" i="60"/>
  <c r="F5" i="60"/>
  <c r="D5" i="60"/>
  <c r="H5" i="60"/>
  <c r="H6" i="60"/>
  <c r="H7" i="60"/>
  <c r="H8" i="60"/>
  <c r="B9" i="60"/>
  <c r="C9" i="60"/>
  <c r="E9" i="60"/>
  <c r="G9" i="60"/>
  <c r="D9" i="60" l="1"/>
  <c r="H9" i="60"/>
  <c r="F9" i="60"/>
  <c r="I9" i="60" l="1"/>
  <c r="I8" i="60"/>
  <c r="I7" i="60"/>
  <c r="I6" i="60"/>
  <c r="I5" i="60"/>
  <c r="E8" i="58"/>
  <c r="E5" i="58"/>
  <c r="E7" i="58" l="1"/>
  <c r="C15" i="58"/>
  <c r="C42" i="58" s="1"/>
  <c r="E14" i="58"/>
  <c r="E15" i="58" l="1"/>
  <c r="E42" i="58" l="1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<sst xmlns="http://schemas.openxmlformats.org/spreadsheetml/2006/main" count="271" uniqueCount="85">
  <si>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</si>
  <si>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</si>
  <si>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</si>
  <si>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</si>
  <si>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</si>
  <si>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</si>
  <si>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</si>
  <si>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</si>
  <si>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</si>
  <si>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</si>
  <si>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</si>
  <si>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</si>
  <si>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</si>
  <si>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</si>
  <si>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</si>
  <si>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</si>
  <si>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</si>
  <si>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</si>
  <si>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</si>
  <si>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</si>
  <si>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</si>
  <si>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</si>
  <si>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</si>
  <si>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</si>
  <si>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</si>
  <si>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</si>
  <si>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</si>
  <si>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</si>
  <si>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</si>
  <si>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</si>
  <si>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</si>
  <si>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</si>
  <si>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</si>
  <si>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</si>
  <si>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</si>
  <si>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</si>
  <si>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</si>
  <si>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</si>
  <si>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</si>
  <si>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</si>
  <si>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</si>
  <si>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</si>
  <si>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</si>
  <si>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</si>
  <si>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</si>
  <si>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</si>
  <si>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</si>
  <si>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</si>
  <si>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</si>
  <si>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</si>
  <si>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</si>
  <si>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</si>
  <si>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Tránsito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</si>
  <si>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</si>
  <si>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</si>
  <si>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</si>
  <si>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</si>
  <si>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</si>
  <si>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</si>
  <si>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</si>
  <si>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</si>
  <si>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</si>
  <si>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</si>
  <si>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</si>
  <si>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</si>
  <si>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</si>
  <si>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</si>
  <si>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</si>
  <si>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</si>
  <si>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</si>
  <si>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</si>
  <si>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</si>
  <si>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</si>
  <si>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</si>
  <si>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</si>
  <si>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</si>
  <si>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</si>
  <si>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</si>
  <si>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</si>
  <si>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>PRESUPUESTO  ASIGNADO
2021</t>
  </si>
  <si>
    <t>RESERVAS 2021</t>
  </si>
  <si>
    <t>SUSPENSION PREVENTIVA</t>
  </si>
  <si>
    <t>PRESUPUESTO  ASIGNADO
2021 CON SUSPENSION PREVENTIVA</t>
  </si>
  <si>
    <t>EJECUCION PRESUPUESTAL  - 31 DE MAYO DE 2021</t>
  </si>
  <si>
    <t xml:space="preserve"> Consolidación del Centro de Orientación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</si>
</sst>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  <numFmt numFmtId="172" formatCode="_(&quot;$&quot;\ * #,##0.00_);_(&quot;$&quot;\ * \(#,##0.00\);_(&quot;$&quot;\ * &quot;-&quot;??_);_(@_)"/>
    <numFmt numFmtId="173" formatCode="[$-240A]d&quot; de &quot;mmmm&quot; de &quot;yyyy;@"/>
    <numFmt numFmtId="174" formatCode="_-&quot;$&quot;* #,##0_-;\-&quot;$&quot;* #,##0_-;_-&quot;$&quot;* &quot;-&quot;_-;_-@_-"/>
    <numFmt numFmtId="175" formatCode="_ &quot;$&quot;\ * #,##0.00_ ;_ &quot;$&quot;\ * \-#,##0.00_ ;_ &quot;$&quot;\ * &quot;-&quot;??_ ;_ @_ "/>
    <numFmt numFmtId="176" formatCode="&quot; &quot;[$€-240A]#,##0.00&quot; &quot;;&quot; &quot;[$€-240A]&quot;(&quot;#,##0.00&quot;)&quot;;&quot; &quot;[$€-240A]&quot;-&quot;00&quot; &quot;;&quot; &quot;@&quot; &quot;"/>
    <numFmt numFmtId="177" formatCode="_-* #,##0.00\ _p_t_a_-;\-* #,##0.00\ _p_t_a_-;_-* &quot;-&quot;??\ _p_t_a_-;_-@_-"/>
    <numFmt numFmtId="178" formatCode="&quot; &quot;#,##0.00&quot; &quot;;&quot; (&quot;#,##0.00&quot;)&quot;;&quot; -&quot;00&quot; &quot;;&quot; &quot;@&quot; &quot;"/>
    <numFmt numFmtId="179" formatCode="_(&quot;$&quot;\ * #,##0_);_(&quot;$&quot;\ * \(#,##0\);_(&quot;$&quot;\ * &quot;-&quot;_);_(@_)"/>
    <numFmt numFmtId="180" formatCode="_-* #,##0\ &quot;pta&quot;_-;\-* #,##0\ &quot;pta&quot;_-;_-* &quot;-&quot;\ &quot;pta&quot;_-;_-@_-"/>
    <numFmt numFmtId="181" formatCode="&quot; &quot;&quot;$&quot;&quot; &quot;#,##0.00&quot; &quot;;&quot; &quot;&quot;$&quot;&quot; (&quot;#,##0.00&quot;)&quot;;&quot; &quot;&quot;$&quot;&quot; -&quot;00&quot; &quot;;&quot; &quot;@&quot; &quot;"/>
    <numFmt numFmtId="182" formatCode="_-* #,##0.00\ &quot;pta&quot;_-;\-* #,##0.00\ &quot;pta&quot;_-;_-* &quot;-&quot;??\ &quot;pta&quot;_-;_-@_-"/>
    <numFmt numFmtId="183" formatCode="_-&quot;$&quot;* #,##0.00_-;\-&quot;$&quot;* #,##0.00_-;_-&quot;$&quot;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471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9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2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2" fillId="24" borderId="11" applyNumberFormat="0" applyAlignment="0" applyProtection="0"/>
    <xf numFmtId="0" fontId="23" fillId="25" borderId="12" applyNumberFormat="0" applyAlignment="0" applyProtection="0"/>
    <xf numFmtId="0" fontId="23" fillId="25" borderId="12" applyNumberFormat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0" fontId="26" fillId="15" borderId="11" applyNumberFormat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165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0" fontId="2" fillId="30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4" borderId="15" applyNumberFormat="0" applyAlignment="0" applyProtection="0"/>
    <xf numFmtId="0" fontId="32" fillId="24" borderId="15" applyNumberFormat="0" applyAlignment="0" applyProtection="0"/>
    <xf numFmtId="0" fontId="32" fillId="24" borderId="15" applyNumberFormat="0" applyAlignment="0" applyProtection="0"/>
    <xf numFmtId="0" fontId="32" fillId="24" borderId="15" applyNumberFormat="0" applyAlignment="0" applyProtection="0"/>
    <xf numFmtId="0" fontId="32" fillId="24" borderId="15" applyNumberFormat="0" applyAlignment="0" applyProtection="0"/>
    <xf numFmtId="0" fontId="32" fillId="24" borderId="15" applyNumberFormat="0" applyAlignment="0" applyProtection="0"/>
    <xf numFmtId="0" fontId="32" fillId="24" borderId="15" applyNumberFormat="0" applyAlignment="0" applyProtection="0"/>
    <xf numFmtId="0" fontId="32" fillId="24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4" borderId="27" applyNumberFormat="0" applyAlignment="0" applyProtection="0"/>
    <xf numFmtId="0" fontId="2" fillId="30" borderId="35" applyNumberFormat="0" applyFont="0" applyAlignment="0" applyProtection="0"/>
    <xf numFmtId="0" fontId="32" fillId="24" borderId="27" applyNumberFormat="0" applyAlignment="0" applyProtection="0"/>
    <xf numFmtId="0" fontId="22" fillId="24" borderId="25" applyNumberFormat="0" applyAlignment="0" applyProtection="0"/>
    <xf numFmtId="0" fontId="22" fillId="24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4" borderId="33" applyNumberFormat="0" applyAlignment="0" applyProtection="0"/>
    <xf numFmtId="0" fontId="32" fillId="24" borderId="33" applyNumberFormat="0" applyAlignment="0" applyProtection="0"/>
    <xf numFmtId="0" fontId="22" fillId="24" borderId="31" applyNumberFormat="0" applyAlignment="0" applyProtection="0"/>
    <xf numFmtId="0" fontId="32" fillId="24" borderId="24" applyNumberFormat="0" applyAlignment="0" applyProtection="0"/>
    <xf numFmtId="0" fontId="32" fillId="24" borderId="24" applyNumberFormat="0" applyAlignment="0" applyProtection="0"/>
    <xf numFmtId="0" fontId="32" fillId="24" borderId="24" applyNumberFormat="0" applyAlignment="0" applyProtection="0"/>
    <xf numFmtId="0" fontId="32" fillId="24" borderId="24" applyNumberFormat="0" applyAlignment="0" applyProtection="0"/>
    <xf numFmtId="0" fontId="32" fillId="24" borderId="24" applyNumberFormat="0" applyAlignment="0" applyProtection="0"/>
    <xf numFmtId="0" fontId="32" fillId="24" borderId="24" applyNumberFormat="0" applyAlignment="0" applyProtection="0"/>
    <xf numFmtId="0" fontId="32" fillId="24" borderId="24" applyNumberFormat="0" applyAlignment="0" applyProtection="0"/>
    <xf numFmtId="0" fontId="32" fillId="24" borderId="24" applyNumberFormat="0" applyAlignment="0" applyProtection="0"/>
    <xf numFmtId="0" fontId="22" fillId="24" borderId="31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4" borderId="30" applyNumberForma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2" fillId="30" borderId="23" applyNumberFormat="0" applyFont="0" applyAlignment="0" applyProtection="0"/>
    <xf numFmtId="0" fontId="32" fillId="24" borderId="30" applyNumberFormat="0" applyAlignment="0" applyProtection="0"/>
    <xf numFmtId="0" fontId="32" fillId="24" borderId="30" applyNumberFormat="0" applyAlignment="0" applyProtection="0"/>
    <xf numFmtId="0" fontId="32" fillId="24" borderId="30" applyNumberFormat="0" applyAlignment="0" applyProtection="0"/>
    <xf numFmtId="0" fontId="32" fillId="24" borderId="30" applyNumberFormat="0" applyAlignment="0" applyProtection="0"/>
    <xf numFmtId="0" fontId="32" fillId="24" borderId="30" applyNumberForma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29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" fillId="30" borderId="35" applyNumberFormat="0" applyFont="0" applyAlignment="0" applyProtection="0"/>
    <xf numFmtId="0" fontId="22" fillId="24" borderId="19" applyNumberFormat="0" applyAlignment="0" applyProtection="0"/>
    <xf numFmtId="0" fontId="22" fillId="24" borderId="19" applyNumberFormat="0" applyAlignment="0" applyProtection="0"/>
    <xf numFmtId="0" fontId="22" fillId="24" borderId="19" applyNumberFormat="0" applyAlignment="0" applyProtection="0"/>
    <xf numFmtId="0" fontId="22" fillId="24" borderId="19" applyNumberFormat="0" applyAlignment="0" applyProtection="0"/>
    <xf numFmtId="0" fontId="22" fillId="24" borderId="19" applyNumberFormat="0" applyAlignment="0" applyProtection="0"/>
    <xf numFmtId="0" fontId="22" fillId="24" borderId="19" applyNumberFormat="0" applyAlignment="0" applyProtection="0"/>
    <xf numFmtId="0" fontId="22" fillId="24" borderId="19" applyNumberFormat="0" applyAlignment="0" applyProtection="0"/>
    <xf numFmtId="0" fontId="22" fillId="24" borderId="19" applyNumberFormat="0" applyAlignment="0" applyProtection="0"/>
    <xf numFmtId="0" fontId="26" fillId="15" borderId="19" applyNumberFormat="0" applyAlignment="0" applyProtection="0"/>
    <xf numFmtId="0" fontId="26" fillId="15" borderId="19" applyNumberFormat="0" applyAlignment="0" applyProtection="0"/>
    <xf numFmtId="0" fontId="26" fillId="15" borderId="19" applyNumberFormat="0" applyAlignment="0" applyProtection="0"/>
    <xf numFmtId="0" fontId="26" fillId="15" borderId="19" applyNumberFormat="0" applyAlignment="0" applyProtection="0"/>
    <xf numFmtId="0" fontId="26" fillId="15" borderId="19" applyNumberFormat="0" applyAlignment="0" applyProtection="0"/>
    <xf numFmtId="0" fontId="26" fillId="15" borderId="19" applyNumberFormat="0" applyAlignment="0" applyProtection="0"/>
    <xf numFmtId="0" fontId="26" fillId="15" borderId="19" applyNumberFormat="0" applyAlignment="0" applyProtection="0"/>
    <xf numFmtId="0" fontId="26" fillId="15" borderId="19" applyNumberFormat="0" applyAlignment="0" applyProtection="0"/>
    <xf numFmtId="0" fontId="22" fillId="24" borderId="25" applyNumberFormat="0" applyAlignment="0" applyProtection="0"/>
    <xf numFmtId="0" fontId="22" fillId="24" borderId="25" applyNumberFormat="0" applyAlignment="0" applyProtection="0"/>
    <xf numFmtId="0" fontId="22" fillId="24" borderId="25" applyNumberFormat="0" applyAlignment="0" applyProtection="0"/>
    <xf numFmtId="0" fontId="22" fillId="24" borderId="25" applyNumberFormat="0" applyAlignment="0" applyProtection="0"/>
    <xf numFmtId="0" fontId="22" fillId="24" borderId="25" applyNumberFormat="0" applyAlignment="0" applyProtection="0"/>
    <xf numFmtId="0" fontId="22" fillId="24" borderId="25" applyNumberFormat="0" applyAlignment="0" applyProtection="0"/>
    <xf numFmtId="0" fontId="26" fillId="15" borderId="25" applyNumberFormat="0" applyAlignment="0" applyProtection="0"/>
    <xf numFmtId="0" fontId="26" fillId="15" borderId="25" applyNumberFormat="0" applyAlignment="0" applyProtection="0"/>
    <xf numFmtId="0" fontId="26" fillId="15" borderId="25" applyNumberFormat="0" applyAlignment="0" applyProtection="0"/>
    <xf numFmtId="0" fontId="26" fillId="15" borderId="25" applyNumberFormat="0" applyAlignment="0" applyProtection="0"/>
    <xf numFmtId="0" fontId="26" fillId="15" borderId="25" applyNumberFormat="0" applyAlignment="0" applyProtection="0"/>
    <xf numFmtId="0" fontId="26" fillId="15" borderId="25" applyNumberFormat="0" applyAlignment="0" applyProtection="0"/>
    <xf numFmtId="0" fontId="26" fillId="15" borderId="25" applyNumberFormat="0" applyAlignment="0" applyProtection="0"/>
    <xf numFmtId="0" fontId="26" fillId="15" borderId="25" applyNumberFormat="0" applyAlignment="0" applyProtection="0"/>
    <xf numFmtId="0" fontId="22" fillId="24" borderId="31" applyNumberFormat="0" applyAlignment="0" applyProtection="0"/>
    <xf numFmtId="0" fontId="22" fillId="24" borderId="31" applyNumberFormat="0" applyAlignment="0" applyProtection="0"/>
    <xf numFmtId="0" fontId="22" fillId="24" borderId="31" applyNumberFormat="0" applyAlignment="0" applyProtection="0"/>
    <xf numFmtId="0" fontId="22" fillId="24" borderId="31" applyNumberFormat="0" applyAlignment="0" applyProtection="0"/>
    <xf numFmtId="0" fontId="22" fillId="24" borderId="31" applyNumberFormat="0" applyAlignment="0" applyProtection="0"/>
    <xf numFmtId="0" fontId="22" fillId="24" borderId="31" applyNumberFormat="0" applyAlignment="0" applyProtection="0"/>
    <xf numFmtId="0" fontId="26" fillId="15" borderId="31" applyNumberFormat="0" applyAlignment="0" applyProtection="0"/>
    <xf numFmtId="0" fontId="26" fillId="15" borderId="31" applyNumberFormat="0" applyAlignment="0" applyProtection="0"/>
    <xf numFmtId="0" fontId="26" fillId="15" borderId="31" applyNumberFormat="0" applyAlignment="0" applyProtection="0"/>
    <xf numFmtId="0" fontId="26" fillId="15" borderId="31" applyNumberFormat="0" applyAlignment="0" applyProtection="0"/>
    <xf numFmtId="0" fontId="26" fillId="15" borderId="31" applyNumberFormat="0" applyAlignment="0" applyProtection="0"/>
    <xf numFmtId="0" fontId="26" fillId="15" borderId="31" applyNumberFormat="0" applyAlignment="0" applyProtection="0"/>
    <xf numFmtId="0" fontId="26" fillId="15" borderId="31" applyNumberFormat="0" applyAlignment="0" applyProtection="0"/>
    <xf numFmtId="0" fontId="26" fillId="15" borderId="31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24" borderId="43" applyNumberFormat="0" applyAlignment="0" applyProtection="0"/>
    <xf numFmtId="0" fontId="22" fillId="24" borderId="43" applyNumberFormat="0" applyAlignment="0" applyProtection="0"/>
    <xf numFmtId="0" fontId="22" fillId="24" borderId="43" applyNumberFormat="0" applyAlignment="0" applyProtection="0"/>
    <xf numFmtId="0" fontId="22" fillId="24" borderId="43" applyNumberFormat="0" applyAlignment="0" applyProtection="0"/>
    <xf numFmtId="0" fontId="22" fillId="24" borderId="43" applyNumberFormat="0" applyAlignment="0" applyProtection="0"/>
    <xf numFmtId="0" fontId="22" fillId="24" borderId="43" applyNumberFormat="0" applyAlignment="0" applyProtection="0"/>
    <xf numFmtId="0" fontId="22" fillId="24" borderId="43" applyNumberFormat="0" applyAlignment="0" applyProtection="0"/>
    <xf numFmtId="0" fontId="22" fillId="24" borderId="43" applyNumberFormat="0" applyAlignment="0" applyProtection="0"/>
    <xf numFmtId="0" fontId="26" fillId="15" borderId="43" applyNumberFormat="0" applyAlignment="0" applyProtection="0"/>
    <xf numFmtId="0" fontId="26" fillId="15" borderId="43" applyNumberFormat="0" applyAlignment="0" applyProtection="0"/>
    <xf numFmtId="0" fontId="26" fillId="15" borderId="43" applyNumberFormat="0" applyAlignment="0" applyProtection="0"/>
    <xf numFmtId="0" fontId="26" fillId="15" borderId="43" applyNumberFormat="0" applyAlignment="0" applyProtection="0"/>
    <xf numFmtId="0" fontId="26" fillId="15" borderId="43" applyNumberFormat="0" applyAlignment="0" applyProtection="0"/>
    <xf numFmtId="0" fontId="26" fillId="15" borderId="43" applyNumberFormat="0" applyAlignment="0" applyProtection="0"/>
    <xf numFmtId="0" fontId="26" fillId="15" borderId="43" applyNumberFormat="0" applyAlignment="0" applyProtection="0"/>
    <xf numFmtId="0" fontId="26" fillId="15" borderId="43" applyNumberFormat="0" applyAlignment="0" applyProtection="0"/>
    <xf numFmtId="0" fontId="22" fillId="24" borderId="37" applyNumberFormat="0" applyAlignment="0" applyProtection="0"/>
    <xf numFmtId="0" fontId="22" fillId="24" borderId="37" applyNumberFormat="0" applyAlignment="0" applyProtection="0"/>
    <xf numFmtId="0" fontId="22" fillId="24" borderId="37" applyNumberFormat="0" applyAlignment="0" applyProtection="0"/>
    <xf numFmtId="0" fontId="22" fillId="24" borderId="37" applyNumberFormat="0" applyAlignment="0" applyProtection="0"/>
    <xf numFmtId="0" fontId="22" fillId="24" borderId="37" applyNumberFormat="0" applyAlignment="0" applyProtection="0"/>
    <xf numFmtId="0" fontId="22" fillId="24" borderId="37" applyNumberFormat="0" applyAlignment="0" applyProtection="0"/>
    <xf numFmtId="0" fontId="22" fillId="24" borderId="37" applyNumberFormat="0" applyAlignment="0" applyProtection="0"/>
    <xf numFmtId="0" fontId="22" fillId="24" borderId="37" applyNumberFormat="0" applyAlignment="0" applyProtection="0"/>
    <xf numFmtId="0" fontId="26" fillId="15" borderId="37" applyNumberFormat="0" applyAlignment="0" applyProtection="0"/>
    <xf numFmtId="0" fontId="26" fillId="15" borderId="37" applyNumberFormat="0" applyAlignment="0" applyProtection="0"/>
    <xf numFmtId="0" fontId="26" fillId="15" borderId="46" applyNumberFormat="0" applyAlignment="0" applyProtection="0"/>
    <xf numFmtId="0" fontId="26" fillId="15" borderId="46" applyNumberFormat="0" applyAlignment="0" applyProtection="0"/>
    <xf numFmtId="0" fontId="26" fillId="15" borderId="46" applyNumberFormat="0" applyAlignment="0" applyProtection="0"/>
    <xf numFmtId="0" fontId="26" fillId="15" borderId="46" applyNumberFormat="0" applyAlignment="0" applyProtection="0"/>
    <xf numFmtId="0" fontId="26" fillId="15" borderId="46" applyNumberFormat="0" applyAlignment="0" applyProtection="0"/>
    <xf numFmtId="0" fontId="26" fillId="15" borderId="46" applyNumberFormat="0" applyAlignment="0" applyProtection="0"/>
    <xf numFmtId="0" fontId="26" fillId="15" borderId="46" applyNumberFormat="0" applyAlignment="0" applyProtection="0"/>
    <xf numFmtId="0" fontId="26" fillId="15" borderId="46" applyNumberFormat="0" applyAlignment="0" applyProtection="0"/>
    <xf numFmtId="0" fontId="22" fillId="24" borderId="46" applyNumberFormat="0" applyAlignment="0" applyProtection="0"/>
    <xf numFmtId="0" fontId="22" fillId="24" borderId="46" applyNumberFormat="0" applyAlignment="0" applyProtection="0"/>
    <xf numFmtId="0" fontId="22" fillId="24" borderId="46" applyNumberFormat="0" applyAlignment="0" applyProtection="0"/>
    <xf numFmtId="0" fontId="22" fillId="24" borderId="46" applyNumberFormat="0" applyAlignment="0" applyProtection="0"/>
    <xf numFmtId="0" fontId="22" fillId="24" borderId="46" applyNumberFormat="0" applyAlignment="0" applyProtection="0"/>
    <xf numFmtId="0" fontId="26" fillId="15" borderId="40" applyNumberFormat="0" applyAlignment="0" applyProtection="0"/>
    <xf numFmtId="0" fontId="26" fillId="15" borderId="40" applyNumberFormat="0" applyAlignment="0" applyProtection="0"/>
    <xf numFmtId="0" fontId="26" fillId="15" borderId="40" applyNumberFormat="0" applyAlignment="0" applyProtection="0"/>
    <xf numFmtId="0" fontId="26" fillId="15" borderId="40" applyNumberFormat="0" applyAlignment="0" applyProtection="0"/>
    <xf numFmtId="0" fontId="26" fillId="15" borderId="40" applyNumberFormat="0" applyAlignment="0" applyProtection="0"/>
    <xf numFmtId="0" fontId="26" fillId="15" borderId="40" applyNumberFormat="0" applyAlignment="0" applyProtection="0"/>
    <xf numFmtId="0" fontId="22" fillId="24" borderId="40" applyNumberFormat="0" applyAlignment="0" applyProtection="0"/>
    <xf numFmtId="0" fontId="22" fillId="24" borderId="40" applyNumberFormat="0" applyAlignment="0" applyProtection="0"/>
    <xf numFmtId="0" fontId="22" fillId="24" borderId="40" applyNumberFormat="0" applyAlignment="0" applyProtection="0"/>
    <xf numFmtId="0" fontId="22" fillId="24" borderId="40" applyNumberFormat="0" applyAlignment="0" applyProtection="0"/>
    <xf numFmtId="0" fontId="22" fillId="24" borderId="40" applyNumberFormat="0" applyAlignment="0" applyProtection="0"/>
    <xf numFmtId="0" fontId="22" fillId="24" borderId="40" applyNumberFormat="0" applyAlignment="0" applyProtection="0"/>
    <xf numFmtId="0" fontId="22" fillId="24" borderId="40" applyNumberFormat="0" applyAlignment="0" applyProtection="0"/>
    <xf numFmtId="0" fontId="22" fillId="24" borderId="40" applyNumberFormat="0" applyAlignment="0" applyProtection="0"/>
    <xf numFmtId="0" fontId="26" fillId="15" borderId="34" applyNumberFormat="0" applyAlignment="0" applyProtection="0"/>
    <xf numFmtId="0" fontId="26" fillId="15" borderId="34" applyNumberFormat="0" applyAlignment="0" applyProtection="0"/>
    <xf numFmtId="0" fontId="26" fillId="15" borderId="34" applyNumberFormat="0" applyAlignment="0" applyProtection="0"/>
    <xf numFmtId="0" fontId="26" fillId="15" borderId="34" applyNumberFormat="0" applyAlignment="0" applyProtection="0"/>
    <xf numFmtId="0" fontId="26" fillId="15" borderId="34" applyNumberFormat="0" applyAlignment="0" applyProtection="0"/>
    <xf numFmtId="0" fontId="26" fillId="15" borderId="34" applyNumberFormat="0" applyAlignment="0" applyProtection="0"/>
    <xf numFmtId="0" fontId="26" fillId="15" borderId="34" applyNumberFormat="0" applyAlignment="0" applyProtection="0"/>
    <xf numFmtId="0" fontId="26" fillId="15" borderId="34" applyNumberFormat="0" applyAlignment="0" applyProtection="0"/>
    <xf numFmtId="0" fontId="22" fillId="24" borderId="34" applyNumberFormat="0" applyAlignment="0" applyProtection="0"/>
    <xf numFmtId="0" fontId="22" fillId="24" borderId="34" applyNumberFormat="0" applyAlignment="0" applyProtection="0"/>
    <xf numFmtId="0" fontId="22" fillId="24" borderId="34" applyNumberFormat="0" applyAlignment="0" applyProtection="0"/>
    <xf numFmtId="0" fontId="22" fillId="24" borderId="34" applyNumberFormat="0" applyAlignment="0" applyProtection="0"/>
    <xf numFmtId="0" fontId="22" fillId="24" borderId="34" applyNumberFormat="0" applyAlignment="0" applyProtection="0"/>
    <xf numFmtId="0" fontId="22" fillId="24" borderId="34" applyNumberFormat="0" applyAlignment="0" applyProtection="0"/>
    <xf numFmtId="0" fontId="22" fillId="24" borderId="34" applyNumberFormat="0" applyAlignment="0" applyProtection="0"/>
    <xf numFmtId="0" fontId="22" fillId="24" borderId="34" applyNumberFormat="0" applyAlignment="0" applyProtection="0"/>
    <xf numFmtId="43" fontId="1" fillId="0" borderId="0" applyFont="0" applyFill="0" applyBorder="0" applyAlignment="0" applyProtection="0"/>
    <xf numFmtId="0" fontId="22" fillId="24" borderId="46" applyNumberForma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" fillId="30" borderId="44" applyNumberFormat="0" applyFont="0" applyAlignment="0" applyProtection="0"/>
    <xf numFmtId="0" fontId="26" fillId="15" borderId="28" applyNumberFormat="0" applyAlignment="0" applyProtection="0"/>
    <xf numFmtId="0" fontId="26" fillId="15" borderId="28" applyNumberFormat="0" applyAlignment="0" applyProtection="0"/>
    <xf numFmtId="0" fontId="26" fillId="15" borderId="28" applyNumberFormat="0" applyAlignment="0" applyProtection="0"/>
    <xf numFmtId="0" fontId="26" fillId="15" borderId="28" applyNumberFormat="0" applyAlignment="0" applyProtection="0"/>
    <xf numFmtId="0" fontId="26" fillId="15" borderId="28" applyNumberFormat="0" applyAlignment="0" applyProtection="0"/>
    <xf numFmtId="0" fontId="26" fillId="15" borderId="28" applyNumberFormat="0" applyAlignment="0" applyProtection="0"/>
    <xf numFmtId="0" fontId="26" fillId="15" borderId="28" applyNumberFormat="0" applyAlignment="0" applyProtection="0"/>
    <xf numFmtId="0" fontId="26" fillId="15" borderId="28" applyNumberFormat="0" applyAlignment="0" applyProtection="0"/>
    <xf numFmtId="0" fontId="26" fillId="15" borderId="40" applyNumberFormat="0" applyAlignment="0" applyProtection="0"/>
    <xf numFmtId="0" fontId="22" fillId="24" borderId="28" applyNumberFormat="0" applyAlignment="0" applyProtection="0"/>
    <xf numFmtId="0" fontId="22" fillId="24" borderId="28" applyNumberFormat="0" applyAlignment="0" applyProtection="0"/>
    <xf numFmtId="0" fontId="22" fillId="24" borderId="28" applyNumberFormat="0" applyAlignment="0" applyProtection="0"/>
    <xf numFmtId="0" fontId="22" fillId="24" borderId="28" applyNumberFormat="0" applyAlignment="0" applyProtection="0"/>
    <xf numFmtId="0" fontId="22" fillId="24" borderId="28" applyNumberFormat="0" applyAlignment="0" applyProtection="0"/>
    <xf numFmtId="0" fontId="22" fillId="24" borderId="28" applyNumberFormat="0" applyAlignment="0" applyProtection="0"/>
    <xf numFmtId="0" fontId="26" fillId="15" borderId="22" applyNumberFormat="0" applyAlignment="0" applyProtection="0"/>
    <xf numFmtId="0" fontId="26" fillId="15" borderId="22" applyNumberFormat="0" applyAlignment="0" applyProtection="0"/>
    <xf numFmtId="0" fontId="26" fillId="15" borderId="22" applyNumberFormat="0" applyAlignment="0" applyProtection="0"/>
    <xf numFmtId="0" fontId="26" fillId="15" borderId="22" applyNumberFormat="0" applyAlignment="0" applyProtection="0"/>
    <xf numFmtId="0" fontId="26" fillId="15" borderId="22" applyNumberFormat="0" applyAlignment="0" applyProtection="0"/>
    <xf numFmtId="0" fontId="26" fillId="15" borderId="22" applyNumberFormat="0" applyAlignment="0" applyProtection="0"/>
    <xf numFmtId="0" fontId="26" fillId="15" borderId="22" applyNumberFormat="0" applyAlignment="0" applyProtection="0"/>
    <xf numFmtId="0" fontId="26" fillId="15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2" fillId="24" borderId="22" applyNumberForma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0" fontId="2" fillId="30" borderId="32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4" borderId="33" applyNumberFormat="0" applyAlignment="0" applyProtection="0"/>
    <xf numFmtId="0" fontId="32" fillId="24" borderId="33" applyNumberFormat="0" applyAlignment="0" applyProtection="0"/>
    <xf numFmtId="0" fontId="32" fillId="24" borderId="33" applyNumberFormat="0" applyAlignment="0" applyProtection="0"/>
    <xf numFmtId="0" fontId="32" fillId="24" borderId="33" applyNumberFormat="0" applyAlignment="0" applyProtection="0"/>
    <xf numFmtId="0" fontId="32" fillId="24" borderId="33" applyNumberForma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2" fillId="30" borderId="26" applyNumberFormat="0" applyFont="0" applyAlignment="0" applyProtection="0"/>
    <xf numFmtId="0" fontId="32" fillId="24" borderId="33" applyNumberFormat="0" applyAlignment="0" applyProtection="0"/>
    <xf numFmtId="0" fontId="2" fillId="30" borderId="44" applyNumberFormat="0" applyFont="0" applyAlignment="0" applyProtection="0"/>
    <xf numFmtId="0" fontId="32" fillId="24" borderId="27" applyNumberFormat="0" applyAlignment="0" applyProtection="0"/>
    <xf numFmtId="0" fontId="32" fillId="24" borderId="27" applyNumberFormat="0" applyAlignment="0" applyProtection="0"/>
    <xf numFmtId="0" fontId="32" fillId="24" borderId="27" applyNumberFormat="0" applyAlignment="0" applyProtection="0"/>
    <xf numFmtId="0" fontId="32" fillId="24" borderId="27" applyNumberFormat="0" applyAlignment="0" applyProtection="0"/>
    <xf numFmtId="0" fontId="32" fillId="24" borderId="27" applyNumberForma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32" fillId="24" borderId="27" applyNumberFormat="0" applyAlignment="0" applyProtection="0"/>
    <xf numFmtId="0" fontId="2" fillId="30" borderId="35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5" borderId="37" applyNumberFormat="0" applyAlignment="0" applyProtection="0"/>
    <xf numFmtId="0" fontId="22" fillId="24" borderId="28" applyNumberFormat="0" applyAlignment="0" applyProtection="0"/>
    <xf numFmtId="0" fontId="32" fillId="24" borderId="21" applyNumberFormat="0" applyAlignment="0" applyProtection="0"/>
    <xf numFmtId="0" fontId="32" fillId="24" borderId="21" applyNumberFormat="0" applyAlignment="0" applyProtection="0"/>
    <xf numFmtId="0" fontId="32" fillId="24" borderId="21" applyNumberFormat="0" applyAlignment="0" applyProtection="0"/>
    <xf numFmtId="0" fontId="32" fillId="24" borderId="21" applyNumberFormat="0" applyAlignment="0" applyProtection="0"/>
    <xf numFmtId="0" fontId="32" fillId="24" borderId="21" applyNumberFormat="0" applyAlignment="0" applyProtection="0"/>
    <xf numFmtId="0" fontId="32" fillId="24" borderId="21" applyNumberFormat="0" applyAlignment="0" applyProtection="0"/>
    <xf numFmtId="0" fontId="32" fillId="24" borderId="21" applyNumberFormat="0" applyAlignment="0" applyProtection="0"/>
    <xf numFmtId="0" fontId="32" fillId="24" borderId="21" applyNumberFormat="0" applyAlignment="0" applyProtection="0"/>
    <xf numFmtId="0" fontId="22" fillId="24" borderId="28" applyNumberFormat="0" applyAlignment="0" applyProtection="0"/>
    <xf numFmtId="43" fontId="1" fillId="0" borderId="0" applyFont="0" applyFill="0" applyBorder="0" applyAlignment="0" applyProtection="0"/>
    <xf numFmtId="0" fontId="32" fillId="24" borderId="30" applyNumberFormat="0" applyAlignment="0" applyProtection="0"/>
    <xf numFmtId="0" fontId="32" fillId="24" borderId="30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5" borderId="37" applyNumberFormat="0" applyAlignment="0" applyProtection="0"/>
    <xf numFmtId="0" fontId="26" fillId="15" borderId="37" applyNumberFormat="0" applyAlignment="0" applyProtection="0"/>
    <xf numFmtId="0" fontId="26" fillId="15" borderId="40" applyNumberFormat="0" applyAlignment="0" applyProtection="0"/>
    <xf numFmtId="0" fontId="22" fillId="24" borderId="46" applyNumberFormat="0" applyAlignment="0" applyProtection="0"/>
    <xf numFmtId="0" fontId="26" fillId="15" borderId="37" applyNumberFormat="0" applyAlignment="0" applyProtection="0"/>
    <xf numFmtId="0" fontId="26" fillId="15" borderId="37" applyNumberFormat="0" applyAlignment="0" applyProtection="0"/>
    <xf numFmtId="0" fontId="26" fillId="15" borderId="37" applyNumberFormat="0" applyAlignment="0" applyProtection="0"/>
    <xf numFmtId="0" fontId="22" fillId="24" borderId="46" applyNumberFormat="0" applyAlignment="0" applyProtection="0"/>
    <xf numFmtId="44" fontId="1" fillId="0" borderId="0" applyFont="0" applyFill="0" applyBorder="0" applyAlignment="0" applyProtection="0"/>
    <xf numFmtId="0" fontId="32" fillId="24" borderId="36" applyNumberFormat="0" applyAlignment="0" applyProtection="0"/>
    <xf numFmtId="0" fontId="32" fillId="24" borderId="36" applyNumberFormat="0" applyAlignment="0" applyProtection="0"/>
    <xf numFmtId="0" fontId="32" fillId="24" borderId="36" applyNumberFormat="0" applyAlignment="0" applyProtection="0"/>
    <xf numFmtId="0" fontId="32" fillId="24" borderId="36" applyNumberFormat="0" applyAlignment="0" applyProtection="0"/>
    <xf numFmtId="0" fontId="32" fillId="24" borderId="36" applyNumberFormat="0" applyAlignment="0" applyProtection="0"/>
    <xf numFmtId="0" fontId="32" fillId="24" borderId="36" applyNumberFormat="0" applyAlignment="0" applyProtection="0"/>
    <xf numFmtId="0" fontId="32" fillId="24" borderId="36" applyNumberFormat="0" applyAlignment="0" applyProtection="0"/>
    <xf numFmtId="0" fontId="32" fillId="24" borderId="36" applyNumberForma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2" fillId="30" borderId="38" applyNumberFormat="0" applyFont="0" applyAlignment="0" applyProtection="0"/>
    <xf numFmtId="0" fontId="32" fillId="24" borderId="39" applyNumberFormat="0" applyAlignment="0" applyProtection="0"/>
    <xf numFmtId="0" fontId="32" fillId="24" borderId="39" applyNumberFormat="0" applyAlignment="0" applyProtection="0"/>
    <xf numFmtId="0" fontId="32" fillId="24" borderId="39" applyNumberFormat="0" applyAlignment="0" applyProtection="0"/>
    <xf numFmtId="0" fontId="32" fillId="24" borderId="39" applyNumberFormat="0" applyAlignment="0" applyProtection="0"/>
    <xf numFmtId="0" fontId="32" fillId="24" borderId="39" applyNumberFormat="0" applyAlignment="0" applyProtection="0"/>
    <xf numFmtId="0" fontId="32" fillId="24" borderId="39" applyNumberFormat="0" applyAlignment="0" applyProtection="0"/>
    <xf numFmtId="0" fontId="32" fillId="24" borderId="39" applyNumberFormat="0" applyAlignment="0" applyProtection="0"/>
    <xf numFmtId="0" fontId="32" fillId="24" borderId="39" applyNumberForma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0" fontId="2" fillId="30" borderId="41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4" borderId="42" applyNumberFormat="0" applyAlignment="0" applyProtection="0"/>
    <xf numFmtId="0" fontId="32" fillId="24" borderId="42" applyNumberFormat="0" applyAlignment="0" applyProtection="0"/>
    <xf numFmtId="0" fontId="32" fillId="24" borderId="42" applyNumberFormat="0" applyAlignment="0" applyProtection="0"/>
    <xf numFmtId="0" fontId="32" fillId="24" borderId="42" applyNumberFormat="0" applyAlignment="0" applyProtection="0"/>
    <xf numFmtId="0" fontId="32" fillId="24" borderId="42" applyNumberFormat="0" applyAlignment="0" applyProtection="0"/>
    <xf numFmtId="0" fontId="32" fillId="24" borderId="42" applyNumberFormat="0" applyAlignment="0" applyProtection="0"/>
    <xf numFmtId="0" fontId="32" fillId="24" borderId="42" applyNumberFormat="0" applyAlignment="0" applyProtection="0"/>
    <xf numFmtId="0" fontId="32" fillId="24" borderId="42" applyNumberFormat="0" applyAlignment="0" applyProtection="0"/>
    <xf numFmtId="0" fontId="32" fillId="24" borderId="45" applyNumberFormat="0" applyAlignment="0" applyProtection="0"/>
    <xf numFmtId="0" fontId="32" fillId="24" borderId="45" applyNumberFormat="0" applyAlignment="0" applyProtection="0"/>
    <xf numFmtId="0" fontId="32" fillId="24" borderId="45" applyNumberFormat="0" applyAlignment="0" applyProtection="0"/>
    <xf numFmtId="0" fontId="32" fillId="24" borderId="45" applyNumberFormat="0" applyAlignment="0" applyProtection="0"/>
    <xf numFmtId="0" fontId="32" fillId="24" borderId="45" applyNumberFormat="0" applyAlignment="0" applyProtection="0"/>
    <xf numFmtId="0" fontId="32" fillId="24" borderId="45" applyNumberFormat="0" applyAlignment="0" applyProtection="0"/>
    <xf numFmtId="0" fontId="32" fillId="24" borderId="45" applyNumberFormat="0" applyAlignment="0" applyProtection="0"/>
    <xf numFmtId="0" fontId="32" fillId="24" borderId="45" applyNumberForma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2" fillId="30" borderId="47" applyNumberFormat="0" applyFont="0" applyAlignment="0" applyProtection="0"/>
    <xf numFmtId="0" fontId="32" fillId="24" borderId="48" applyNumberFormat="0" applyAlignment="0" applyProtection="0"/>
    <xf numFmtId="0" fontId="32" fillId="24" borderId="48" applyNumberFormat="0" applyAlignment="0" applyProtection="0"/>
    <xf numFmtId="0" fontId="32" fillId="24" borderId="48" applyNumberFormat="0" applyAlignment="0" applyProtection="0"/>
    <xf numFmtId="0" fontId="32" fillId="24" borderId="48" applyNumberFormat="0" applyAlignment="0" applyProtection="0"/>
    <xf numFmtId="0" fontId="32" fillId="24" borderId="48" applyNumberFormat="0" applyAlignment="0" applyProtection="0"/>
    <xf numFmtId="0" fontId="32" fillId="24" borderId="48" applyNumberFormat="0" applyAlignment="0" applyProtection="0"/>
    <xf numFmtId="0" fontId="32" fillId="24" borderId="48" applyNumberFormat="0" applyAlignment="0" applyProtection="0"/>
    <xf numFmtId="0" fontId="32" fillId="24" borderId="48" applyNumberFormat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0" fontId="19" fillId="0" borderId="0"/>
  </cellStyleXfs>
  <cellXfs count="193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4" applyFont="1" applyAlignment="1">
      <alignment horizontal="center"/>
    </xf>
    <xf numFmtId="165" fontId="4" fillId="2" borderId="1" xfId="4" applyFont="1" applyFill="1" applyBorder="1" applyAlignment="1">
      <alignment horizontal="center" vertical="center" wrapText="1"/>
    </xf>
    <xf numFmtId="165" fontId="2" fillId="0" borderId="1" xfId="4" applyFont="1" applyFill="1" applyBorder="1" applyAlignment="1">
      <alignment horizontal="center" vertical="center" wrapText="1"/>
    </xf>
    <xf numFmtId="165" fontId="4" fillId="4" borderId="1" xfId="4" applyFont="1" applyFill="1" applyBorder="1" applyAlignment="1">
      <alignment horizontal="center" vertical="center"/>
    </xf>
    <xf numFmtId="165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Fill="1"/>
    <xf numFmtId="0" fontId="7" fillId="0" borderId="0" xfId="0" applyFont="1"/>
    <xf numFmtId="0" fontId="6" fillId="0" borderId="0" xfId="0" applyFont="1"/>
    <xf numFmtId="165" fontId="6" fillId="0" borderId="0" xfId="4" applyFont="1"/>
    <xf numFmtId="0" fontId="4" fillId="0" borderId="9" xfId="0" applyFont="1" applyFill="1" applyBorder="1" applyAlignment="1">
      <alignment horizontal="center" vertical="center" wrapText="1"/>
    </xf>
    <xf numFmtId="165" fontId="4" fillId="0" borderId="9" xfId="4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5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165" fontId="15" fillId="3" borderId="0" xfId="4" applyFont="1" applyFill="1"/>
    <xf numFmtId="165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3" borderId="49" xfId="0" applyFont="1" applyFill="1" applyBorder="1" applyAlignment="1">
      <alignment horizontal="center" vertical="center"/>
    </xf>
    <xf numFmtId="165" fontId="6" fillId="6" borderId="50" xfId="4" applyFont="1" applyFill="1" applyBorder="1" applyAlignment="1">
      <alignment horizontal="center" vertical="center" wrapText="1"/>
    </xf>
    <xf numFmtId="10" fontId="6" fillId="6" borderId="55" xfId="2" applyNumberFormat="1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left" vertical="center" wrapText="1"/>
    </xf>
    <xf numFmtId="10" fontId="7" fillId="0" borderId="49" xfId="2" applyNumberFormat="1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49" xfId="0" applyFont="1" applyBorder="1" applyAlignment="1">
      <alignment horizontal="left" vertical="center" wrapText="1"/>
    </xf>
    <xf numFmtId="0" fontId="8" fillId="0" borderId="49" xfId="3" applyFont="1" applyFill="1" applyBorder="1" applyAlignment="1">
      <alignment horizontal="left" vertical="center" wrapText="1"/>
    </xf>
    <xf numFmtId="165" fontId="9" fillId="6" borderId="49" xfId="4" applyFont="1" applyFill="1" applyBorder="1" applyAlignment="1">
      <alignment horizontal="center" vertical="center"/>
    </xf>
    <xf numFmtId="165" fontId="4" fillId="5" borderId="49" xfId="4" applyFont="1" applyFill="1" applyBorder="1" applyAlignment="1">
      <alignment horizontal="center" vertical="center" wrapText="1"/>
    </xf>
    <xf numFmtId="169" fontId="4" fillId="5" borderId="49" xfId="1" applyNumberFormat="1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10" fontId="2" fillId="3" borderId="49" xfId="2" applyNumberFormat="1" applyFont="1" applyFill="1" applyBorder="1" applyAlignment="1">
      <alignment horizontal="center" vertical="center"/>
    </xf>
    <xf numFmtId="10" fontId="38" fillId="7" borderId="49" xfId="2" applyNumberFormat="1" applyFont="1" applyFill="1" applyBorder="1" applyAlignment="1">
      <alignment horizontal="center" vertical="center"/>
    </xf>
    <xf numFmtId="0" fontId="39" fillId="3" borderId="0" xfId="0" applyFont="1" applyFill="1"/>
    <xf numFmtId="0" fontId="4" fillId="3" borderId="49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165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165" fontId="6" fillId="3" borderId="0" xfId="4" applyFont="1" applyFill="1"/>
    <xf numFmtId="10" fontId="6" fillId="33" borderId="49" xfId="2" applyNumberFormat="1" applyFont="1" applyFill="1" applyBorder="1" applyAlignment="1">
      <alignment horizontal="center" vertical="center"/>
    </xf>
    <xf numFmtId="0" fontId="8" fillId="3" borderId="49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4" fillId="7" borderId="49" xfId="0" applyFont="1" applyFill="1" applyBorder="1" applyAlignment="1">
      <alignment horizontal="center" vertical="center"/>
    </xf>
    <xf numFmtId="165" fontId="38" fillId="7" borderId="49" xfId="4" applyFont="1" applyFill="1" applyBorder="1" applyAlignment="1">
      <alignment horizontal="center" vertical="center" wrapText="1"/>
    </xf>
    <xf numFmtId="0" fontId="2" fillId="3" borderId="0" xfId="0" applyFont="1" applyFill="1"/>
    <xf numFmtId="165" fontId="3" fillId="3" borderId="1" xfId="4" applyFont="1" applyFill="1" applyBorder="1" applyAlignment="1">
      <alignment horizontal="center" vertical="center" wrapText="1"/>
    </xf>
    <xf numFmtId="171" fontId="7" fillId="0" borderId="1" xfId="1" applyNumberFormat="1" applyFont="1" applyFill="1" applyBorder="1" applyAlignment="1">
      <alignment horizontal="center" vertical="center"/>
    </xf>
    <xf numFmtId="171" fontId="7" fillId="0" borderId="1" xfId="1" applyNumberFormat="1" applyFont="1" applyFill="1" applyBorder="1" applyAlignment="1">
      <alignment vertical="center"/>
    </xf>
    <xf numFmtId="165" fontId="7" fillId="0" borderId="1" xfId="4" applyFont="1" applyFill="1" applyBorder="1" applyAlignment="1">
      <alignment horizontal="center" vertical="center"/>
    </xf>
    <xf numFmtId="165" fontId="40" fillId="3" borderId="0" xfId="0" applyNumberFormat="1" applyFont="1" applyFill="1"/>
    <xf numFmtId="171" fontId="40" fillId="3" borderId="0" xfId="0" applyNumberFormat="1" applyFont="1" applyFill="1"/>
    <xf numFmtId="171" fontId="41" fillId="3" borderId="0" xfId="0" applyNumberFormat="1" applyFont="1" applyFill="1"/>
    <xf numFmtId="0" fontId="8" fillId="3" borderId="1" xfId="0" applyFont="1" applyFill="1" applyBorder="1" applyAlignment="1">
      <alignment horizontal="center" vertical="center" wrapText="1"/>
    </xf>
    <xf numFmtId="165" fontId="8" fillId="32" borderId="6" xfId="4" applyFont="1" applyFill="1" applyBorder="1" applyAlignment="1">
      <alignment horizontal="center" vertical="center" wrapText="1"/>
    </xf>
    <xf numFmtId="165" fontId="9" fillId="5" borderId="61" xfId="4" applyFont="1" applyFill="1" applyBorder="1" applyAlignment="1">
      <alignment horizontal="center" vertical="center" wrapText="1"/>
    </xf>
    <xf numFmtId="170" fontId="9" fillId="5" borderId="62" xfId="1" applyNumberFormat="1" applyFont="1" applyFill="1" applyBorder="1" applyAlignment="1">
      <alignment horizontal="center" vertical="center" wrapText="1"/>
    </xf>
    <xf numFmtId="165" fontId="9" fillId="5" borderId="62" xfId="4" applyFont="1" applyFill="1" applyBorder="1" applyAlignment="1">
      <alignment horizontal="center" vertical="center" wrapText="1"/>
    </xf>
    <xf numFmtId="170" fontId="9" fillId="5" borderId="63" xfId="1" applyNumberFormat="1" applyFont="1" applyFill="1" applyBorder="1" applyAlignment="1">
      <alignment horizontal="center" vertical="center" wrapText="1"/>
    </xf>
    <xf numFmtId="165" fontId="8" fillId="32" borderId="58" xfId="4" applyFont="1" applyFill="1" applyBorder="1" applyAlignment="1">
      <alignment horizontal="center" vertical="center" wrapText="1"/>
    </xf>
    <xf numFmtId="10" fontId="8" fillId="32" borderId="58" xfId="2" applyNumberFormat="1" applyFont="1" applyFill="1" applyBorder="1" applyAlignment="1">
      <alignment horizontal="center" vertical="center"/>
    </xf>
    <xf numFmtId="10" fontId="8" fillId="32" borderId="64" xfId="2" applyNumberFormat="1" applyFont="1" applyFill="1" applyBorder="1" applyAlignment="1">
      <alignment horizontal="center" vertical="center"/>
    </xf>
    <xf numFmtId="165" fontId="8" fillId="32" borderId="58" xfId="4" applyFont="1" applyFill="1" applyBorder="1" applyAlignment="1">
      <alignment vertical="center"/>
    </xf>
    <xf numFmtId="10" fontId="8" fillId="32" borderId="6" xfId="2" applyNumberFormat="1" applyFont="1" applyFill="1" applyBorder="1" applyAlignment="1">
      <alignment horizontal="center" vertical="center"/>
    </xf>
    <xf numFmtId="10" fontId="8" fillId="32" borderId="65" xfId="2" applyNumberFormat="1" applyFont="1" applyFill="1" applyBorder="1" applyAlignment="1">
      <alignment horizontal="center" vertical="center"/>
    </xf>
    <xf numFmtId="165" fontId="8" fillId="32" borderId="6" xfId="4" applyFont="1" applyFill="1" applyBorder="1" applyAlignment="1">
      <alignment vertical="center"/>
    </xf>
    <xf numFmtId="165" fontId="9" fillId="6" borderId="6" xfId="4" applyFont="1" applyFill="1" applyBorder="1" applyAlignment="1">
      <alignment horizontal="center" vertical="center"/>
    </xf>
    <xf numFmtId="10" fontId="9" fillId="6" borderId="6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vertical="center" wrapText="1"/>
    </xf>
    <xf numFmtId="170" fontId="4" fillId="5" borderId="49" xfId="1" applyNumberFormat="1" applyFont="1" applyFill="1" applyBorder="1" applyAlignment="1">
      <alignment horizontal="center" vertical="center" wrapText="1"/>
    </xf>
    <xf numFmtId="170" fontId="9" fillId="5" borderId="49" xfId="1" applyNumberFormat="1" applyFont="1" applyFill="1" applyBorder="1" applyAlignment="1">
      <alignment horizontal="center" vertical="center" wrapText="1"/>
    </xf>
    <xf numFmtId="9" fontId="2" fillId="3" borderId="49" xfId="2" applyFont="1" applyFill="1" applyBorder="1" applyAlignment="1">
      <alignment horizontal="center" vertical="center"/>
    </xf>
    <xf numFmtId="171" fontId="7" fillId="0" borderId="6" xfId="1" applyNumberFormat="1" applyFont="1" applyFill="1" applyBorder="1" applyAlignment="1">
      <alignment vertical="center"/>
    </xf>
    <xf numFmtId="0" fontId="8" fillId="32" borderId="6" xfId="0" applyFont="1" applyFill="1" applyBorder="1" applyAlignment="1">
      <alignment horizontal="center" vertical="center"/>
    </xf>
    <xf numFmtId="0" fontId="8" fillId="32" borderId="58" xfId="0" applyFont="1" applyFill="1" applyBorder="1" applyAlignment="1">
      <alignment horizontal="center" vertical="center"/>
    </xf>
    <xf numFmtId="171" fontId="6" fillId="34" borderId="6" xfId="1" applyNumberFormat="1" applyFont="1" applyFill="1" applyBorder="1" applyAlignment="1">
      <alignment vertical="center"/>
    </xf>
    <xf numFmtId="10" fontId="7" fillId="34" borderId="49" xfId="2" applyNumberFormat="1" applyFont="1" applyFill="1" applyBorder="1" applyAlignment="1">
      <alignment horizontal="center" vertical="center"/>
    </xf>
    <xf numFmtId="171" fontId="6" fillId="34" borderId="49" xfId="1" applyNumberFormat="1" applyFont="1" applyFill="1" applyBorder="1" applyAlignment="1">
      <alignment horizontal="center" vertical="center"/>
    </xf>
    <xf numFmtId="10" fontId="6" fillId="34" borderId="49" xfId="2" applyNumberFormat="1" applyFont="1" applyFill="1" applyBorder="1" applyAlignment="1">
      <alignment horizontal="center" vertical="center"/>
    </xf>
    <xf numFmtId="165" fontId="6" fillId="34" borderId="49" xfId="4" applyFont="1" applyFill="1" applyBorder="1" applyAlignment="1">
      <alignment horizontal="center" vertical="center"/>
    </xf>
    <xf numFmtId="165" fontId="9" fillId="34" borderId="1" xfId="0" applyNumberFormat="1" applyFont="1" applyFill="1" applyBorder="1" applyAlignment="1">
      <alignment horizontal="center" vertical="center"/>
    </xf>
    <xf numFmtId="10" fontId="9" fillId="34" borderId="1" xfId="2" applyNumberFormat="1" applyFont="1" applyFill="1" applyBorder="1" applyAlignment="1">
      <alignment horizontal="center" vertical="center"/>
    </xf>
    <xf numFmtId="165" fontId="6" fillId="35" borderId="49" xfId="4" applyFont="1" applyFill="1" applyBorder="1" applyAlignment="1">
      <alignment horizontal="center" vertical="center"/>
    </xf>
    <xf numFmtId="10" fontId="6" fillId="35" borderId="49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/>
    </xf>
    <xf numFmtId="165" fontId="9" fillId="5" borderId="66" xfId="4" applyFont="1" applyFill="1" applyBorder="1" applyAlignment="1">
      <alignment horizontal="center" vertical="center" wrapText="1"/>
    </xf>
    <xf numFmtId="165" fontId="9" fillId="8" borderId="66" xfId="4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3" borderId="58" xfId="3" applyFont="1" applyFill="1" applyBorder="1" applyAlignment="1">
      <alignment horizontal="center" vertical="center" wrapText="1"/>
    </xf>
    <xf numFmtId="0" fontId="8" fillId="3" borderId="53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 wrapText="1"/>
    </xf>
    <xf numFmtId="0" fontId="9" fillId="8" borderId="5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5" borderId="59" xfId="0" applyFont="1" applyFill="1" applyBorder="1" applyAlignment="1">
      <alignment horizontal="center" vertical="center" wrapText="1"/>
    </xf>
    <xf numFmtId="0" fontId="9" fillId="5" borderId="60" xfId="0" applyFont="1" applyFill="1" applyBorder="1" applyAlignment="1">
      <alignment horizontal="center" vertical="center" wrapText="1"/>
    </xf>
    <xf numFmtId="165" fontId="9" fillId="5" borderId="59" xfId="4" applyFont="1" applyFill="1" applyBorder="1" applyAlignment="1">
      <alignment horizontal="center" vertical="center" wrapText="1"/>
    </xf>
    <xf numFmtId="165" fontId="9" fillId="5" borderId="60" xfId="4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5" fontId="9" fillId="6" borderId="6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9" fillId="34" borderId="10" xfId="0" applyFont="1" applyFill="1" applyBorder="1" applyAlignment="1">
      <alignment horizontal="center" vertical="center" wrapText="1"/>
    </xf>
    <xf numFmtId="0" fontId="9" fillId="34" borderId="51" xfId="0" applyFont="1" applyFill="1" applyBorder="1" applyAlignment="1">
      <alignment horizontal="center" vertical="center" wrapText="1"/>
    </xf>
    <xf numFmtId="0" fontId="9" fillId="35" borderId="49" xfId="0" applyFont="1" applyFill="1" applyBorder="1" applyAlignment="1">
      <alignment horizontal="center" vertical="center" wrapText="1"/>
    </xf>
    <xf numFmtId="0" fontId="9" fillId="35" borderId="50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9" fillId="31" borderId="49" xfId="0" applyFont="1" applyFill="1" applyBorder="1" applyAlignment="1">
      <alignment horizontal="center" vertical="center"/>
    </xf>
    <xf numFmtId="165" fontId="9" fillId="31" borderId="49" xfId="4" applyFont="1" applyFill="1" applyBorder="1" applyAlignment="1">
      <alignment horizontal="center" vertical="center" wrapText="1"/>
    </xf>
    <xf numFmtId="10" fontId="9" fillId="31" borderId="49" xfId="2" applyNumberFormat="1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165" fontId="8" fillId="3" borderId="49" xfId="4" applyFont="1" applyFill="1" applyBorder="1" applyAlignment="1">
      <alignment horizontal="center" vertical="center" wrapText="1"/>
    </xf>
    <xf numFmtId="10" fontId="8" fillId="3" borderId="49" xfId="2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31" borderId="49" xfId="0" applyFont="1" applyFill="1" applyBorder="1" applyAlignment="1">
      <alignment horizontal="center" vertical="center" wrapText="1"/>
    </xf>
    <xf numFmtId="165" fontId="9" fillId="31" borderId="49" xfId="4" applyFont="1" applyFill="1" applyBorder="1" applyAlignment="1">
      <alignment horizontal="center" vertical="center"/>
    </xf>
    <xf numFmtId="0" fontId="8" fillId="31" borderId="49" xfId="0" applyFont="1" applyFill="1" applyBorder="1" applyAlignment="1">
      <alignment horizontal="center" vertical="center" wrapText="1"/>
    </xf>
    <xf numFmtId="0" fontId="8" fillId="0" borderId="49" xfId="3" applyFont="1" applyFill="1" applyBorder="1" applyAlignment="1">
      <alignment horizontal="center" vertical="center" wrapText="1"/>
    </xf>
    <xf numFmtId="165" fontId="9" fillId="31" borderId="49" xfId="4" applyFont="1" applyFill="1" applyBorder="1" applyAlignment="1">
      <alignment vertical="center"/>
    </xf>
    <xf numFmtId="0" fontId="8" fillId="0" borderId="49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 wrapText="1"/>
    </xf>
    <xf numFmtId="165" fontId="9" fillId="4" borderId="49" xfId="4" applyFont="1" applyFill="1" applyBorder="1" applyAlignment="1">
      <alignment horizontal="center" vertical="center" wrapText="1"/>
    </xf>
    <xf numFmtId="10" fontId="9" fillId="4" borderId="49" xfId="2" applyNumberFormat="1" applyFont="1" applyFill="1" applyBorder="1" applyAlignment="1">
      <alignment horizontal="center" vertical="center"/>
    </xf>
    <xf numFmtId="165" fontId="9" fillId="4" borderId="49" xfId="4" applyFont="1" applyFill="1" applyBorder="1" applyAlignment="1">
      <alignment vertical="center"/>
    </xf>
    <xf numFmtId="165" fontId="9" fillId="4" borderId="49" xfId="4" applyFont="1" applyFill="1" applyBorder="1" applyAlignment="1">
      <alignment horizontal="center" vertical="center"/>
    </xf>
    <xf numFmtId="165" fontId="8" fillId="3" borderId="49" xfId="4" applyFont="1" applyFill="1" applyBorder="1" applyAlignment="1">
      <alignment vertical="center"/>
    </xf>
    <xf numFmtId="0" fontId="8" fillId="0" borderId="49" xfId="0" applyFont="1" applyFill="1" applyBorder="1" applyAlignment="1">
      <alignment horizontal="center" vertical="center"/>
    </xf>
    <xf numFmtId="0" fontId="8" fillId="3" borderId="49" xfId="3" applyFont="1" applyFill="1" applyBorder="1" applyAlignment="1">
      <alignment horizontal="center" vertical="center" wrapText="1"/>
    </xf>
    <xf numFmtId="0" fontId="9" fillId="31" borderId="49" xfId="0" applyFont="1" applyFill="1" applyBorder="1" applyAlignment="1">
      <alignment horizontal="center" vertical="center" wrapText="1"/>
    </xf>
    <xf numFmtId="165" fontId="9" fillId="6" borderId="49" xfId="4" applyFont="1" applyFill="1" applyBorder="1" applyAlignment="1">
      <alignment horizontal="center" vertical="center" wrapText="1"/>
    </xf>
  </cellXfs>
  <cellStyles count="2471"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 2" xfId="119"/>
    <cellStyle name="60% - Énfasis1 3" xfId="120"/>
    <cellStyle name="60% - Énfasis2 2" xfId="121"/>
    <cellStyle name="60% - Énfasis2 3" xfId="122"/>
    <cellStyle name="60% - Énfasis3 2" xfId="123"/>
    <cellStyle name="60% - Énfasis3 3" xfId="124"/>
    <cellStyle name="60% - Énfasis4 2" xfId="125"/>
    <cellStyle name="60% - Énfasis4 3" xfId="126"/>
    <cellStyle name="60% - Énfasis5 2" xfId="127"/>
    <cellStyle name="60% - Énfasis5 3" xfId="128"/>
    <cellStyle name="60% - Énfasis6 2" xfId="129"/>
    <cellStyle name="60% - Énfasis6 3" xfId="130"/>
    <cellStyle name="BodyStyle" xfId="14"/>
    <cellStyle name="Buena 2" xfId="131"/>
    <cellStyle name="Buena 3" xfId="132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 2" xfId="141"/>
    <cellStyle name="Celda de comprobación 3" xfId="142"/>
    <cellStyle name="Celda vinculada 2" xfId="143"/>
    <cellStyle name="Celda vinculada 3" xfId="144"/>
    <cellStyle name="Encabezado 4 2" xfId="145"/>
    <cellStyle name="Encabezado 4 3" xfId="146"/>
    <cellStyle name="Énfasis1 2" xfId="147"/>
    <cellStyle name="Énfasis1 3" xfId="148"/>
    <cellStyle name="Énfasis2 2" xfId="149"/>
    <cellStyle name="Énfasis2 3" xfId="150"/>
    <cellStyle name="Énfasis3 2" xfId="151"/>
    <cellStyle name="Énfasis3 3" xfId="152"/>
    <cellStyle name="Énfasis4 2" xfId="153"/>
    <cellStyle name="Énfasis4 3" xfId="154"/>
    <cellStyle name="Énfasis5 2" xfId="155"/>
    <cellStyle name="Énfasis5 3" xfId="156"/>
    <cellStyle name="Énfasis6 2" xfId="157"/>
    <cellStyle name="Énfasis6 3" xfId="158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3" xfId="177"/>
    <cellStyle name="Millares [0] 3 2" xfId="2094"/>
    <cellStyle name="Millares [0] 4" xfId="11"/>
    <cellStyle name="Millares [0] 4 4" xfId="2465"/>
    <cellStyle name="Millares [0] 6" xfId="2467"/>
    <cellStyle name="Millares 10" xfId="17"/>
    <cellStyle name="Millares 10 2" xfId="178"/>
    <cellStyle name="Millares 11" xfId="179"/>
    <cellStyle name="Millares 12" xfId="180"/>
    <cellStyle name="Millares 12 2" xfId="2452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19 2" xfId="2468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5 7" xfId="2461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0" xfId="2451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12" xfId="2456"/>
    <cellStyle name="Moneda 113" xfId="2462"/>
    <cellStyle name="Moneda 116" xfId="2458"/>
    <cellStyle name="Moneda 118" xfId="2459"/>
    <cellStyle name="Moneda 118 3" xfId="2464"/>
    <cellStyle name="Moneda 119" xfId="2460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1" xfId="2454"/>
    <cellStyle name="Moneda 121 3" xfId="2463"/>
    <cellStyle name="Moneda 122" xfId="2453"/>
    <cellStyle name="Moneda 122 4" xfId="2466"/>
    <cellStyle name="Moneda 124" xfId="2457"/>
    <cellStyle name="Moneda 125" xfId="2455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2 7" xfId="2470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33" xfId="2469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 2" xfId="2049"/>
    <cellStyle name="Texto de advertencia 3" xfId="2050"/>
    <cellStyle name="Texto explicativo 2" xfId="2051"/>
    <cellStyle name="Texto explicativo 3" xfId="2052"/>
    <cellStyle name="Título 1 2" xfId="2053"/>
    <cellStyle name="Título 1 3" xfId="2054"/>
    <cellStyle name="Título 2 2" xfId="2055"/>
    <cellStyle name="Título 2 3" xfId="2056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guimiento%20a%20la%20EJECUCI&#211;N%20%2030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BMT  CONCEJO"/>
      <sheetName val="RESUMEN"/>
      <sheetName val="EJECUCION TOTAL"/>
      <sheetName val="EJECUCION TOTAL + SUSPENSION"/>
      <sheetName val="RESUMEN VIGENCIA "/>
      <sheetName val="PAA"/>
      <sheetName val="EJECUCION POR FUENTES"/>
      <sheetName val="RESUMEN PASIVOS"/>
      <sheetName val="RESUMEN RESERVAS"/>
      <sheetName val="RESUMEN FUNCIONAMIENTO 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23" t="s">
        <v>32</v>
      </c>
      <c r="C1" s="123"/>
      <c r="D1" s="123"/>
      <c r="F1" s="123" t="s">
        <v>36</v>
      </c>
      <c r="G1" s="123"/>
      <c r="H1" s="123"/>
      <c r="I1" s="22"/>
    </row>
    <row r="2" spans="2:9" ht="13.5" customHeight="1" x14ac:dyDescent="0.2">
      <c r="B2" s="123" t="s">
        <v>24</v>
      </c>
      <c r="C2" s="123"/>
      <c r="D2" s="123"/>
      <c r="F2" s="123" t="s">
        <v>24</v>
      </c>
      <c r="G2" s="123"/>
      <c r="H2" s="123"/>
    </row>
    <row r="3" spans="2:9" x14ac:dyDescent="0.2">
      <c r="B3" s="123" t="s">
        <v>33</v>
      </c>
      <c r="C3" s="123"/>
      <c r="D3" s="123"/>
      <c r="F3" s="123" t="s">
        <v>29</v>
      </c>
      <c r="G3" s="123"/>
      <c r="H3" s="123"/>
    </row>
    <row r="4" spans="2:9" ht="7.5" customHeight="1" x14ac:dyDescent="0.2">
      <c r="G4" s="5"/>
      <c r="H4" s="6"/>
    </row>
    <row r="5" spans="2:9" ht="55.5" customHeight="1" x14ac:dyDescent="0.2">
      <c r="B5" s="127" t="s">
        <v>0</v>
      </c>
      <c r="C5" s="127"/>
      <c r="D5" s="7" t="s">
        <v>23</v>
      </c>
      <c r="F5" s="127" t="s">
        <v>0</v>
      </c>
      <c r="G5" s="127"/>
      <c r="H5" s="7" t="s">
        <v>30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28" t="s">
        <v>7</v>
      </c>
      <c r="G9" s="128"/>
      <c r="H9" s="9">
        <f>SUM(H6:H8)</f>
        <v>39190318000</v>
      </c>
    </row>
    <row r="10" spans="2:9" ht="35.25" customHeight="1" x14ac:dyDescent="0.2">
      <c r="B10" s="128" t="s">
        <v>6</v>
      </c>
      <c r="C10" s="128"/>
      <c r="D10" s="9">
        <f>+D9+D8+D7+D6</f>
        <v>41885181893</v>
      </c>
      <c r="E10" s="12"/>
      <c r="F10" s="127" t="s">
        <v>1</v>
      </c>
      <c r="G10" s="127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28" t="s">
        <v>7</v>
      </c>
      <c r="C14" s="128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27" t="s">
        <v>1</v>
      </c>
      <c r="C15" s="127"/>
      <c r="D15" s="10">
        <f>+D10+D14</f>
        <v>64523756893</v>
      </c>
      <c r="E15" s="12"/>
      <c r="F15" s="128" t="s">
        <v>6</v>
      </c>
      <c r="G15" s="128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28" t="s">
        <v>20</v>
      </c>
      <c r="C20" s="128"/>
      <c r="D20" s="9">
        <f>SUM(D16:D19)</f>
        <v>264133043070</v>
      </c>
      <c r="E20" s="12"/>
      <c r="F20" s="128" t="s">
        <v>31</v>
      </c>
      <c r="G20" s="128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27" t="s">
        <v>20</v>
      </c>
      <c r="G21" s="127"/>
      <c r="H21" s="10">
        <f>+H15+H20</f>
        <v>394211564000</v>
      </c>
    </row>
    <row r="22" spans="2:8" ht="26.25" customHeight="1" x14ac:dyDescent="0.2">
      <c r="B22" s="127" t="s">
        <v>8</v>
      </c>
      <c r="C22" s="127"/>
      <c r="D22" s="10">
        <f>+D15+D20</f>
        <v>328656799963</v>
      </c>
      <c r="F22" s="124" t="s">
        <v>8</v>
      </c>
      <c r="G22" s="125"/>
      <c r="H22" s="10">
        <f>+H21+H10</f>
        <v>433401882000</v>
      </c>
    </row>
    <row r="23" spans="2:8" ht="18.75" customHeight="1" x14ac:dyDescent="0.2">
      <c r="B23" s="126" t="s">
        <v>34</v>
      </c>
      <c r="C23" s="126"/>
      <c r="D23" s="126"/>
      <c r="F23" s="126" t="s">
        <v>35</v>
      </c>
      <c r="G23" s="126"/>
      <c r="H23" s="126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BD19"/>
  </sheetPr>
  <dimension ref="A1:L53"/>
  <sheetViews>
    <sheetView tabSelected="1" topLeftCell="B1" zoomScale="90" zoomScaleNormal="90" zoomScaleSheetLayoutView="90" workbookViewId="0">
      <pane ySplit="5" topLeftCell="A6" activePane="bottomLeft" state="frozen"/>
      <selection activeCell="E54" sqref="E54"/>
      <selection pane="bottomLeft" activeCell="D49" sqref="D49"/>
    </sheetView>
  </sheetViews>
  <sheetFormatPr baseColWidth="10" defaultRowHeight="12" x14ac:dyDescent="0.2"/>
  <cols>
    <col min="1" max="1" width="11.42578125" style="23"/>
    <col min="2" max="2" width="11.28515625" style="23" customWidth="1"/>
    <col min="3" max="3" width="41" style="24" customWidth="1"/>
    <col min="4" max="4" width="10.42578125" style="25" customWidth="1"/>
    <col min="5" max="5" width="17.85546875" style="23" customWidth="1"/>
    <col min="6" max="6" width="16.140625" style="23" customWidth="1"/>
    <col min="7" max="7" width="10.85546875" style="23" customWidth="1"/>
    <col min="8" max="8" width="15.7109375" style="23" customWidth="1"/>
    <col min="9" max="9" width="10.42578125" style="23" customWidth="1"/>
    <col min="10" max="10" width="16" style="23" customWidth="1"/>
    <col min="11" max="11" width="9.5703125" style="23" customWidth="1"/>
    <col min="12" max="12" width="11.5703125" style="23" customWidth="1"/>
    <col min="13" max="16384" width="11.42578125" style="23"/>
  </cols>
  <sheetData>
    <row r="1" spans="1:12" x14ac:dyDescent="0.2">
      <c r="B1" s="146" t="s">
        <v>50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x14ac:dyDescent="0.2">
      <c r="B2" s="146" t="s">
        <v>51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x14ac:dyDescent="0.2">
      <c r="B3" s="146" t="s">
        <v>83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12.75" thickBot="1" x14ac:dyDescent="0.25"/>
    <row r="5" spans="1:12" ht="36" x14ac:dyDescent="0.2">
      <c r="B5" s="147" t="s">
        <v>0</v>
      </c>
      <c r="C5" s="148"/>
      <c r="D5" s="149" t="s">
        <v>79</v>
      </c>
      <c r="E5" s="150"/>
      <c r="F5" s="84" t="s">
        <v>2</v>
      </c>
      <c r="G5" s="85" t="s">
        <v>3</v>
      </c>
      <c r="H5" s="85" t="s">
        <v>4</v>
      </c>
      <c r="I5" s="85" t="s">
        <v>43</v>
      </c>
      <c r="J5" s="86" t="s">
        <v>5</v>
      </c>
      <c r="K5" s="87" t="s">
        <v>48</v>
      </c>
      <c r="L5" s="87" t="s">
        <v>49</v>
      </c>
    </row>
    <row r="6" spans="1:12" s="25" customFormat="1" ht="36" x14ac:dyDescent="0.2">
      <c r="A6" s="141" t="s">
        <v>75</v>
      </c>
      <c r="B6" s="48">
        <v>7563</v>
      </c>
      <c r="C6" s="165" t="s">
        <v>58</v>
      </c>
      <c r="D6" s="166" t="s">
        <v>53</v>
      </c>
      <c r="E6" s="167">
        <v>213521974</v>
      </c>
      <c r="F6" s="167">
        <v>201385974</v>
      </c>
      <c r="G6" s="168">
        <f t="shared" ref="G6:G50" si="0">F6/E6</f>
        <v>0.94316275850840536</v>
      </c>
      <c r="H6" s="167">
        <v>140670112</v>
      </c>
      <c r="I6" s="168">
        <f t="shared" ref="I6:I50" si="1">+H6/E6</f>
        <v>0.65880859643982126</v>
      </c>
      <c r="J6" s="167">
        <v>22938084</v>
      </c>
      <c r="K6" s="168">
        <f t="shared" ref="K6:K50" si="2">+J6/E6</f>
        <v>0.10742727584562327</v>
      </c>
      <c r="L6" s="168">
        <f t="shared" ref="L6:L50" si="3">+J6/H6</f>
        <v>0.16306295398414128</v>
      </c>
    </row>
    <row r="7" spans="1:12" s="25" customFormat="1" ht="15" customHeight="1" x14ac:dyDescent="0.2">
      <c r="A7" s="141"/>
      <c r="B7" s="169">
        <v>7568</v>
      </c>
      <c r="C7" s="135" t="s">
        <v>59</v>
      </c>
      <c r="D7" s="166" t="s">
        <v>53</v>
      </c>
      <c r="E7" s="167">
        <f>+E8+E9</f>
        <v>11583759809</v>
      </c>
      <c r="F7" s="167">
        <f t="shared" ref="F7:J7" si="4">+F8+F9</f>
        <v>10324198300</v>
      </c>
      <c r="G7" s="168">
        <f t="shared" si="0"/>
        <v>0.89126488033519269</v>
      </c>
      <c r="H7" s="167">
        <f t="shared" si="4"/>
        <v>4666276039</v>
      </c>
      <c r="I7" s="168">
        <f t="shared" si="1"/>
        <v>0.40282914320914509</v>
      </c>
      <c r="J7" s="167">
        <f t="shared" si="4"/>
        <v>723611340</v>
      </c>
      <c r="K7" s="168">
        <f t="shared" si="2"/>
        <v>6.2467743800919483E-2</v>
      </c>
      <c r="L7" s="168">
        <f t="shared" si="3"/>
        <v>0.15507255334921691</v>
      </c>
    </row>
    <row r="8" spans="1:12" s="25" customFormat="1" x14ac:dyDescent="0.2">
      <c r="A8" s="141"/>
      <c r="B8" s="145"/>
      <c r="C8" s="136"/>
      <c r="D8" s="166" t="s">
        <v>56</v>
      </c>
      <c r="E8" s="170">
        <v>11582662009</v>
      </c>
      <c r="F8" s="170">
        <v>10323100500</v>
      </c>
      <c r="G8" s="171">
        <f t="shared" si="0"/>
        <v>0.89125457446472223</v>
      </c>
      <c r="H8" s="170">
        <v>4665178239</v>
      </c>
      <c r="I8" s="171">
        <f t="shared" si="1"/>
        <v>0.40277254359792652</v>
      </c>
      <c r="J8" s="170">
        <v>723611340</v>
      </c>
      <c r="K8" s="171">
        <f t="shared" si="2"/>
        <v>6.2473664468300723E-2</v>
      </c>
      <c r="L8" s="171">
        <f t="shared" si="3"/>
        <v>0.15510904469860279</v>
      </c>
    </row>
    <row r="9" spans="1:12" s="25" customFormat="1" x14ac:dyDescent="0.2">
      <c r="A9" s="141"/>
      <c r="B9" s="172"/>
      <c r="C9" s="136"/>
      <c r="D9" s="166" t="s">
        <v>57</v>
      </c>
      <c r="E9" s="170">
        <v>1097800</v>
      </c>
      <c r="F9" s="170">
        <v>1097800</v>
      </c>
      <c r="G9" s="171">
        <f t="shared" si="0"/>
        <v>1</v>
      </c>
      <c r="H9" s="170">
        <v>1097800</v>
      </c>
      <c r="I9" s="171">
        <f t="shared" si="1"/>
        <v>1</v>
      </c>
      <c r="J9" s="170"/>
      <c r="K9" s="171">
        <f t="shared" si="2"/>
        <v>0</v>
      </c>
      <c r="L9" s="171">
        <f t="shared" si="3"/>
        <v>0</v>
      </c>
    </row>
    <row r="10" spans="1:12" s="25" customFormat="1" x14ac:dyDescent="0.2">
      <c r="A10" s="141"/>
      <c r="B10" s="173">
        <v>7570</v>
      </c>
      <c r="C10" s="174" t="s">
        <v>60</v>
      </c>
      <c r="D10" s="166" t="s">
        <v>53</v>
      </c>
      <c r="E10" s="167">
        <f>SUM(E11:E12)</f>
        <v>17556547000</v>
      </c>
      <c r="F10" s="167">
        <f>SUM(F11:F12)</f>
        <v>15909435097</v>
      </c>
      <c r="G10" s="168">
        <f t="shared" si="0"/>
        <v>0.90618246839768668</v>
      </c>
      <c r="H10" s="167">
        <f>SUM(H11:H12)</f>
        <v>4800967074</v>
      </c>
      <c r="I10" s="168">
        <f t="shared" si="1"/>
        <v>0.27345736459452991</v>
      </c>
      <c r="J10" s="167">
        <f>SUM(J11:J12)</f>
        <v>622824341</v>
      </c>
      <c r="K10" s="168">
        <f t="shared" si="2"/>
        <v>3.5475332421574697E-2</v>
      </c>
      <c r="L10" s="168">
        <f t="shared" si="3"/>
        <v>0.12972893406683672</v>
      </c>
    </row>
    <row r="11" spans="1:12" s="25" customFormat="1" x14ac:dyDescent="0.2">
      <c r="A11" s="141"/>
      <c r="B11" s="145"/>
      <c r="C11" s="136"/>
      <c r="D11" s="103" t="s">
        <v>56</v>
      </c>
      <c r="E11" s="83">
        <v>17441702000</v>
      </c>
      <c r="F11" s="83">
        <v>15794590982</v>
      </c>
      <c r="G11" s="92">
        <f t="shared" si="0"/>
        <v>0.90556477699252058</v>
      </c>
      <c r="H11" s="83">
        <v>4686122959</v>
      </c>
      <c r="I11" s="92">
        <f t="shared" si="1"/>
        <v>0.26867349063755358</v>
      </c>
      <c r="J11" s="83">
        <v>507980226</v>
      </c>
      <c r="K11" s="93">
        <f t="shared" si="2"/>
        <v>2.9124464229465678E-2</v>
      </c>
      <c r="L11" s="93">
        <f t="shared" si="3"/>
        <v>0.1084009596940668</v>
      </c>
    </row>
    <row r="12" spans="1:12" s="25" customFormat="1" x14ac:dyDescent="0.2">
      <c r="A12" s="141"/>
      <c r="B12" s="145"/>
      <c r="C12" s="136"/>
      <c r="D12" s="104" t="s">
        <v>57</v>
      </c>
      <c r="E12" s="88">
        <v>114845000</v>
      </c>
      <c r="F12" s="88">
        <v>114844115</v>
      </c>
      <c r="G12" s="89">
        <f t="shared" si="0"/>
        <v>0.9999922939614263</v>
      </c>
      <c r="H12" s="88">
        <v>114844115</v>
      </c>
      <c r="I12" s="89">
        <f t="shared" si="1"/>
        <v>0.9999922939614263</v>
      </c>
      <c r="J12" s="88">
        <v>114844115</v>
      </c>
      <c r="K12" s="90">
        <f t="shared" si="2"/>
        <v>0.9999922939614263</v>
      </c>
      <c r="L12" s="90">
        <f t="shared" si="3"/>
        <v>1</v>
      </c>
    </row>
    <row r="13" spans="1:12" s="25" customFormat="1" ht="24" x14ac:dyDescent="0.2">
      <c r="A13" s="141"/>
      <c r="B13" s="48">
        <v>7574</v>
      </c>
      <c r="C13" s="165" t="s">
        <v>61</v>
      </c>
      <c r="D13" s="166" t="s">
        <v>53</v>
      </c>
      <c r="E13" s="167">
        <v>5217681013</v>
      </c>
      <c r="F13" s="167">
        <v>4114122552</v>
      </c>
      <c r="G13" s="168">
        <f t="shared" si="0"/>
        <v>0.78849637257424265</v>
      </c>
      <c r="H13" s="167">
        <v>1957243127</v>
      </c>
      <c r="I13" s="168">
        <f t="shared" si="1"/>
        <v>0.37511743667799419</v>
      </c>
      <c r="J13" s="167">
        <v>515487437</v>
      </c>
      <c r="K13" s="168">
        <f t="shared" si="2"/>
        <v>9.8796272849116004E-2</v>
      </c>
      <c r="L13" s="168">
        <f t="shared" si="3"/>
        <v>0.26337424813958743</v>
      </c>
    </row>
    <row r="14" spans="1:12" s="25" customFormat="1" x14ac:dyDescent="0.2">
      <c r="A14" s="141"/>
      <c r="B14" s="175" t="s">
        <v>7</v>
      </c>
      <c r="C14" s="175"/>
      <c r="D14" s="176" t="s">
        <v>53</v>
      </c>
      <c r="E14" s="167">
        <f>+E6+E7+E10+E13</f>
        <v>34571509796</v>
      </c>
      <c r="F14" s="167">
        <f>+F6+F7+F10+F13</f>
        <v>30549141923</v>
      </c>
      <c r="G14" s="168">
        <f t="shared" si="0"/>
        <v>0.88365078942935271</v>
      </c>
      <c r="H14" s="167">
        <f>+H6+H7+H10+H13</f>
        <v>11565156352</v>
      </c>
      <c r="I14" s="168">
        <f t="shared" si="1"/>
        <v>0.33452853000183735</v>
      </c>
      <c r="J14" s="167">
        <f>+J6+J7+J10+J13</f>
        <v>1884861202</v>
      </c>
      <c r="K14" s="168">
        <f t="shared" si="2"/>
        <v>5.4520650475556688E-2</v>
      </c>
      <c r="L14" s="168">
        <f t="shared" si="3"/>
        <v>0.16297758064239615</v>
      </c>
    </row>
    <row r="15" spans="1:12" s="25" customFormat="1" ht="24" customHeight="1" x14ac:dyDescent="0.2">
      <c r="A15" s="141"/>
      <c r="B15" s="135">
        <v>7589</v>
      </c>
      <c r="C15" s="135" t="s">
        <v>62</v>
      </c>
      <c r="D15" s="166" t="s">
        <v>53</v>
      </c>
      <c r="E15" s="167">
        <f>+E16+E17</f>
        <v>17543598939</v>
      </c>
      <c r="F15" s="167">
        <f>+F16+F17</f>
        <v>13369934432</v>
      </c>
      <c r="G15" s="168">
        <f t="shared" si="0"/>
        <v>0.76209758775767467</v>
      </c>
      <c r="H15" s="167">
        <f>+H16+H17</f>
        <v>12832812343</v>
      </c>
      <c r="I15" s="168">
        <f t="shared" si="1"/>
        <v>0.73148117371015786</v>
      </c>
      <c r="J15" s="167">
        <f>+J16+J17</f>
        <v>2752358046</v>
      </c>
      <c r="K15" s="168">
        <f t="shared" si="2"/>
        <v>0.15688674003379188</v>
      </c>
      <c r="L15" s="168">
        <f t="shared" si="3"/>
        <v>0.21447816522473712</v>
      </c>
    </row>
    <row r="16" spans="1:12" s="25" customFormat="1" x14ac:dyDescent="0.2">
      <c r="A16" s="141"/>
      <c r="B16" s="136"/>
      <c r="C16" s="136"/>
      <c r="D16" s="103" t="s">
        <v>56</v>
      </c>
      <c r="E16" s="170">
        <v>17539734101</v>
      </c>
      <c r="F16" s="170">
        <v>13366069594</v>
      </c>
      <c r="G16" s="171">
        <f t="shared" si="0"/>
        <v>0.76204516653635901</v>
      </c>
      <c r="H16" s="170">
        <v>12828947505</v>
      </c>
      <c r="I16" s="171">
        <f t="shared" si="1"/>
        <v>0.73142200623603404</v>
      </c>
      <c r="J16" s="170">
        <v>2748493208</v>
      </c>
      <c r="K16" s="171">
        <f t="shared" si="2"/>
        <v>0.15670096206551382</v>
      </c>
      <c r="L16" s="171">
        <f t="shared" si="3"/>
        <v>0.21424151957351079</v>
      </c>
    </row>
    <row r="17" spans="1:12" s="25" customFormat="1" x14ac:dyDescent="0.2">
      <c r="A17" s="141"/>
      <c r="B17" s="137"/>
      <c r="C17" s="137"/>
      <c r="D17" s="104" t="s">
        <v>57</v>
      </c>
      <c r="E17" s="170">
        <v>3864838</v>
      </c>
      <c r="F17" s="170">
        <v>3864838</v>
      </c>
      <c r="G17" s="171">
        <f t="shared" si="0"/>
        <v>1</v>
      </c>
      <c r="H17" s="170">
        <v>3864838</v>
      </c>
      <c r="I17" s="171">
        <f t="shared" si="1"/>
        <v>1</v>
      </c>
      <c r="J17" s="170">
        <v>3864838</v>
      </c>
      <c r="K17" s="171">
        <f t="shared" si="2"/>
        <v>1</v>
      </c>
      <c r="L17" s="171">
        <f t="shared" si="3"/>
        <v>1</v>
      </c>
    </row>
    <row r="18" spans="1:12" s="25" customFormat="1" x14ac:dyDescent="0.2">
      <c r="A18" s="141"/>
      <c r="B18" s="175" t="s">
        <v>39</v>
      </c>
      <c r="C18" s="175"/>
      <c r="D18" s="176" t="s">
        <v>53</v>
      </c>
      <c r="E18" s="177">
        <f>+E15</f>
        <v>17543598939</v>
      </c>
      <c r="F18" s="177">
        <f>+F15</f>
        <v>13369934432</v>
      </c>
      <c r="G18" s="168">
        <f t="shared" si="0"/>
        <v>0.76209758775767467</v>
      </c>
      <c r="H18" s="177">
        <f>+H15</f>
        <v>12832812343</v>
      </c>
      <c r="I18" s="168">
        <f t="shared" si="1"/>
        <v>0.73148117371015786</v>
      </c>
      <c r="J18" s="177">
        <f>+J15</f>
        <v>2752358046</v>
      </c>
      <c r="K18" s="168">
        <f t="shared" si="2"/>
        <v>0.15688674003379188</v>
      </c>
      <c r="L18" s="168">
        <f t="shared" si="3"/>
        <v>0.21447816522473712</v>
      </c>
    </row>
    <row r="19" spans="1:12" s="25" customFormat="1" x14ac:dyDescent="0.2">
      <c r="A19" s="141"/>
      <c r="B19" s="178" t="s">
        <v>1</v>
      </c>
      <c r="C19" s="178"/>
      <c r="D19" s="176" t="s">
        <v>53</v>
      </c>
      <c r="E19" s="177">
        <f>+E14+E18</f>
        <v>52115108735</v>
      </c>
      <c r="F19" s="177">
        <f>+F14+F18</f>
        <v>43919076355</v>
      </c>
      <c r="G19" s="168">
        <f t="shared" si="0"/>
        <v>0.84273212550172372</v>
      </c>
      <c r="H19" s="177">
        <f>+H14+H18</f>
        <v>24397968695</v>
      </c>
      <c r="I19" s="168">
        <f t="shared" si="1"/>
        <v>0.46815538309746557</v>
      </c>
      <c r="J19" s="177">
        <f>+J14+J18</f>
        <v>4637219248</v>
      </c>
      <c r="K19" s="168">
        <f t="shared" si="2"/>
        <v>8.8980323759464575E-2</v>
      </c>
      <c r="L19" s="168">
        <f t="shared" si="3"/>
        <v>0.19006579219647612</v>
      </c>
    </row>
    <row r="20" spans="1:12" s="25" customFormat="1" ht="36" x14ac:dyDescent="0.2">
      <c r="A20" s="141"/>
      <c r="B20" s="179">
        <v>7596</v>
      </c>
      <c r="C20" s="165" t="s">
        <v>63</v>
      </c>
      <c r="D20" s="166" t="s">
        <v>53</v>
      </c>
      <c r="E20" s="167">
        <v>9368843000</v>
      </c>
      <c r="F20" s="167">
        <v>4327364905</v>
      </c>
      <c r="G20" s="168">
        <f t="shared" si="0"/>
        <v>0.46188893388436547</v>
      </c>
      <c r="H20" s="180">
        <v>2413006184</v>
      </c>
      <c r="I20" s="168">
        <f t="shared" si="1"/>
        <v>0.25755647565019502</v>
      </c>
      <c r="J20" s="180">
        <v>276695192</v>
      </c>
      <c r="K20" s="168">
        <f t="shared" si="2"/>
        <v>2.9533549873767766E-2</v>
      </c>
      <c r="L20" s="168">
        <f t="shared" si="3"/>
        <v>0.11466824819376427</v>
      </c>
    </row>
    <row r="21" spans="1:12" s="25" customFormat="1" x14ac:dyDescent="0.2">
      <c r="A21" s="141"/>
      <c r="B21" s="181">
        <v>7588</v>
      </c>
      <c r="C21" s="174" t="s">
        <v>64</v>
      </c>
      <c r="D21" s="166" t="s">
        <v>53</v>
      </c>
      <c r="E21" s="167">
        <f>SUM(E22:E23)</f>
        <v>9834734141</v>
      </c>
      <c r="F21" s="167">
        <f>SUM(F22:F23)</f>
        <v>7995612817</v>
      </c>
      <c r="G21" s="168">
        <f t="shared" si="0"/>
        <v>0.81299735227891001</v>
      </c>
      <c r="H21" s="167">
        <f>SUM(H22:H23)</f>
        <v>5031288434</v>
      </c>
      <c r="I21" s="168">
        <f t="shared" si="1"/>
        <v>0.51158357326865334</v>
      </c>
      <c r="J21" s="167">
        <f>SUM(J22:J23)</f>
        <v>1302036096</v>
      </c>
      <c r="K21" s="168">
        <f t="shared" si="2"/>
        <v>0.13239159059439592</v>
      </c>
      <c r="L21" s="168">
        <f t="shared" si="3"/>
        <v>0.25878780616138297</v>
      </c>
    </row>
    <row r="22" spans="1:12" s="25" customFormat="1" x14ac:dyDescent="0.2">
      <c r="A22" s="141"/>
      <c r="B22" s="133"/>
      <c r="C22" s="136"/>
      <c r="D22" s="103" t="s">
        <v>56</v>
      </c>
      <c r="E22" s="83">
        <v>8989734141</v>
      </c>
      <c r="F22" s="94">
        <v>7605612817</v>
      </c>
      <c r="G22" s="92">
        <f t="shared" si="0"/>
        <v>0.84603311930134195</v>
      </c>
      <c r="H22" s="94">
        <v>4641288434</v>
      </c>
      <c r="I22" s="92">
        <f t="shared" si="1"/>
        <v>0.51628761887764929</v>
      </c>
      <c r="J22" s="94">
        <v>912036096</v>
      </c>
      <c r="K22" s="93">
        <f t="shared" si="2"/>
        <v>0.10145306654180397</v>
      </c>
      <c r="L22" s="93">
        <f t="shared" si="3"/>
        <v>0.19650493800791008</v>
      </c>
    </row>
    <row r="23" spans="1:12" s="25" customFormat="1" x14ac:dyDescent="0.2">
      <c r="A23" s="141"/>
      <c r="B23" s="133"/>
      <c r="C23" s="136"/>
      <c r="D23" s="104" t="s">
        <v>57</v>
      </c>
      <c r="E23" s="88">
        <v>845000000</v>
      </c>
      <c r="F23" s="91">
        <v>390000000</v>
      </c>
      <c r="G23" s="89">
        <f t="shared" si="0"/>
        <v>0.46153846153846156</v>
      </c>
      <c r="H23" s="91">
        <v>390000000</v>
      </c>
      <c r="I23" s="89">
        <f t="shared" si="1"/>
        <v>0.46153846153846156</v>
      </c>
      <c r="J23" s="91">
        <v>390000000</v>
      </c>
      <c r="K23" s="90">
        <f t="shared" si="2"/>
        <v>0.46153846153846156</v>
      </c>
      <c r="L23" s="90">
        <f t="shared" si="3"/>
        <v>1</v>
      </c>
    </row>
    <row r="24" spans="1:12" s="25" customFormat="1" ht="24" x14ac:dyDescent="0.2">
      <c r="A24" s="141"/>
      <c r="B24" s="182">
        <v>7583</v>
      </c>
      <c r="C24" s="165" t="s">
        <v>65</v>
      </c>
      <c r="D24" s="166" t="s">
        <v>53</v>
      </c>
      <c r="E24" s="167">
        <v>5664550000</v>
      </c>
      <c r="F24" s="167">
        <v>3996439499</v>
      </c>
      <c r="G24" s="168">
        <f t="shared" si="0"/>
        <v>0.70551756079476746</v>
      </c>
      <c r="H24" s="180">
        <v>2929138418</v>
      </c>
      <c r="I24" s="168">
        <f t="shared" si="1"/>
        <v>0.51709993168036295</v>
      </c>
      <c r="J24" s="180">
        <v>401217339</v>
      </c>
      <c r="K24" s="168">
        <f t="shared" si="2"/>
        <v>7.0829516731249612E-2</v>
      </c>
      <c r="L24" s="168">
        <f t="shared" si="3"/>
        <v>0.13697452347572875</v>
      </c>
    </row>
    <row r="25" spans="1:12" s="25" customFormat="1" ht="24" x14ac:dyDescent="0.2">
      <c r="A25" s="141"/>
      <c r="B25" s="182">
        <v>7579</v>
      </c>
      <c r="C25" s="165" t="s">
        <v>66</v>
      </c>
      <c r="D25" s="166" t="s">
        <v>53</v>
      </c>
      <c r="E25" s="167">
        <v>10956419534</v>
      </c>
      <c r="F25" s="180">
        <v>7544059059</v>
      </c>
      <c r="G25" s="168">
        <f t="shared" si="0"/>
        <v>0.68855149582299668</v>
      </c>
      <c r="H25" s="180">
        <v>6761013259</v>
      </c>
      <c r="I25" s="168">
        <f t="shared" si="1"/>
        <v>0.61708236326832866</v>
      </c>
      <c r="J25" s="180">
        <v>276321860</v>
      </c>
      <c r="K25" s="168">
        <f t="shared" si="2"/>
        <v>2.522008756076901E-2</v>
      </c>
      <c r="L25" s="168">
        <f t="shared" si="3"/>
        <v>4.0869888789549558E-2</v>
      </c>
    </row>
    <row r="26" spans="1:12" s="25" customFormat="1" x14ac:dyDescent="0.2">
      <c r="A26" s="141"/>
      <c r="B26" s="175" t="s">
        <v>40</v>
      </c>
      <c r="C26" s="175"/>
      <c r="D26" s="183" t="s">
        <v>53</v>
      </c>
      <c r="E26" s="184">
        <f>+E20+E21+E24+E25</f>
        <v>35824546675</v>
      </c>
      <c r="F26" s="184">
        <f>+F20+F21+F24+F25</f>
        <v>23863476280</v>
      </c>
      <c r="G26" s="185">
        <f t="shared" si="0"/>
        <v>0.66612081644714904</v>
      </c>
      <c r="H26" s="186">
        <f>+H20+H21+H24+H25</f>
        <v>17134446295</v>
      </c>
      <c r="I26" s="185">
        <f t="shared" si="1"/>
        <v>0.47828787480393148</v>
      </c>
      <c r="J26" s="186">
        <f t="shared" ref="J26" si="5">+J20+J21+J24+J25</f>
        <v>2256270487</v>
      </c>
      <c r="K26" s="185">
        <f t="shared" si="2"/>
        <v>6.2981131553983577E-2</v>
      </c>
      <c r="L26" s="185">
        <f t="shared" si="3"/>
        <v>0.13168038512329411</v>
      </c>
    </row>
    <row r="27" spans="1:12" s="25" customFormat="1" ht="12" customHeight="1" x14ac:dyDescent="0.2">
      <c r="A27" s="141"/>
      <c r="B27" s="120">
        <v>7581</v>
      </c>
      <c r="C27" s="119" t="s">
        <v>67</v>
      </c>
      <c r="D27" s="166" t="s">
        <v>53</v>
      </c>
      <c r="E27" s="167">
        <v>6656503000</v>
      </c>
      <c r="F27" s="180">
        <v>4922959030</v>
      </c>
      <c r="G27" s="168">
        <f t="shared" si="0"/>
        <v>0.73957136802912882</v>
      </c>
      <c r="H27" s="180">
        <v>4622959030</v>
      </c>
      <c r="I27" s="168">
        <f t="shared" si="1"/>
        <v>0.69450265852805892</v>
      </c>
      <c r="J27" s="180">
        <v>867521525</v>
      </c>
      <c r="K27" s="168">
        <f t="shared" si="2"/>
        <v>0.1303269186538337</v>
      </c>
      <c r="L27" s="168">
        <f t="shared" si="3"/>
        <v>0.18765503206287337</v>
      </c>
    </row>
    <row r="28" spans="1:12" ht="12" customHeight="1" x14ac:dyDescent="0.2">
      <c r="A28" s="141"/>
      <c r="B28" s="175" t="s">
        <v>7</v>
      </c>
      <c r="C28" s="175"/>
      <c r="D28" s="183" t="s">
        <v>53</v>
      </c>
      <c r="E28" s="187">
        <f>+E27</f>
        <v>6656503000</v>
      </c>
      <c r="F28" s="187">
        <f t="shared" ref="F28:J28" si="6">+F27</f>
        <v>4922959030</v>
      </c>
      <c r="G28" s="185">
        <f t="shared" si="0"/>
        <v>0.73957136802912882</v>
      </c>
      <c r="H28" s="187">
        <f t="shared" si="6"/>
        <v>4622959030</v>
      </c>
      <c r="I28" s="185">
        <f t="shared" si="1"/>
        <v>0.69450265852805892</v>
      </c>
      <c r="J28" s="187">
        <f t="shared" si="6"/>
        <v>867521525</v>
      </c>
      <c r="K28" s="185">
        <f t="shared" si="2"/>
        <v>0.1303269186538337</v>
      </c>
      <c r="L28" s="185">
        <f t="shared" si="3"/>
        <v>0.18765503206287337</v>
      </c>
    </row>
    <row r="29" spans="1:12" ht="24" customHeight="1" x14ac:dyDescent="0.2">
      <c r="A29" s="141"/>
      <c r="B29" s="132">
        <v>7573</v>
      </c>
      <c r="C29" s="129" t="s">
        <v>68</v>
      </c>
      <c r="D29" s="166" t="s">
        <v>53</v>
      </c>
      <c r="E29" s="167">
        <f>+E30+E31</f>
        <v>68542871000</v>
      </c>
      <c r="F29" s="167">
        <f>+F30+F31</f>
        <v>36574064899</v>
      </c>
      <c r="G29" s="168">
        <f t="shared" si="0"/>
        <v>0.53359400278112079</v>
      </c>
      <c r="H29" s="180">
        <f>+H30+H31</f>
        <v>16782542522</v>
      </c>
      <c r="I29" s="168">
        <f t="shared" si="1"/>
        <v>0.2448473820421091</v>
      </c>
      <c r="J29" s="180">
        <f>+J30</f>
        <v>13665994651</v>
      </c>
      <c r="K29" s="168">
        <f t="shared" si="2"/>
        <v>0.19937878953159111</v>
      </c>
      <c r="L29" s="168">
        <f t="shared" si="3"/>
        <v>0.81429822883424485</v>
      </c>
    </row>
    <row r="30" spans="1:12" x14ac:dyDescent="0.2">
      <c r="A30" s="141"/>
      <c r="B30" s="133"/>
      <c r="C30" s="130"/>
      <c r="D30" s="103" t="s">
        <v>56</v>
      </c>
      <c r="E30" s="170">
        <v>68522496380</v>
      </c>
      <c r="F30" s="188">
        <v>36553690279</v>
      </c>
      <c r="G30" s="171">
        <f t="shared" si="0"/>
        <v>0.53345532066267665</v>
      </c>
      <c r="H30" s="188">
        <v>16762167902</v>
      </c>
      <c r="I30" s="171">
        <f t="shared" si="1"/>
        <v>0.24462284340960549</v>
      </c>
      <c r="J30" s="188">
        <v>13665994651</v>
      </c>
      <c r="K30" s="171">
        <f t="shared" si="2"/>
        <v>0.19943807323092161</v>
      </c>
      <c r="L30" s="171">
        <f t="shared" si="3"/>
        <v>0.81528801828607289</v>
      </c>
    </row>
    <row r="31" spans="1:12" x14ac:dyDescent="0.2">
      <c r="A31" s="141"/>
      <c r="B31" s="134"/>
      <c r="C31" s="131"/>
      <c r="D31" s="104" t="s">
        <v>57</v>
      </c>
      <c r="E31" s="170">
        <v>20374620</v>
      </c>
      <c r="F31" s="188">
        <v>20374620</v>
      </c>
      <c r="G31" s="171">
        <f t="shared" si="0"/>
        <v>1</v>
      </c>
      <c r="H31" s="188">
        <v>20374620</v>
      </c>
      <c r="I31" s="171">
        <f t="shared" si="1"/>
        <v>1</v>
      </c>
      <c r="J31" s="188">
        <v>0</v>
      </c>
      <c r="K31" s="171">
        <f t="shared" si="2"/>
        <v>0</v>
      </c>
      <c r="L31" s="171">
        <f t="shared" si="3"/>
        <v>0</v>
      </c>
    </row>
    <row r="32" spans="1:12" ht="36" x14ac:dyDescent="0.2">
      <c r="A32" s="141"/>
      <c r="B32" s="182">
        <v>7576</v>
      </c>
      <c r="C32" s="70" t="s">
        <v>69</v>
      </c>
      <c r="D32" s="166" t="s">
        <v>53</v>
      </c>
      <c r="E32" s="167">
        <v>11061571000</v>
      </c>
      <c r="F32" s="180">
        <v>4583619805</v>
      </c>
      <c r="G32" s="168">
        <f t="shared" si="0"/>
        <v>0.41437331144012002</v>
      </c>
      <c r="H32" s="180">
        <v>4526148365</v>
      </c>
      <c r="I32" s="168">
        <f t="shared" si="1"/>
        <v>0.40917771670949815</v>
      </c>
      <c r="J32" s="180">
        <v>761406527</v>
      </c>
      <c r="K32" s="168">
        <f t="shared" si="2"/>
        <v>6.8833489112893637E-2</v>
      </c>
      <c r="L32" s="168">
        <f t="shared" si="3"/>
        <v>0.1682239435383599</v>
      </c>
    </row>
    <row r="33" spans="1:12" x14ac:dyDescent="0.2">
      <c r="A33" s="141"/>
      <c r="B33" s="189">
        <v>7587</v>
      </c>
      <c r="C33" s="190" t="s">
        <v>70</v>
      </c>
      <c r="D33" s="166" t="s">
        <v>53</v>
      </c>
      <c r="E33" s="167">
        <f>SUM(E34:E35)</f>
        <v>67420300000</v>
      </c>
      <c r="F33" s="167">
        <f>SUM(F34:F35)</f>
        <v>40153829040</v>
      </c>
      <c r="G33" s="168">
        <f t="shared" si="0"/>
        <v>0.5955747607174694</v>
      </c>
      <c r="H33" s="167">
        <f>SUM(H34:H35)</f>
        <v>14335912862</v>
      </c>
      <c r="I33" s="168">
        <f t="shared" si="1"/>
        <v>0.21263496101322599</v>
      </c>
      <c r="J33" s="167">
        <f>SUM(J34:J35)</f>
        <v>5924898312</v>
      </c>
      <c r="K33" s="168">
        <f t="shared" si="2"/>
        <v>8.7880034826306019E-2</v>
      </c>
      <c r="L33" s="168">
        <f t="shared" si="3"/>
        <v>0.413290619790599</v>
      </c>
    </row>
    <row r="34" spans="1:12" x14ac:dyDescent="0.2">
      <c r="A34" s="141"/>
      <c r="B34" s="144"/>
      <c r="C34" s="130"/>
      <c r="D34" s="103" t="s">
        <v>56</v>
      </c>
      <c r="E34" s="83">
        <v>56661470000</v>
      </c>
      <c r="F34" s="94">
        <v>30513409366</v>
      </c>
      <c r="G34" s="92">
        <f t="shared" si="0"/>
        <v>0.53852131556064464</v>
      </c>
      <c r="H34" s="94">
        <v>5720809309</v>
      </c>
      <c r="I34" s="92">
        <f t="shared" si="1"/>
        <v>0.10096471745261816</v>
      </c>
      <c r="J34" s="94">
        <v>614883814</v>
      </c>
      <c r="K34" s="93">
        <f t="shared" si="2"/>
        <v>1.0851886017076507E-2</v>
      </c>
      <c r="L34" s="93">
        <f t="shared" si="3"/>
        <v>0.10748196291609691</v>
      </c>
    </row>
    <row r="35" spans="1:12" x14ac:dyDescent="0.2">
      <c r="A35" s="141"/>
      <c r="B35" s="144"/>
      <c r="C35" s="130"/>
      <c r="D35" s="104" t="s">
        <v>57</v>
      </c>
      <c r="E35" s="88">
        <v>10758830000</v>
      </c>
      <c r="F35" s="91">
        <v>9640419674</v>
      </c>
      <c r="G35" s="89">
        <f t="shared" si="0"/>
        <v>0.89604721647242314</v>
      </c>
      <c r="H35" s="91">
        <v>8615103553</v>
      </c>
      <c r="I35" s="89">
        <f t="shared" si="1"/>
        <v>0.80074725160635496</v>
      </c>
      <c r="J35" s="91">
        <v>5310014498</v>
      </c>
      <c r="K35" s="90">
        <f t="shared" si="2"/>
        <v>0.49354943781061694</v>
      </c>
      <c r="L35" s="90">
        <f t="shared" si="3"/>
        <v>0.61636107625786074</v>
      </c>
    </row>
    <row r="36" spans="1:12" x14ac:dyDescent="0.2">
      <c r="A36" s="141"/>
      <c r="B36" s="189">
        <v>7578</v>
      </c>
      <c r="C36" s="190" t="s">
        <v>71</v>
      </c>
      <c r="D36" s="166" t="s">
        <v>53</v>
      </c>
      <c r="E36" s="167">
        <f>SUM(E37:E38)</f>
        <v>124210185469</v>
      </c>
      <c r="F36" s="167">
        <f>SUM(F37:F38)</f>
        <v>75131741676</v>
      </c>
      <c r="G36" s="168">
        <f t="shared" si="0"/>
        <v>0.60487585130247756</v>
      </c>
      <c r="H36" s="167">
        <f>SUM(H37:H38)</f>
        <v>28857934578</v>
      </c>
      <c r="I36" s="168">
        <f t="shared" si="1"/>
        <v>0.23233146677171879</v>
      </c>
      <c r="J36" s="167">
        <f>SUM(J37:J38)</f>
        <v>5089418037</v>
      </c>
      <c r="K36" s="168">
        <f t="shared" si="2"/>
        <v>4.0974240701622665E-2</v>
      </c>
      <c r="L36" s="168">
        <f t="shared" si="3"/>
        <v>0.17636113295786404</v>
      </c>
    </row>
    <row r="37" spans="1:12" x14ac:dyDescent="0.2">
      <c r="A37" s="141"/>
      <c r="B37" s="144"/>
      <c r="C37" s="130"/>
      <c r="D37" s="103" t="s">
        <v>56</v>
      </c>
      <c r="E37" s="83">
        <v>95315928469</v>
      </c>
      <c r="F37" s="94">
        <v>50090307228</v>
      </c>
      <c r="G37" s="92">
        <f t="shared" si="0"/>
        <v>0.52551874626381134</v>
      </c>
      <c r="H37" s="94">
        <v>25604832890</v>
      </c>
      <c r="I37" s="92">
        <f t="shared" si="1"/>
        <v>0.26863120678017177</v>
      </c>
      <c r="J37" s="94">
        <v>3836886883</v>
      </c>
      <c r="K37" s="93">
        <f t="shared" si="2"/>
        <v>4.0254414394629609E-2</v>
      </c>
      <c r="L37" s="93">
        <f t="shared" si="3"/>
        <v>0.14985010445033997</v>
      </c>
    </row>
    <row r="38" spans="1:12" x14ac:dyDescent="0.2">
      <c r="A38" s="141"/>
      <c r="B38" s="144"/>
      <c r="C38" s="130"/>
      <c r="D38" s="104" t="s">
        <v>57</v>
      </c>
      <c r="E38" s="88">
        <v>28894257000</v>
      </c>
      <c r="F38" s="91">
        <v>25041434448</v>
      </c>
      <c r="G38" s="89">
        <f t="shared" si="0"/>
        <v>0.86665784304472682</v>
      </c>
      <c r="H38" s="91">
        <v>3253101688</v>
      </c>
      <c r="I38" s="89">
        <f t="shared" si="1"/>
        <v>0.11258644539639832</v>
      </c>
      <c r="J38" s="91">
        <v>1252531154</v>
      </c>
      <c r="K38" s="90">
        <f t="shared" si="2"/>
        <v>4.3348792599165985E-2</v>
      </c>
      <c r="L38" s="90">
        <f t="shared" si="3"/>
        <v>0.38502674497398004</v>
      </c>
    </row>
    <row r="39" spans="1:12" x14ac:dyDescent="0.2">
      <c r="A39" s="141"/>
      <c r="B39" s="175" t="s">
        <v>41</v>
      </c>
      <c r="C39" s="175"/>
      <c r="D39" s="183" t="s">
        <v>53</v>
      </c>
      <c r="E39" s="184">
        <f>+E29+E32+E33+E36</f>
        <v>271234927469</v>
      </c>
      <c r="F39" s="184">
        <f>+F29+F32+F33+F36</f>
        <v>156443255420</v>
      </c>
      <c r="G39" s="185">
        <f t="shared" si="0"/>
        <v>0.57678137871045465</v>
      </c>
      <c r="H39" s="184">
        <f>+H29+H32+H33+H36</f>
        <v>64502538327</v>
      </c>
      <c r="I39" s="185">
        <f t="shared" si="1"/>
        <v>0.23781059072627042</v>
      </c>
      <c r="J39" s="184">
        <f>+J29+J32+J33+J36</f>
        <v>25441717527</v>
      </c>
      <c r="K39" s="185">
        <f t="shared" si="2"/>
        <v>9.379956248410444E-2</v>
      </c>
      <c r="L39" s="185">
        <f t="shared" si="3"/>
        <v>0.39442971062660331</v>
      </c>
    </row>
    <row r="40" spans="1:12" ht="24" customHeight="1" x14ac:dyDescent="0.2">
      <c r="A40" s="141"/>
      <c r="B40" s="138">
        <v>7593</v>
      </c>
      <c r="C40" s="129" t="s">
        <v>72</v>
      </c>
      <c r="D40" s="166" t="s">
        <v>53</v>
      </c>
      <c r="E40" s="167">
        <f>+E41+E42</f>
        <v>28312045000</v>
      </c>
      <c r="F40" s="167">
        <f>+F41+F42</f>
        <v>27273408777</v>
      </c>
      <c r="G40" s="168">
        <f t="shared" si="0"/>
        <v>0.96331468733537262</v>
      </c>
      <c r="H40" s="180">
        <f>+H41+H42</f>
        <v>25382494210</v>
      </c>
      <c r="I40" s="168">
        <f t="shared" si="1"/>
        <v>0.89652634452933366</v>
      </c>
      <c r="J40" s="180">
        <f>+J41+J42</f>
        <v>3828041440</v>
      </c>
      <c r="K40" s="168">
        <f>+J40/E40</f>
        <v>0.13520893457184036</v>
      </c>
      <c r="L40" s="168">
        <f t="shared" si="3"/>
        <v>0.15081423473709915</v>
      </c>
    </row>
    <row r="41" spans="1:12" x14ac:dyDescent="0.2">
      <c r="A41" s="141"/>
      <c r="B41" s="139"/>
      <c r="C41" s="130"/>
      <c r="D41" s="117" t="s">
        <v>56</v>
      </c>
      <c r="E41" s="170">
        <v>28309490600</v>
      </c>
      <c r="F41" s="170">
        <v>27270854377</v>
      </c>
      <c r="G41" s="171">
        <f t="shared" si="0"/>
        <v>0.96331137717469206</v>
      </c>
      <c r="H41" s="188">
        <v>25379939810</v>
      </c>
      <c r="I41" s="171">
        <f t="shared" si="1"/>
        <v>0.89651700797470368</v>
      </c>
      <c r="J41" s="188">
        <v>3828041440</v>
      </c>
      <c r="K41" s="171">
        <f t="shared" ref="K41:K42" si="7">+J41/E41</f>
        <v>0.13522113463956148</v>
      </c>
      <c r="L41" s="171">
        <f t="shared" si="3"/>
        <v>0.15082941364942504</v>
      </c>
    </row>
    <row r="42" spans="1:12" x14ac:dyDescent="0.2">
      <c r="A42" s="141"/>
      <c r="B42" s="140"/>
      <c r="C42" s="131"/>
      <c r="D42" s="118" t="s">
        <v>57</v>
      </c>
      <c r="E42" s="170">
        <v>2554400</v>
      </c>
      <c r="F42" s="170">
        <v>2554400</v>
      </c>
      <c r="G42" s="171">
        <f t="shared" si="0"/>
        <v>1</v>
      </c>
      <c r="H42" s="188">
        <v>2554400</v>
      </c>
      <c r="I42" s="171">
        <f t="shared" si="1"/>
        <v>1</v>
      </c>
      <c r="J42" s="188">
        <v>0</v>
      </c>
      <c r="K42" s="171">
        <f t="shared" si="7"/>
        <v>0</v>
      </c>
      <c r="L42" s="171">
        <f t="shared" si="3"/>
        <v>0</v>
      </c>
    </row>
    <row r="43" spans="1:12" ht="24" customHeight="1" x14ac:dyDescent="0.2">
      <c r="A43" s="141"/>
      <c r="B43" s="132">
        <v>7653</v>
      </c>
      <c r="C43" s="129" t="s">
        <v>73</v>
      </c>
      <c r="D43" s="166" t="s">
        <v>53</v>
      </c>
      <c r="E43" s="167">
        <f>+E44+E45</f>
        <v>28620662655</v>
      </c>
      <c r="F43" s="167">
        <f>+F44+F45</f>
        <v>19044245982</v>
      </c>
      <c r="G43" s="168">
        <f t="shared" si="0"/>
        <v>0.66540199336275641</v>
      </c>
      <c r="H43" s="180">
        <f>+H44+H45</f>
        <v>15427689075</v>
      </c>
      <c r="I43" s="168">
        <f t="shared" si="1"/>
        <v>0.53904024728458899</v>
      </c>
      <c r="J43" s="180">
        <f>+J44+J45</f>
        <v>2461815266</v>
      </c>
      <c r="K43" s="168">
        <f t="shared" si="2"/>
        <v>8.6015313330627008E-2</v>
      </c>
      <c r="L43" s="168">
        <f t="shared" si="3"/>
        <v>0.15957122638602309</v>
      </c>
    </row>
    <row r="44" spans="1:12" x14ac:dyDescent="0.2">
      <c r="A44" s="142"/>
      <c r="B44" s="133"/>
      <c r="C44" s="130"/>
      <c r="D44" s="117" t="s">
        <v>56</v>
      </c>
      <c r="E44" s="170">
        <v>28338576657</v>
      </c>
      <c r="F44" s="188">
        <v>18762159984</v>
      </c>
      <c r="G44" s="171">
        <f t="shared" si="0"/>
        <v>0.66207135986716892</v>
      </c>
      <c r="H44" s="188">
        <v>15145603077</v>
      </c>
      <c r="I44" s="171">
        <f t="shared" si="1"/>
        <v>0.53445179199777615</v>
      </c>
      <c r="J44" s="188">
        <v>2181816734</v>
      </c>
      <c r="K44" s="171">
        <f t="shared" si="2"/>
        <v>7.6991048647500185E-2</v>
      </c>
      <c r="L44" s="171">
        <f t="shared" si="3"/>
        <v>0.14405611469597343</v>
      </c>
    </row>
    <row r="45" spans="1:12" x14ac:dyDescent="0.2">
      <c r="A45" s="142"/>
      <c r="B45" s="134"/>
      <c r="C45" s="131"/>
      <c r="D45" s="118" t="s">
        <v>57</v>
      </c>
      <c r="E45" s="170">
        <v>282085998</v>
      </c>
      <c r="F45" s="188">
        <v>282085998</v>
      </c>
      <c r="G45" s="171">
        <f t="shared" si="0"/>
        <v>1</v>
      </c>
      <c r="H45" s="188">
        <v>282085998</v>
      </c>
      <c r="I45" s="171">
        <f t="shared" si="1"/>
        <v>1</v>
      </c>
      <c r="J45" s="188">
        <v>279998532</v>
      </c>
      <c r="K45" s="171">
        <f t="shared" si="2"/>
        <v>0.99259989501499468</v>
      </c>
      <c r="L45" s="171">
        <f t="shared" si="3"/>
        <v>0.99259989501499468</v>
      </c>
    </row>
    <row r="46" spans="1:12" ht="36" x14ac:dyDescent="0.2">
      <c r="A46" s="142"/>
      <c r="B46" s="182">
        <v>7595</v>
      </c>
      <c r="C46" s="70" t="s">
        <v>74</v>
      </c>
      <c r="D46" s="166" t="s">
        <v>53</v>
      </c>
      <c r="E46" s="167">
        <v>3912190000</v>
      </c>
      <c r="F46" s="180">
        <v>2955134084</v>
      </c>
      <c r="G46" s="168">
        <f t="shared" si="0"/>
        <v>0.75536568622689593</v>
      </c>
      <c r="H46" s="180">
        <v>2488311210</v>
      </c>
      <c r="I46" s="168">
        <f t="shared" si="1"/>
        <v>0.63604048116272471</v>
      </c>
      <c r="J46" s="180">
        <v>429705026</v>
      </c>
      <c r="K46" s="168">
        <f t="shared" si="2"/>
        <v>0.10983746341563165</v>
      </c>
      <c r="L46" s="168">
        <f t="shared" si="3"/>
        <v>0.17268942255820163</v>
      </c>
    </row>
    <row r="47" spans="1:12" ht="24" x14ac:dyDescent="0.2">
      <c r="A47" s="142"/>
      <c r="B47" s="182">
        <v>7907</v>
      </c>
      <c r="C47" s="70" t="s">
        <v>84</v>
      </c>
      <c r="D47" s="166" t="s">
        <v>53</v>
      </c>
      <c r="E47" s="167">
        <v>1188255466</v>
      </c>
      <c r="F47" s="180">
        <v>0</v>
      </c>
      <c r="G47" s="168">
        <f t="shared" si="0"/>
        <v>0</v>
      </c>
      <c r="H47" s="180">
        <v>0</v>
      </c>
      <c r="I47" s="168">
        <f t="shared" si="1"/>
        <v>0</v>
      </c>
      <c r="J47" s="180">
        <v>0</v>
      </c>
      <c r="K47" s="168">
        <f t="shared" si="2"/>
        <v>0</v>
      </c>
      <c r="L47" s="168" t="e">
        <f t="shared" si="3"/>
        <v>#DIV/0!</v>
      </c>
    </row>
    <row r="48" spans="1:12" x14ac:dyDescent="0.2">
      <c r="A48" s="142"/>
      <c r="B48" s="175" t="s">
        <v>42</v>
      </c>
      <c r="C48" s="175"/>
      <c r="D48" s="183" t="s">
        <v>53</v>
      </c>
      <c r="E48" s="187">
        <f>+E40+E43+E46+E47</f>
        <v>62033153121</v>
      </c>
      <c r="F48" s="187">
        <f>+F40+F43+F46+F47</f>
        <v>49272788843</v>
      </c>
      <c r="G48" s="185">
        <f t="shared" si="0"/>
        <v>0.79429766768247267</v>
      </c>
      <c r="H48" s="187">
        <f>+H40+H43+H46+H47</f>
        <v>43298494495</v>
      </c>
      <c r="I48" s="185">
        <f t="shared" si="1"/>
        <v>0.69798958003220091</v>
      </c>
      <c r="J48" s="187">
        <f>+J40+J43+J46+J47</f>
        <v>6719561732</v>
      </c>
      <c r="K48" s="185">
        <f t="shared" si="2"/>
        <v>0.10832210509907542</v>
      </c>
      <c r="L48" s="185">
        <f t="shared" si="3"/>
        <v>0.15519157906924358</v>
      </c>
    </row>
    <row r="49" spans="1:12" x14ac:dyDescent="0.2">
      <c r="A49" s="142"/>
      <c r="B49" s="191" t="s">
        <v>20</v>
      </c>
      <c r="C49" s="191"/>
      <c r="D49" s="176" t="s">
        <v>53</v>
      </c>
      <c r="E49" s="177">
        <f>+E26+E28+E39+E48</f>
        <v>375749130265</v>
      </c>
      <c r="F49" s="177">
        <f>+F26+F28+F39+F48</f>
        <v>234502479573</v>
      </c>
      <c r="G49" s="168">
        <f t="shared" si="0"/>
        <v>0.62409320657007328</v>
      </c>
      <c r="H49" s="177">
        <f>+H26+H28+H39+H48</f>
        <v>129558438147</v>
      </c>
      <c r="I49" s="168">
        <f t="shared" si="1"/>
        <v>0.34480036735049235</v>
      </c>
      <c r="J49" s="177">
        <f>+J26+J28+J39+J48</f>
        <v>35285071271</v>
      </c>
      <c r="K49" s="168">
        <f t="shared" si="2"/>
        <v>9.3905929326077026E-2</v>
      </c>
      <c r="L49" s="168">
        <f t="shared" si="3"/>
        <v>0.27234869280351115</v>
      </c>
    </row>
    <row r="50" spans="1:12" x14ac:dyDescent="0.2">
      <c r="A50" s="64"/>
      <c r="B50" s="143" t="s">
        <v>76</v>
      </c>
      <c r="C50" s="143"/>
      <c r="D50" s="143"/>
      <c r="E50" s="95">
        <f>+E19+E49</f>
        <v>427864239000</v>
      </c>
      <c r="F50" s="95">
        <f>+F19+F49</f>
        <v>278421555928</v>
      </c>
      <c r="G50" s="96">
        <f t="shared" si="0"/>
        <v>0.65072406279787265</v>
      </c>
      <c r="H50" s="95">
        <f>+H19+H49</f>
        <v>153956406842</v>
      </c>
      <c r="I50" s="96">
        <f t="shared" si="1"/>
        <v>0.35982536704124973</v>
      </c>
      <c r="J50" s="95">
        <f>+J19+J49</f>
        <v>39922290519</v>
      </c>
      <c r="K50" s="96">
        <f t="shared" si="2"/>
        <v>9.3305976242150965E-2</v>
      </c>
      <c r="L50" s="96">
        <f t="shared" si="3"/>
        <v>0.25930905597173903</v>
      </c>
    </row>
    <row r="52" spans="1:12" x14ac:dyDescent="0.2">
      <c r="J52" s="65"/>
      <c r="K52" s="66"/>
    </row>
    <row r="53" spans="1:12" x14ac:dyDescent="0.2">
      <c r="J53" s="65"/>
      <c r="K53" s="66"/>
    </row>
  </sheetData>
  <autoFilter ref="A5:L50">
    <filterColumn colId="1" showButton="0"/>
    <filterColumn colId="3" showButton="0"/>
  </autoFilter>
  <mergeCells count="33">
    <mergeCell ref="B48:C48"/>
    <mergeCell ref="B49:C49"/>
    <mergeCell ref="B50:D50"/>
    <mergeCell ref="B36:B38"/>
    <mergeCell ref="C36:C38"/>
    <mergeCell ref="B39:C39"/>
    <mergeCell ref="B40:B42"/>
    <mergeCell ref="C40:C42"/>
    <mergeCell ref="B43:B45"/>
    <mergeCell ref="C43:C45"/>
    <mergeCell ref="B26:C26"/>
    <mergeCell ref="B28:C28"/>
    <mergeCell ref="B29:B31"/>
    <mergeCell ref="C29:C31"/>
    <mergeCell ref="B33:B35"/>
    <mergeCell ref="C33:C35"/>
    <mergeCell ref="B14:C14"/>
    <mergeCell ref="B15:B17"/>
    <mergeCell ref="C15:C17"/>
    <mergeCell ref="B18:C18"/>
    <mergeCell ref="B19:C19"/>
    <mergeCell ref="B21:B23"/>
    <mergeCell ref="C21:C23"/>
    <mergeCell ref="B1:L1"/>
    <mergeCell ref="B2:L2"/>
    <mergeCell ref="B3:L3"/>
    <mergeCell ref="B5:C5"/>
    <mergeCell ref="D5:E5"/>
    <mergeCell ref="A6:A49"/>
    <mergeCell ref="B7:B9"/>
    <mergeCell ref="C7:C9"/>
    <mergeCell ref="B10:B12"/>
    <mergeCell ref="C10:C12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90" zoomScaleNormal="90" zoomScaleSheetLayoutView="90" workbookViewId="0">
      <pane ySplit="5" topLeftCell="A6" activePane="bottomLeft" state="frozen"/>
      <selection activeCell="E54" sqref="E54"/>
      <selection pane="bottomLeft" activeCell="B4" sqref="B4"/>
    </sheetView>
  </sheetViews>
  <sheetFormatPr baseColWidth="10" defaultRowHeight="12" x14ac:dyDescent="0.2"/>
  <cols>
    <col min="1" max="1" width="11.42578125" style="23"/>
    <col min="2" max="2" width="11.28515625" style="23" customWidth="1"/>
    <col min="3" max="3" width="41" style="24" customWidth="1"/>
    <col min="4" max="4" width="10.42578125" style="25" customWidth="1"/>
    <col min="5" max="6" width="17.85546875" style="23" customWidth="1"/>
    <col min="7" max="7" width="20.140625" style="23" customWidth="1"/>
    <col min="8" max="8" width="16.140625" style="23" customWidth="1"/>
    <col min="9" max="9" width="10.85546875" style="23" customWidth="1"/>
    <col min="10" max="10" width="15.7109375" style="23" customWidth="1"/>
    <col min="11" max="11" width="10.42578125" style="23" customWidth="1"/>
    <col min="12" max="12" width="16" style="23" customWidth="1"/>
    <col min="13" max="13" width="9.5703125" style="23" customWidth="1"/>
    <col min="14" max="14" width="11.5703125" style="23" customWidth="1"/>
    <col min="15" max="16384" width="11.42578125" style="23"/>
  </cols>
  <sheetData>
    <row r="1" spans="1:14" x14ac:dyDescent="0.2">
      <c r="B1" s="146" t="s">
        <v>50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x14ac:dyDescent="0.2">
      <c r="B2" s="146" t="s">
        <v>51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4" x14ac:dyDescent="0.2">
      <c r="B3" s="146" t="str">
        <f>+'EJECUCION TOTAL '!B3:L3</f>
        <v>EJECUCION PRESUPUESTAL  - 31 DE MAYO DE 2021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ht="12.75" thickBot="1" x14ac:dyDescent="0.25"/>
    <row r="5" spans="1:14" ht="60" x14ac:dyDescent="0.2">
      <c r="B5" s="147" t="s">
        <v>0</v>
      </c>
      <c r="C5" s="148"/>
      <c r="D5" s="149" t="s">
        <v>79</v>
      </c>
      <c r="E5" s="150"/>
      <c r="F5" s="122" t="s">
        <v>81</v>
      </c>
      <c r="G5" s="121" t="s">
        <v>82</v>
      </c>
      <c r="H5" s="84" t="s">
        <v>2</v>
      </c>
      <c r="I5" s="85" t="s">
        <v>3</v>
      </c>
      <c r="J5" s="85" t="s">
        <v>4</v>
      </c>
      <c r="K5" s="85" t="s">
        <v>43</v>
      </c>
      <c r="L5" s="86" t="s">
        <v>5</v>
      </c>
      <c r="M5" s="87" t="s">
        <v>48</v>
      </c>
      <c r="N5" s="87" t="s">
        <v>49</v>
      </c>
    </row>
    <row r="6" spans="1:14" s="25" customFormat="1" ht="36" x14ac:dyDescent="0.2">
      <c r="A6" s="141" t="s">
        <v>75</v>
      </c>
      <c r="B6" s="48">
        <v>7563</v>
      </c>
      <c r="C6" s="165" t="s">
        <v>58</v>
      </c>
      <c r="D6" s="166" t="s">
        <v>53</v>
      </c>
      <c r="E6" s="167">
        <f>+'EJECUCION TOTAL '!E6</f>
        <v>213521974</v>
      </c>
      <c r="F6" s="167"/>
      <c r="G6" s="167">
        <f>+E6-F6</f>
        <v>213521974</v>
      </c>
      <c r="H6" s="167">
        <f>+'EJECUCION TOTAL '!F6</f>
        <v>201385974</v>
      </c>
      <c r="I6" s="168">
        <f>H6/G6</f>
        <v>0.94316275850840536</v>
      </c>
      <c r="J6" s="167">
        <f>+'EJECUCION TOTAL '!H6</f>
        <v>140670112</v>
      </c>
      <c r="K6" s="168">
        <f>+J6/G6</f>
        <v>0.65880859643982126</v>
      </c>
      <c r="L6" s="167">
        <f>+'EJECUCION TOTAL '!J6</f>
        <v>22938084</v>
      </c>
      <c r="M6" s="168">
        <f>+L6/G6</f>
        <v>0.10742727584562327</v>
      </c>
      <c r="N6" s="168">
        <f t="shared" ref="N6:N48" si="0">+L6/J6</f>
        <v>0.16306295398414128</v>
      </c>
    </row>
    <row r="7" spans="1:14" s="25" customFormat="1" ht="24" x14ac:dyDescent="0.2">
      <c r="A7" s="141"/>
      <c r="B7" s="48">
        <v>7568</v>
      </c>
      <c r="C7" s="165" t="s">
        <v>59</v>
      </c>
      <c r="D7" s="166" t="s">
        <v>53</v>
      </c>
      <c r="E7" s="167">
        <f>+'EJECUCION TOTAL '!E8</f>
        <v>11582662009</v>
      </c>
      <c r="F7" s="167"/>
      <c r="G7" s="167">
        <f t="shared" ref="G7:G48" si="1">+E7-F7</f>
        <v>11582662009</v>
      </c>
      <c r="H7" s="167">
        <f>+'EJECUCION TOTAL '!F8</f>
        <v>10323100500</v>
      </c>
      <c r="I7" s="168">
        <f t="shared" ref="I7:I48" si="2">H7/G7</f>
        <v>0.89125457446472223</v>
      </c>
      <c r="J7" s="167">
        <f>+'EJECUCION TOTAL '!H8</f>
        <v>4665178239</v>
      </c>
      <c r="K7" s="168">
        <f t="shared" ref="K7:K48" si="3">+J7/G7</f>
        <v>0.40277254359792652</v>
      </c>
      <c r="L7" s="167">
        <f>+'EJECUCION TOTAL '!J8</f>
        <v>723611340</v>
      </c>
      <c r="M7" s="168">
        <f t="shared" ref="M7:M48" si="4">+L7/G7</f>
        <v>6.2473664468300723E-2</v>
      </c>
      <c r="N7" s="168">
        <f t="shared" si="0"/>
        <v>0.15510904469860279</v>
      </c>
    </row>
    <row r="8" spans="1:14" s="25" customFormat="1" x14ac:dyDescent="0.2">
      <c r="A8" s="141"/>
      <c r="B8" s="173">
        <v>7570</v>
      </c>
      <c r="C8" s="174" t="s">
        <v>60</v>
      </c>
      <c r="D8" s="166" t="s">
        <v>53</v>
      </c>
      <c r="E8" s="167">
        <f>+'EJECUCION TOTAL '!E10</f>
        <v>17556547000</v>
      </c>
      <c r="F8" s="167">
        <f t="shared" ref="F8" si="5">SUM(F9:F10)</f>
        <v>508000000</v>
      </c>
      <c r="G8" s="167">
        <f t="shared" si="1"/>
        <v>17048547000</v>
      </c>
      <c r="H8" s="167">
        <f>+'EJECUCION TOTAL '!F10</f>
        <v>15909435097</v>
      </c>
      <c r="I8" s="168">
        <f t="shared" si="2"/>
        <v>0.93318422367607046</v>
      </c>
      <c r="J8" s="167">
        <f>+'EJECUCION TOTAL '!H10</f>
        <v>4800967074</v>
      </c>
      <c r="K8" s="168">
        <f t="shared" si="3"/>
        <v>0.28160564498546414</v>
      </c>
      <c r="L8" s="167">
        <f>+'EJECUCION TOTAL '!J10</f>
        <v>622824341</v>
      </c>
      <c r="M8" s="168">
        <f t="shared" si="4"/>
        <v>3.6532400151168307E-2</v>
      </c>
      <c r="N8" s="168">
        <f t="shared" si="0"/>
        <v>0.12972893406683672</v>
      </c>
    </row>
    <row r="9" spans="1:14" s="25" customFormat="1" x14ac:dyDescent="0.2">
      <c r="A9" s="141"/>
      <c r="B9" s="145"/>
      <c r="C9" s="136"/>
      <c r="D9" s="103" t="s">
        <v>56</v>
      </c>
      <c r="E9" s="83">
        <f>+'EJECUCION TOTAL '!E11</f>
        <v>17441702000</v>
      </c>
      <c r="F9" s="83">
        <v>508000000</v>
      </c>
      <c r="G9" s="170">
        <f t="shared" si="1"/>
        <v>16933702000</v>
      </c>
      <c r="H9" s="83">
        <f>+'EJECUCION TOTAL '!F11</f>
        <v>15794590982</v>
      </c>
      <c r="I9" s="92">
        <f t="shared" si="2"/>
        <v>0.9327311288458956</v>
      </c>
      <c r="J9" s="83">
        <f>+'EJECUCION TOTAL '!H11</f>
        <v>4686122959</v>
      </c>
      <c r="K9" s="92">
        <f t="shared" si="3"/>
        <v>0.27673351987651607</v>
      </c>
      <c r="L9" s="83">
        <f>+'EJECUCION TOTAL '!J11</f>
        <v>507980226</v>
      </c>
      <c r="M9" s="93">
        <f t="shared" si="4"/>
        <v>2.9998179134131449E-2</v>
      </c>
      <c r="N9" s="93">
        <f t="shared" si="0"/>
        <v>0.1084009596940668</v>
      </c>
    </row>
    <row r="10" spans="1:14" s="25" customFormat="1" x14ac:dyDescent="0.2">
      <c r="A10" s="141"/>
      <c r="B10" s="145"/>
      <c r="C10" s="136"/>
      <c r="D10" s="104" t="s">
        <v>57</v>
      </c>
      <c r="E10" s="88">
        <f>+'EJECUCION TOTAL '!E12</f>
        <v>114845000</v>
      </c>
      <c r="F10" s="88"/>
      <c r="G10" s="170">
        <f t="shared" si="1"/>
        <v>114845000</v>
      </c>
      <c r="H10" s="88">
        <f>+'EJECUCION TOTAL '!F12</f>
        <v>114844115</v>
      </c>
      <c r="I10" s="89">
        <f t="shared" si="2"/>
        <v>0.9999922939614263</v>
      </c>
      <c r="J10" s="88">
        <f>+'EJECUCION TOTAL '!H12</f>
        <v>114844115</v>
      </c>
      <c r="K10" s="89">
        <f t="shared" si="3"/>
        <v>0.9999922939614263</v>
      </c>
      <c r="L10" s="88">
        <f>+'EJECUCION TOTAL '!J12</f>
        <v>114844115</v>
      </c>
      <c r="M10" s="90">
        <f t="shared" si="4"/>
        <v>0.9999922939614263</v>
      </c>
      <c r="N10" s="90">
        <f t="shared" si="0"/>
        <v>1</v>
      </c>
    </row>
    <row r="11" spans="1:14" s="25" customFormat="1" ht="24" x14ac:dyDescent="0.2">
      <c r="A11" s="141"/>
      <c r="B11" s="48">
        <v>7574</v>
      </c>
      <c r="C11" s="165" t="s">
        <v>61</v>
      </c>
      <c r="D11" s="166" t="s">
        <v>53</v>
      </c>
      <c r="E11" s="167">
        <f>+'EJECUCION TOTAL '!E13</f>
        <v>5217681013</v>
      </c>
      <c r="F11" s="167"/>
      <c r="G11" s="167">
        <f t="shared" si="1"/>
        <v>5217681013</v>
      </c>
      <c r="H11" s="167">
        <f>+'EJECUCION TOTAL '!F13</f>
        <v>4114122552</v>
      </c>
      <c r="I11" s="168">
        <f t="shared" si="2"/>
        <v>0.78849637257424265</v>
      </c>
      <c r="J11" s="167">
        <f>+'EJECUCION TOTAL '!H13</f>
        <v>1957243127</v>
      </c>
      <c r="K11" s="168">
        <f t="shared" si="3"/>
        <v>0.37511743667799419</v>
      </c>
      <c r="L11" s="167">
        <f>+'EJECUCION TOTAL '!J13</f>
        <v>515487437</v>
      </c>
      <c r="M11" s="168">
        <f t="shared" si="4"/>
        <v>9.8796272849116004E-2</v>
      </c>
      <c r="N11" s="168">
        <f t="shared" si="0"/>
        <v>0.26337424813958743</v>
      </c>
    </row>
    <row r="12" spans="1:14" s="25" customFormat="1" x14ac:dyDescent="0.2">
      <c r="A12" s="141"/>
      <c r="B12" s="175" t="s">
        <v>7</v>
      </c>
      <c r="C12" s="175"/>
      <c r="D12" s="176" t="s">
        <v>53</v>
      </c>
      <c r="E12" s="167">
        <f>+'EJECUCION TOTAL '!E14</f>
        <v>34571509796</v>
      </c>
      <c r="F12" s="167">
        <f t="shared" ref="F12" si="6">+F6+F7+F8+F11</f>
        <v>508000000</v>
      </c>
      <c r="G12" s="167">
        <f t="shared" si="1"/>
        <v>34063509796</v>
      </c>
      <c r="H12" s="167">
        <f>+'EJECUCION TOTAL '!F14</f>
        <v>30549141923</v>
      </c>
      <c r="I12" s="168">
        <f t="shared" si="2"/>
        <v>0.89682895585196909</v>
      </c>
      <c r="J12" s="167">
        <f>+'EJECUCION TOTAL '!H14</f>
        <v>11565156352</v>
      </c>
      <c r="K12" s="168">
        <f t="shared" si="3"/>
        <v>0.33951746080370349</v>
      </c>
      <c r="L12" s="167">
        <f>+'EJECUCION TOTAL '!J14</f>
        <v>1884861202</v>
      </c>
      <c r="M12" s="168">
        <f t="shared" si="4"/>
        <v>5.5333734347637158E-2</v>
      </c>
      <c r="N12" s="168">
        <f t="shared" si="0"/>
        <v>0.16297758064239615</v>
      </c>
    </row>
    <row r="13" spans="1:14" s="25" customFormat="1" ht="24" customHeight="1" x14ac:dyDescent="0.2">
      <c r="A13" s="141"/>
      <c r="B13" s="135">
        <v>7589</v>
      </c>
      <c r="C13" s="135" t="s">
        <v>62</v>
      </c>
      <c r="D13" s="166" t="s">
        <v>53</v>
      </c>
      <c r="E13" s="167">
        <f>+'EJECUCION TOTAL '!E15</f>
        <v>17543598939</v>
      </c>
      <c r="F13" s="167">
        <f t="shared" ref="F13" si="7">+F14+F15</f>
        <v>882829868</v>
      </c>
      <c r="G13" s="167">
        <f t="shared" si="1"/>
        <v>16660769071</v>
      </c>
      <c r="H13" s="167">
        <f>+'EJECUCION TOTAL '!F15</f>
        <v>13369934432</v>
      </c>
      <c r="I13" s="168">
        <f t="shared" si="2"/>
        <v>0.80248002808417296</v>
      </c>
      <c r="J13" s="167">
        <f>+'EJECUCION TOTAL '!H15</f>
        <v>12832812343</v>
      </c>
      <c r="K13" s="168">
        <f t="shared" si="3"/>
        <v>0.77024129488337956</v>
      </c>
      <c r="L13" s="167">
        <f>+'EJECUCION TOTAL '!J15</f>
        <v>2752358046</v>
      </c>
      <c r="M13" s="168">
        <f t="shared" si="4"/>
        <v>0.16519993970691293</v>
      </c>
      <c r="N13" s="168">
        <f t="shared" si="0"/>
        <v>0.21447816522473712</v>
      </c>
    </row>
    <row r="14" spans="1:14" s="25" customFormat="1" x14ac:dyDescent="0.2">
      <c r="A14" s="141"/>
      <c r="B14" s="136"/>
      <c r="C14" s="136"/>
      <c r="D14" s="103" t="s">
        <v>56</v>
      </c>
      <c r="E14" s="170">
        <f>+'EJECUCION TOTAL '!E16</f>
        <v>17539734101</v>
      </c>
      <c r="F14" s="170">
        <v>882829868</v>
      </c>
      <c r="G14" s="170">
        <f t="shared" si="1"/>
        <v>16656904233</v>
      </c>
      <c r="H14" s="170">
        <f>+'EJECUCION TOTAL '!F16</f>
        <v>13366069594</v>
      </c>
      <c r="I14" s="171">
        <f t="shared" si="2"/>
        <v>0.80243419827795315</v>
      </c>
      <c r="J14" s="170">
        <f>+'EJECUCION TOTAL '!H16</f>
        <v>12828947505</v>
      </c>
      <c r="K14" s="171">
        <f t="shared" si="3"/>
        <v>0.77018798484677586</v>
      </c>
      <c r="L14" s="170">
        <f>+'EJECUCION TOTAL '!J16</f>
        <v>2748493208</v>
      </c>
      <c r="M14" s="171">
        <f t="shared" si="4"/>
        <v>0.16500624423083335</v>
      </c>
      <c r="N14" s="171">
        <f t="shared" si="0"/>
        <v>0.21424151957351079</v>
      </c>
    </row>
    <row r="15" spans="1:14" s="25" customFormat="1" x14ac:dyDescent="0.2">
      <c r="A15" s="141"/>
      <c r="B15" s="137"/>
      <c r="C15" s="137"/>
      <c r="D15" s="104" t="s">
        <v>57</v>
      </c>
      <c r="E15" s="170">
        <f>+'EJECUCION TOTAL '!E17</f>
        <v>3864838</v>
      </c>
      <c r="F15" s="170"/>
      <c r="G15" s="170">
        <f t="shared" si="1"/>
        <v>3864838</v>
      </c>
      <c r="H15" s="170">
        <f>+'EJECUCION TOTAL '!F17</f>
        <v>3864838</v>
      </c>
      <c r="I15" s="171">
        <f t="shared" si="2"/>
        <v>1</v>
      </c>
      <c r="J15" s="170">
        <f>+'EJECUCION TOTAL '!H17</f>
        <v>3864838</v>
      </c>
      <c r="K15" s="171">
        <f t="shared" si="3"/>
        <v>1</v>
      </c>
      <c r="L15" s="170">
        <f>+'EJECUCION TOTAL '!J17</f>
        <v>3864838</v>
      </c>
      <c r="M15" s="171">
        <f t="shared" si="4"/>
        <v>1</v>
      </c>
      <c r="N15" s="171">
        <f t="shared" si="0"/>
        <v>1</v>
      </c>
    </row>
    <row r="16" spans="1:14" s="25" customFormat="1" x14ac:dyDescent="0.2">
      <c r="A16" s="141"/>
      <c r="B16" s="175" t="s">
        <v>39</v>
      </c>
      <c r="C16" s="175"/>
      <c r="D16" s="176" t="s">
        <v>53</v>
      </c>
      <c r="E16" s="177">
        <f>+'EJECUCION TOTAL '!E18</f>
        <v>17543598939</v>
      </c>
      <c r="F16" s="177">
        <f>+F13</f>
        <v>882829868</v>
      </c>
      <c r="G16" s="167">
        <f t="shared" si="1"/>
        <v>16660769071</v>
      </c>
      <c r="H16" s="177">
        <f>+'EJECUCION TOTAL '!F18</f>
        <v>13369934432</v>
      </c>
      <c r="I16" s="168">
        <f t="shared" si="2"/>
        <v>0.80248002808417296</v>
      </c>
      <c r="J16" s="177">
        <f>+'EJECUCION TOTAL '!H18</f>
        <v>12832812343</v>
      </c>
      <c r="K16" s="168">
        <f t="shared" si="3"/>
        <v>0.77024129488337956</v>
      </c>
      <c r="L16" s="177">
        <f>+'EJECUCION TOTAL '!J18</f>
        <v>2752358046</v>
      </c>
      <c r="M16" s="168">
        <f t="shared" si="4"/>
        <v>0.16519993970691293</v>
      </c>
      <c r="N16" s="168">
        <f t="shared" si="0"/>
        <v>0.21447816522473712</v>
      </c>
    </row>
    <row r="17" spans="1:14" s="25" customFormat="1" x14ac:dyDescent="0.2">
      <c r="A17" s="141"/>
      <c r="B17" s="191" t="s">
        <v>1</v>
      </c>
      <c r="C17" s="191"/>
      <c r="D17" s="176" t="s">
        <v>53</v>
      </c>
      <c r="E17" s="177">
        <f>+'EJECUCION TOTAL '!E19</f>
        <v>52115108735</v>
      </c>
      <c r="F17" s="177">
        <f>+F12+F16</f>
        <v>1390829868</v>
      </c>
      <c r="G17" s="167">
        <f t="shared" si="1"/>
        <v>50724278867</v>
      </c>
      <c r="H17" s="177">
        <f>+'EJECUCION TOTAL '!F19</f>
        <v>43919076355</v>
      </c>
      <c r="I17" s="168">
        <f t="shared" si="2"/>
        <v>0.86583934431392573</v>
      </c>
      <c r="J17" s="177">
        <f>+'EJECUCION TOTAL '!H19</f>
        <v>24397968695</v>
      </c>
      <c r="K17" s="168">
        <f t="shared" si="3"/>
        <v>0.48099192812522629</v>
      </c>
      <c r="L17" s="177">
        <f>+'EJECUCION TOTAL '!J19</f>
        <v>4637219248</v>
      </c>
      <c r="M17" s="168">
        <f t="shared" si="4"/>
        <v>9.1420111859231643E-2</v>
      </c>
      <c r="N17" s="168">
        <f t="shared" si="0"/>
        <v>0.19006579219647612</v>
      </c>
    </row>
    <row r="18" spans="1:14" s="25" customFormat="1" ht="36" x14ac:dyDescent="0.2">
      <c r="A18" s="141"/>
      <c r="B18" s="179">
        <v>7596</v>
      </c>
      <c r="C18" s="165" t="s">
        <v>63</v>
      </c>
      <c r="D18" s="166" t="s">
        <v>53</v>
      </c>
      <c r="E18" s="167">
        <f>+'EJECUCION TOTAL '!E20</f>
        <v>9368843000</v>
      </c>
      <c r="F18" s="167">
        <v>4152890811</v>
      </c>
      <c r="G18" s="167">
        <f t="shared" si="1"/>
        <v>5215952189</v>
      </c>
      <c r="H18" s="180">
        <f>+'EJECUCION TOTAL '!F20</f>
        <v>4327364905</v>
      </c>
      <c r="I18" s="168">
        <f t="shared" si="2"/>
        <v>0.82964044688255478</v>
      </c>
      <c r="J18" s="180">
        <f>+'EJECUCION TOTAL '!H20</f>
        <v>2413006184</v>
      </c>
      <c r="K18" s="168">
        <f t="shared" si="3"/>
        <v>0.46262045673823948</v>
      </c>
      <c r="L18" s="180">
        <f>+'EJECUCION TOTAL '!J20</f>
        <v>276695192</v>
      </c>
      <c r="M18" s="168">
        <f t="shared" si="4"/>
        <v>5.3047877352773026E-2</v>
      </c>
      <c r="N18" s="168">
        <f t="shared" si="0"/>
        <v>0.11466824819376427</v>
      </c>
    </row>
    <row r="19" spans="1:14" s="25" customFormat="1" x14ac:dyDescent="0.2">
      <c r="A19" s="141"/>
      <c r="B19" s="181">
        <v>7588</v>
      </c>
      <c r="C19" s="174" t="s">
        <v>64</v>
      </c>
      <c r="D19" s="166" t="s">
        <v>53</v>
      </c>
      <c r="E19" s="167">
        <f>+'EJECUCION TOTAL '!E21</f>
        <v>9834734141</v>
      </c>
      <c r="F19" s="167">
        <f>SUM(F20:F21)</f>
        <v>1118335471</v>
      </c>
      <c r="G19" s="167">
        <f t="shared" si="1"/>
        <v>8716398670</v>
      </c>
      <c r="H19" s="167">
        <f>+'EJECUCION TOTAL '!F21</f>
        <v>7995612817</v>
      </c>
      <c r="I19" s="168">
        <f t="shared" si="2"/>
        <v>0.91730691994610203</v>
      </c>
      <c r="J19" s="167">
        <f>+'EJECUCION TOTAL '!H21</f>
        <v>5031288434</v>
      </c>
      <c r="K19" s="168">
        <f t="shared" si="3"/>
        <v>0.57722100886879235</v>
      </c>
      <c r="L19" s="167">
        <f>+'EJECUCION TOTAL '!J21</f>
        <v>1302036096</v>
      </c>
      <c r="M19" s="168">
        <f t="shared" si="4"/>
        <v>0.14937775855541496</v>
      </c>
      <c r="N19" s="168">
        <f t="shared" si="0"/>
        <v>0.25878780616138297</v>
      </c>
    </row>
    <row r="20" spans="1:14" s="25" customFormat="1" x14ac:dyDescent="0.2">
      <c r="A20" s="141"/>
      <c r="B20" s="133"/>
      <c r="C20" s="136"/>
      <c r="D20" s="103" t="s">
        <v>56</v>
      </c>
      <c r="E20" s="83">
        <f>+'EJECUCION TOTAL '!E22</f>
        <v>8989734141</v>
      </c>
      <c r="F20" s="83">
        <v>1118335471</v>
      </c>
      <c r="G20" s="170">
        <f t="shared" si="1"/>
        <v>7871398670</v>
      </c>
      <c r="H20" s="94">
        <f>+'EJECUCION TOTAL '!F22</f>
        <v>7605612817</v>
      </c>
      <c r="I20" s="92">
        <f t="shared" si="2"/>
        <v>0.9662339738917074</v>
      </c>
      <c r="J20" s="94">
        <f>+'EJECUCION TOTAL '!H22</f>
        <v>4641288434</v>
      </c>
      <c r="K20" s="92">
        <f t="shared" si="3"/>
        <v>0.58963960899213352</v>
      </c>
      <c r="L20" s="94">
        <f>+'EJECUCION TOTAL '!J22</f>
        <v>912036096</v>
      </c>
      <c r="M20" s="93">
        <f t="shared" si="4"/>
        <v>0.11586709481200753</v>
      </c>
      <c r="N20" s="93">
        <f t="shared" si="0"/>
        <v>0.19650493800791008</v>
      </c>
    </row>
    <row r="21" spans="1:14" s="25" customFormat="1" x14ac:dyDescent="0.2">
      <c r="A21" s="141"/>
      <c r="B21" s="133"/>
      <c r="C21" s="136"/>
      <c r="D21" s="104" t="s">
        <v>57</v>
      </c>
      <c r="E21" s="88">
        <f>+'EJECUCION TOTAL '!E23</f>
        <v>845000000</v>
      </c>
      <c r="F21" s="88"/>
      <c r="G21" s="170">
        <f t="shared" si="1"/>
        <v>845000000</v>
      </c>
      <c r="H21" s="91">
        <f>+'EJECUCION TOTAL '!F23</f>
        <v>390000000</v>
      </c>
      <c r="I21" s="89">
        <f t="shared" si="2"/>
        <v>0.46153846153846156</v>
      </c>
      <c r="J21" s="91">
        <f>+'EJECUCION TOTAL '!H23</f>
        <v>390000000</v>
      </c>
      <c r="K21" s="89">
        <f t="shared" si="3"/>
        <v>0.46153846153846156</v>
      </c>
      <c r="L21" s="91">
        <f>+'EJECUCION TOTAL '!J23</f>
        <v>390000000</v>
      </c>
      <c r="M21" s="90">
        <f t="shared" si="4"/>
        <v>0.46153846153846156</v>
      </c>
      <c r="N21" s="90">
        <f t="shared" si="0"/>
        <v>1</v>
      </c>
    </row>
    <row r="22" spans="1:14" s="25" customFormat="1" ht="24" x14ac:dyDescent="0.2">
      <c r="A22" s="141"/>
      <c r="B22" s="182">
        <v>7583</v>
      </c>
      <c r="C22" s="165" t="s">
        <v>65</v>
      </c>
      <c r="D22" s="166" t="s">
        <v>53</v>
      </c>
      <c r="E22" s="167">
        <f>+'EJECUCION TOTAL '!E24</f>
        <v>5664550000</v>
      </c>
      <c r="F22" s="167">
        <v>787104352</v>
      </c>
      <c r="G22" s="167">
        <f t="shared" si="1"/>
        <v>4877445648</v>
      </c>
      <c r="H22" s="180">
        <f>+'EJECUCION TOTAL '!F24</f>
        <v>3996439499</v>
      </c>
      <c r="I22" s="168">
        <f t="shared" si="2"/>
        <v>0.81937140614549808</v>
      </c>
      <c r="J22" s="180">
        <f>+'EJECUCION TOTAL '!H24</f>
        <v>2929138418</v>
      </c>
      <c r="K22" s="168">
        <f t="shared" si="3"/>
        <v>0.60054762869599487</v>
      </c>
      <c r="L22" s="180">
        <f>+'EJECUCION TOTAL '!J24</f>
        <v>401217339</v>
      </c>
      <c r="M22" s="168">
        <f t="shared" si="4"/>
        <v>8.2259725265112785E-2</v>
      </c>
      <c r="N22" s="168">
        <f t="shared" si="0"/>
        <v>0.13697452347572875</v>
      </c>
    </row>
    <row r="23" spans="1:14" s="25" customFormat="1" ht="24" x14ac:dyDescent="0.2">
      <c r="A23" s="141"/>
      <c r="B23" s="182">
        <v>7579</v>
      </c>
      <c r="C23" s="165" t="s">
        <v>66</v>
      </c>
      <c r="D23" s="166" t="s">
        <v>53</v>
      </c>
      <c r="E23" s="167">
        <f>+'EJECUCION TOTAL '!E25</f>
        <v>10956419534</v>
      </c>
      <c r="F23" s="167">
        <v>3100582000</v>
      </c>
      <c r="G23" s="167">
        <f t="shared" si="1"/>
        <v>7855837534</v>
      </c>
      <c r="H23" s="180">
        <f>+'EJECUCION TOTAL '!F25</f>
        <v>7544059059</v>
      </c>
      <c r="I23" s="168">
        <f t="shared" si="2"/>
        <v>0.96031250981825611</v>
      </c>
      <c r="J23" s="180">
        <f>+'EJECUCION TOTAL '!H25</f>
        <v>6761013259</v>
      </c>
      <c r="K23" s="168">
        <f t="shared" si="3"/>
        <v>0.86063557574076477</v>
      </c>
      <c r="L23" s="180">
        <f>+'EJECUCION TOTAL '!J25</f>
        <v>276321860</v>
      </c>
      <c r="M23" s="168">
        <f t="shared" si="4"/>
        <v>3.5174080268855011E-2</v>
      </c>
      <c r="N23" s="168">
        <f t="shared" si="0"/>
        <v>4.0869888789549558E-2</v>
      </c>
    </row>
    <row r="24" spans="1:14" s="25" customFormat="1" x14ac:dyDescent="0.2">
      <c r="A24" s="141"/>
      <c r="B24" s="175" t="s">
        <v>40</v>
      </c>
      <c r="C24" s="175"/>
      <c r="D24" s="183" t="s">
        <v>53</v>
      </c>
      <c r="E24" s="184">
        <f>+'EJECUCION TOTAL '!E26</f>
        <v>35824546675</v>
      </c>
      <c r="F24" s="184">
        <f>+F18+F19+F22+F23</f>
        <v>9158912634</v>
      </c>
      <c r="G24" s="167">
        <f t="shared" si="1"/>
        <v>26665634041</v>
      </c>
      <c r="H24" s="186">
        <f>+'EJECUCION TOTAL '!F26</f>
        <v>23863476280</v>
      </c>
      <c r="I24" s="185">
        <f t="shared" si="2"/>
        <v>0.89491501470801271</v>
      </c>
      <c r="J24" s="186">
        <f>+'EJECUCION TOTAL '!H26</f>
        <v>17134446295</v>
      </c>
      <c r="K24" s="185">
        <f t="shared" si="3"/>
        <v>0.64256661846685392</v>
      </c>
      <c r="L24" s="186">
        <f>+'EJECUCION TOTAL '!J26</f>
        <v>2256270487</v>
      </c>
      <c r="M24" s="185">
        <f t="shared" si="4"/>
        <v>8.4613419787088126E-2</v>
      </c>
      <c r="N24" s="185">
        <f t="shared" si="0"/>
        <v>0.13168038512329411</v>
      </c>
    </row>
    <row r="25" spans="1:14" s="25" customFormat="1" ht="12" customHeight="1" x14ac:dyDescent="0.2">
      <c r="A25" s="141"/>
      <c r="B25" s="120">
        <v>7581</v>
      </c>
      <c r="C25" s="119" t="s">
        <v>67</v>
      </c>
      <c r="D25" s="166" t="s">
        <v>53</v>
      </c>
      <c r="E25" s="167">
        <f>+'EJECUCION TOTAL '!E27</f>
        <v>6656503000</v>
      </c>
      <c r="F25" s="167">
        <v>1198590661</v>
      </c>
      <c r="G25" s="167">
        <f t="shared" si="1"/>
        <v>5457912339</v>
      </c>
      <c r="H25" s="180">
        <f>+'EJECUCION TOTAL '!F27</f>
        <v>4922959030</v>
      </c>
      <c r="I25" s="168">
        <f t="shared" si="2"/>
        <v>0.90198572718410241</v>
      </c>
      <c r="J25" s="180">
        <f>+'EJECUCION TOTAL '!H27</f>
        <v>4622959030</v>
      </c>
      <c r="K25" s="168">
        <f t="shared" si="3"/>
        <v>0.84701965565958859</v>
      </c>
      <c r="L25" s="180">
        <f>+'EJECUCION TOTAL '!J27</f>
        <v>867521525</v>
      </c>
      <c r="M25" s="168">
        <f t="shared" si="4"/>
        <v>0.15894750064068408</v>
      </c>
      <c r="N25" s="168">
        <f t="shared" si="0"/>
        <v>0.18765503206287337</v>
      </c>
    </row>
    <row r="26" spans="1:14" ht="12" customHeight="1" x14ac:dyDescent="0.2">
      <c r="A26" s="141"/>
      <c r="B26" s="175" t="s">
        <v>7</v>
      </c>
      <c r="C26" s="175"/>
      <c r="D26" s="183" t="s">
        <v>53</v>
      </c>
      <c r="E26" s="187">
        <f>+'EJECUCION TOTAL '!E28</f>
        <v>6656503000</v>
      </c>
      <c r="F26" s="187">
        <f>+F25</f>
        <v>1198590661</v>
      </c>
      <c r="G26" s="167">
        <f t="shared" si="1"/>
        <v>5457912339</v>
      </c>
      <c r="H26" s="187">
        <f>+'EJECUCION TOTAL '!F28</f>
        <v>4922959030</v>
      </c>
      <c r="I26" s="185">
        <f t="shared" si="2"/>
        <v>0.90198572718410241</v>
      </c>
      <c r="J26" s="187">
        <f>+'EJECUCION TOTAL '!H28</f>
        <v>4622959030</v>
      </c>
      <c r="K26" s="185">
        <f t="shared" si="3"/>
        <v>0.84701965565958859</v>
      </c>
      <c r="L26" s="187">
        <f>+'EJECUCION TOTAL '!J28</f>
        <v>867521525</v>
      </c>
      <c r="M26" s="185">
        <f t="shared" si="4"/>
        <v>0.15894750064068408</v>
      </c>
      <c r="N26" s="185">
        <f t="shared" si="0"/>
        <v>0.18765503206287337</v>
      </c>
    </row>
    <row r="27" spans="1:14" ht="24" customHeight="1" x14ac:dyDescent="0.2">
      <c r="A27" s="141"/>
      <c r="B27" s="132">
        <v>7573</v>
      </c>
      <c r="C27" s="129" t="s">
        <v>68</v>
      </c>
      <c r="D27" s="166" t="s">
        <v>53</v>
      </c>
      <c r="E27" s="167">
        <f>+'EJECUCION TOTAL '!E29</f>
        <v>68542871000</v>
      </c>
      <c r="F27" s="167">
        <f>+F28+F29</f>
        <v>31203483000</v>
      </c>
      <c r="G27" s="167">
        <f t="shared" si="1"/>
        <v>37339388000</v>
      </c>
      <c r="H27" s="180">
        <f>+'EJECUCION TOTAL '!F29</f>
        <v>36574064899</v>
      </c>
      <c r="I27" s="168">
        <f t="shared" si="2"/>
        <v>0.97950359815752741</v>
      </c>
      <c r="J27" s="180">
        <f>+'EJECUCION TOTAL '!H29</f>
        <v>16782542522</v>
      </c>
      <c r="K27" s="168">
        <f t="shared" si="3"/>
        <v>0.44945949628312065</v>
      </c>
      <c r="L27" s="180">
        <f>+'EJECUCION TOTAL '!J29</f>
        <v>13665994651</v>
      </c>
      <c r="M27" s="168">
        <f t="shared" si="4"/>
        <v>0.36599407175607701</v>
      </c>
      <c r="N27" s="168">
        <f t="shared" si="0"/>
        <v>0.81429822883424485</v>
      </c>
    </row>
    <row r="28" spans="1:14" x14ac:dyDescent="0.2">
      <c r="A28" s="141"/>
      <c r="B28" s="133"/>
      <c r="C28" s="130"/>
      <c r="D28" s="103" t="s">
        <v>56</v>
      </c>
      <c r="E28" s="170">
        <f>+'EJECUCION TOTAL '!E30</f>
        <v>68522496380</v>
      </c>
      <c r="F28" s="170">
        <v>31203483000</v>
      </c>
      <c r="G28" s="170">
        <f t="shared" si="1"/>
        <v>37319013380</v>
      </c>
      <c r="H28" s="188">
        <f>+'EJECUCION TOTAL '!F30</f>
        <v>36553690279</v>
      </c>
      <c r="I28" s="171">
        <f t="shared" si="2"/>
        <v>0.97949240797962378</v>
      </c>
      <c r="J28" s="188">
        <f>+'EJECUCION TOTAL '!H30</f>
        <v>16762167902</v>
      </c>
      <c r="K28" s="171">
        <f t="shared" si="3"/>
        <v>0.44915892420090553</v>
      </c>
      <c r="L28" s="188">
        <f>+'EJECUCION TOTAL '!J30</f>
        <v>13665994651</v>
      </c>
      <c r="M28" s="171">
        <f t="shared" si="4"/>
        <v>0.3661938892072607</v>
      </c>
      <c r="N28" s="171">
        <f t="shared" si="0"/>
        <v>0.81528801828607289</v>
      </c>
    </row>
    <row r="29" spans="1:14" x14ac:dyDescent="0.2">
      <c r="A29" s="141"/>
      <c r="B29" s="134"/>
      <c r="C29" s="131"/>
      <c r="D29" s="104" t="s">
        <v>57</v>
      </c>
      <c r="E29" s="170">
        <f>+'EJECUCION TOTAL '!E31</f>
        <v>20374620</v>
      </c>
      <c r="F29" s="170"/>
      <c r="G29" s="170">
        <f t="shared" si="1"/>
        <v>20374620</v>
      </c>
      <c r="H29" s="188">
        <f>+'EJECUCION TOTAL '!F31</f>
        <v>20374620</v>
      </c>
      <c r="I29" s="171">
        <f t="shared" si="2"/>
        <v>1</v>
      </c>
      <c r="J29" s="188">
        <f>+'EJECUCION TOTAL '!H31</f>
        <v>20374620</v>
      </c>
      <c r="K29" s="171">
        <f t="shared" si="3"/>
        <v>1</v>
      </c>
      <c r="L29" s="188">
        <f>+'EJECUCION TOTAL '!J31</f>
        <v>0</v>
      </c>
      <c r="M29" s="171">
        <f t="shared" si="4"/>
        <v>0</v>
      </c>
      <c r="N29" s="171">
        <f t="shared" si="0"/>
        <v>0</v>
      </c>
    </row>
    <row r="30" spans="1:14" ht="36" x14ac:dyDescent="0.2">
      <c r="A30" s="141"/>
      <c r="B30" s="182">
        <v>7576</v>
      </c>
      <c r="C30" s="70" t="s">
        <v>69</v>
      </c>
      <c r="D30" s="166" t="s">
        <v>53</v>
      </c>
      <c r="E30" s="167">
        <f>+'EJECUCION TOTAL '!E32</f>
        <v>11061571000</v>
      </c>
      <c r="F30" s="167">
        <v>344677000</v>
      </c>
      <c r="G30" s="167">
        <f t="shared" si="1"/>
        <v>10716894000</v>
      </c>
      <c r="H30" s="180">
        <f>+'EJECUCION TOTAL '!F32</f>
        <v>4583619805</v>
      </c>
      <c r="I30" s="168">
        <f t="shared" si="2"/>
        <v>0.42770039574899221</v>
      </c>
      <c r="J30" s="180">
        <f>+'EJECUCION TOTAL '!H32</f>
        <v>4526148365</v>
      </c>
      <c r="K30" s="168">
        <f t="shared" si="3"/>
        <v>0.42233770017693562</v>
      </c>
      <c r="L30" s="180">
        <f>+'EJECUCION TOTAL '!J32</f>
        <v>761406527</v>
      </c>
      <c r="M30" s="168">
        <f t="shared" si="4"/>
        <v>7.1047313428685588E-2</v>
      </c>
      <c r="N30" s="168">
        <f t="shared" si="0"/>
        <v>0.1682239435383599</v>
      </c>
    </row>
    <row r="31" spans="1:14" x14ac:dyDescent="0.2">
      <c r="A31" s="141"/>
      <c r="B31" s="189">
        <v>7587</v>
      </c>
      <c r="C31" s="190" t="s">
        <v>70</v>
      </c>
      <c r="D31" s="166" t="s">
        <v>53</v>
      </c>
      <c r="E31" s="167">
        <f>+'EJECUCION TOTAL '!E33</f>
        <v>67420300000</v>
      </c>
      <c r="F31" s="167">
        <f>SUM(F32:F33)</f>
        <v>12594987500</v>
      </c>
      <c r="G31" s="167">
        <f t="shared" si="1"/>
        <v>54825312500</v>
      </c>
      <c r="H31" s="167">
        <f>+'EJECUCION TOTAL '!F33</f>
        <v>40153829040</v>
      </c>
      <c r="I31" s="168">
        <f t="shared" si="2"/>
        <v>0.73239580786703218</v>
      </c>
      <c r="J31" s="167">
        <f>+'EJECUCION TOTAL '!H33</f>
        <v>14335912862</v>
      </c>
      <c r="K31" s="168">
        <f t="shared" si="3"/>
        <v>0.26148346827936458</v>
      </c>
      <c r="L31" s="167">
        <f>+'EJECUCION TOTAL '!J33</f>
        <v>5924898312</v>
      </c>
      <c r="M31" s="168">
        <f t="shared" si="4"/>
        <v>0.10806866467017402</v>
      </c>
      <c r="N31" s="168">
        <f t="shared" si="0"/>
        <v>0.413290619790599</v>
      </c>
    </row>
    <row r="32" spans="1:14" x14ac:dyDescent="0.2">
      <c r="A32" s="141"/>
      <c r="B32" s="144"/>
      <c r="C32" s="130"/>
      <c r="D32" s="103" t="s">
        <v>56</v>
      </c>
      <c r="E32" s="83">
        <f>+'EJECUCION TOTAL '!E34</f>
        <v>56661470000</v>
      </c>
      <c r="F32" s="83">
        <v>12594987500</v>
      </c>
      <c r="G32" s="170">
        <f t="shared" si="1"/>
        <v>44066482500</v>
      </c>
      <c r="H32" s="94">
        <f>+'EJECUCION TOTAL '!F34</f>
        <v>30513409366</v>
      </c>
      <c r="I32" s="92">
        <f t="shared" si="2"/>
        <v>0.69244032277820222</v>
      </c>
      <c r="J32" s="94">
        <f>+'EJECUCION TOTAL '!H34</f>
        <v>5720809309</v>
      </c>
      <c r="K32" s="92">
        <f t="shared" si="3"/>
        <v>0.1298222364129018</v>
      </c>
      <c r="L32" s="94">
        <f>+'EJECUCION TOTAL '!J34</f>
        <v>614883814</v>
      </c>
      <c r="M32" s="93">
        <f t="shared" si="4"/>
        <v>1.3953548799816277E-2</v>
      </c>
      <c r="N32" s="93">
        <f t="shared" si="0"/>
        <v>0.10748196291609691</v>
      </c>
    </row>
    <row r="33" spans="1:14" x14ac:dyDescent="0.2">
      <c r="A33" s="141"/>
      <c r="B33" s="144"/>
      <c r="C33" s="130"/>
      <c r="D33" s="104" t="s">
        <v>57</v>
      </c>
      <c r="E33" s="88">
        <f>+'EJECUCION TOTAL '!E35</f>
        <v>10758830000</v>
      </c>
      <c r="F33" s="88"/>
      <c r="G33" s="170">
        <f t="shared" si="1"/>
        <v>10758830000</v>
      </c>
      <c r="H33" s="91">
        <f>+'EJECUCION TOTAL '!F35</f>
        <v>9640419674</v>
      </c>
      <c r="I33" s="89">
        <f t="shared" si="2"/>
        <v>0.89604721647242314</v>
      </c>
      <c r="J33" s="91">
        <f>+'EJECUCION TOTAL '!H35</f>
        <v>8615103553</v>
      </c>
      <c r="K33" s="89">
        <f t="shared" si="3"/>
        <v>0.80074725160635496</v>
      </c>
      <c r="L33" s="91">
        <f>+'EJECUCION TOTAL '!J35</f>
        <v>5310014498</v>
      </c>
      <c r="M33" s="90">
        <f t="shared" si="4"/>
        <v>0.49354943781061694</v>
      </c>
      <c r="N33" s="90">
        <f t="shared" si="0"/>
        <v>0.61636107625786074</v>
      </c>
    </row>
    <row r="34" spans="1:14" x14ac:dyDescent="0.2">
      <c r="A34" s="141"/>
      <c r="B34" s="189">
        <v>7578</v>
      </c>
      <c r="C34" s="190" t="s">
        <v>71</v>
      </c>
      <c r="D34" s="166" t="s">
        <v>53</v>
      </c>
      <c r="E34" s="167">
        <f>+'EJECUCION TOTAL '!E36</f>
        <v>124210185469</v>
      </c>
      <c r="F34" s="167">
        <f>SUM(F35:F36)</f>
        <v>3200447300</v>
      </c>
      <c r="G34" s="167">
        <f t="shared" si="1"/>
        <v>121009738169</v>
      </c>
      <c r="H34" s="167">
        <f>+'EJECUCION TOTAL '!F36</f>
        <v>75131741676</v>
      </c>
      <c r="I34" s="168">
        <f t="shared" si="2"/>
        <v>0.6208735165683309</v>
      </c>
      <c r="J34" s="167">
        <f>+'EJECUCION TOTAL '!H36</f>
        <v>28857934578</v>
      </c>
      <c r="K34" s="168">
        <f t="shared" si="3"/>
        <v>0.23847613435620804</v>
      </c>
      <c r="L34" s="167">
        <f>+'EJECUCION TOTAL '!J36</f>
        <v>5089418037</v>
      </c>
      <c r="M34" s="168">
        <f t="shared" si="4"/>
        <v>4.2057921238472656E-2</v>
      </c>
      <c r="N34" s="168">
        <f t="shared" si="0"/>
        <v>0.17636113295786404</v>
      </c>
    </row>
    <row r="35" spans="1:14" x14ac:dyDescent="0.2">
      <c r="A35" s="141"/>
      <c r="B35" s="144"/>
      <c r="C35" s="130"/>
      <c r="D35" s="103" t="s">
        <v>56</v>
      </c>
      <c r="E35" s="83">
        <f>+'EJECUCION TOTAL '!E37</f>
        <v>95315928469</v>
      </c>
      <c r="F35" s="83">
        <v>3200447300</v>
      </c>
      <c r="G35" s="170">
        <f t="shared" si="1"/>
        <v>92115481169</v>
      </c>
      <c r="H35" s="94">
        <f>+'EJECUCION TOTAL '!F37</f>
        <v>50090307228</v>
      </c>
      <c r="I35" s="92">
        <f t="shared" si="2"/>
        <v>0.54377729554602916</v>
      </c>
      <c r="J35" s="94">
        <f>+'EJECUCION TOTAL '!H37</f>
        <v>25604832890</v>
      </c>
      <c r="K35" s="92">
        <f t="shared" si="3"/>
        <v>0.27796449158229986</v>
      </c>
      <c r="L35" s="94">
        <f>+'EJECUCION TOTAL '!J37</f>
        <v>3836886883</v>
      </c>
      <c r="M35" s="93">
        <f t="shared" si="4"/>
        <v>4.1653008097093276E-2</v>
      </c>
      <c r="N35" s="93">
        <f t="shared" si="0"/>
        <v>0.14985010445033997</v>
      </c>
    </row>
    <row r="36" spans="1:14" x14ac:dyDescent="0.2">
      <c r="A36" s="141"/>
      <c r="B36" s="144"/>
      <c r="C36" s="130"/>
      <c r="D36" s="104" t="s">
        <v>57</v>
      </c>
      <c r="E36" s="88">
        <f>+'EJECUCION TOTAL '!E38</f>
        <v>28894257000</v>
      </c>
      <c r="F36" s="88"/>
      <c r="G36" s="170">
        <f t="shared" si="1"/>
        <v>28894257000</v>
      </c>
      <c r="H36" s="91">
        <f>+'EJECUCION TOTAL '!F38</f>
        <v>25041434448</v>
      </c>
      <c r="I36" s="89">
        <f t="shared" si="2"/>
        <v>0.86665784304472682</v>
      </c>
      <c r="J36" s="91">
        <f>+'EJECUCION TOTAL '!H38</f>
        <v>3253101688</v>
      </c>
      <c r="K36" s="89">
        <f t="shared" si="3"/>
        <v>0.11258644539639832</v>
      </c>
      <c r="L36" s="91">
        <f>+'EJECUCION TOTAL '!J38</f>
        <v>1252531154</v>
      </c>
      <c r="M36" s="90">
        <f t="shared" si="4"/>
        <v>4.3348792599165985E-2</v>
      </c>
      <c r="N36" s="90">
        <f t="shared" si="0"/>
        <v>0.38502674497398004</v>
      </c>
    </row>
    <row r="37" spans="1:14" x14ac:dyDescent="0.2">
      <c r="A37" s="141"/>
      <c r="B37" s="175" t="s">
        <v>41</v>
      </c>
      <c r="C37" s="175"/>
      <c r="D37" s="183" t="s">
        <v>53</v>
      </c>
      <c r="E37" s="184">
        <f>+'EJECUCION TOTAL '!E39</f>
        <v>271234927469</v>
      </c>
      <c r="F37" s="184">
        <f>+F27+F30+F31+F34</f>
        <v>47343594800</v>
      </c>
      <c r="G37" s="167">
        <f t="shared" si="1"/>
        <v>223891332669</v>
      </c>
      <c r="H37" s="184">
        <f>+'EJECUCION TOTAL '!F39</f>
        <v>156443255420</v>
      </c>
      <c r="I37" s="185">
        <f t="shared" si="2"/>
        <v>0.69874636751251573</v>
      </c>
      <c r="J37" s="184">
        <f>+'EJECUCION TOTAL '!H39</f>
        <v>64502538327</v>
      </c>
      <c r="K37" s="185">
        <f t="shared" si="3"/>
        <v>0.28809752283872586</v>
      </c>
      <c r="L37" s="184">
        <f>+'EJECUCION TOTAL '!J39</f>
        <v>25441717527</v>
      </c>
      <c r="M37" s="185">
        <f t="shared" si="4"/>
        <v>0.11363422256551989</v>
      </c>
      <c r="N37" s="185">
        <f t="shared" si="0"/>
        <v>0.39442971062660331</v>
      </c>
    </row>
    <row r="38" spans="1:14" ht="24" customHeight="1" x14ac:dyDescent="0.2">
      <c r="A38" s="141"/>
      <c r="B38" s="138">
        <v>7593</v>
      </c>
      <c r="C38" s="129" t="s">
        <v>72</v>
      </c>
      <c r="D38" s="166" t="s">
        <v>53</v>
      </c>
      <c r="E38" s="167">
        <f>+'EJECUCION TOTAL '!E40</f>
        <v>28312045000</v>
      </c>
      <c r="F38" s="167">
        <f>+F39+F40</f>
        <v>142000000</v>
      </c>
      <c r="G38" s="167">
        <f t="shared" si="1"/>
        <v>28170045000</v>
      </c>
      <c r="H38" s="180">
        <f>+'EJECUCION TOTAL '!F40</f>
        <v>27273408777</v>
      </c>
      <c r="I38" s="168">
        <f t="shared" si="2"/>
        <v>0.96817057896073644</v>
      </c>
      <c r="J38" s="180">
        <f>+'EJECUCION TOTAL '!H40</f>
        <v>25382494210</v>
      </c>
      <c r="K38" s="168">
        <f t="shared" si="3"/>
        <v>0.90104556843980899</v>
      </c>
      <c r="L38" s="180">
        <f>+'EJECUCION TOTAL '!J40</f>
        <v>3828041440</v>
      </c>
      <c r="M38" s="168">
        <f t="shared" si="4"/>
        <v>0.13589049786750429</v>
      </c>
      <c r="N38" s="168">
        <f t="shared" si="0"/>
        <v>0.15081423473709915</v>
      </c>
    </row>
    <row r="39" spans="1:14" x14ac:dyDescent="0.2">
      <c r="A39" s="141"/>
      <c r="B39" s="139"/>
      <c r="C39" s="130"/>
      <c r="D39" s="117" t="s">
        <v>56</v>
      </c>
      <c r="E39" s="170">
        <f>+'EJECUCION TOTAL '!E41</f>
        <v>28309490600</v>
      </c>
      <c r="F39" s="170">
        <v>142000000</v>
      </c>
      <c r="G39" s="170">
        <f t="shared" si="1"/>
        <v>28167490600</v>
      </c>
      <c r="H39" s="188">
        <f>+'EJECUCION TOTAL '!F41</f>
        <v>27270854377</v>
      </c>
      <c r="I39" s="171">
        <f t="shared" si="2"/>
        <v>0.9681676924745295</v>
      </c>
      <c r="J39" s="188">
        <f>+'EJECUCION TOTAL '!H41</f>
        <v>25379939810</v>
      </c>
      <c r="K39" s="171">
        <f t="shared" si="3"/>
        <v>0.901036594647874</v>
      </c>
      <c r="L39" s="188">
        <f>+'EJECUCION TOTAL '!J41</f>
        <v>3828041440</v>
      </c>
      <c r="M39" s="171">
        <f t="shared" si="4"/>
        <v>0.13590282124741349</v>
      </c>
      <c r="N39" s="171">
        <f t="shared" si="0"/>
        <v>0.15082941364942504</v>
      </c>
    </row>
    <row r="40" spans="1:14" x14ac:dyDescent="0.2">
      <c r="A40" s="141"/>
      <c r="B40" s="140"/>
      <c r="C40" s="131"/>
      <c r="D40" s="118" t="s">
        <v>57</v>
      </c>
      <c r="E40" s="170">
        <f>+'EJECUCION TOTAL '!E42</f>
        <v>2554400</v>
      </c>
      <c r="F40" s="170"/>
      <c r="G40" s="170">
        <f t="shared" si="1"/>
        <v>2554400</v>
      </c>
      <c r="H40" s="188">
        <f>+'EJECUCION TOTAL '!F42</f>
        <v>2554400</v>
      </c>
      <c r="I40" s="171">
        <f t="shared" si="2"/>
        <v>1</v>
      </c>
      <c r="J40" s="188">
        <f>+'EJECUCION TOTAL '!H42</f>
        <v>2554400</v>
      </c>
      <c r="K40" s="171">
        <f t="shared" si="3"/>
        <v>1</v>
      </c>
      <c r="L40" s="188">
        <f>+'EJECUCION TOTAL '!J42</f>
        <v>0</v>
      </c>
      <c r="M40" s="171">
        <f t="shared" si="4"/>
        <v>0</v>
      </c>
      <c r="N40" s="171">
        <f t="shared" si="0"/>
        <v>0</v>
      </c>
    </row>
    <row r="41" spans="1:14" ht="24" customHeight="1" x14ac:dyDescent="0.2">
      <c r="A41" s="141"/>
      <c r="B41" s="132">
        <v>7653</v>
      </c>
      <c r="C41" s="129" t="s">
        <v>73</v>
      </c>
      <c r="D41" s="166" t="s">
        <v>53</v>
      </c>
      <c r="E41" s="167">
        <f>+'EJECUCION TOTAL '!E43</f>
        <v>28620662655</v>
      </c>
      <c r="F41" s="167">
        <f>+F42+F43</f>
        <v>868363000</v>
      </c>
      <c r="G41" s="167">
        <f t="shared" si="1"/>
        <v>27752299655</v>
      </c>
      <c r="H41" s="180">
        <f>+'EJECUCION TOTAL '!F43</f>
        <v>19044245982</v>
      </c>
      <c r="I41" s="168">
        <f t="shared" si="2"/>
        <v>0.68622226693811617</v>
      </c>
      <c r="J41" s="180">
        <f>+'EJECUCION TOTAL '!H43</f>
        <v>15427689075</v>
      </c>
      <c r="K41" s="168">
        <f t="shared" si="3"/>
        <v>0.55590669122154956</v>
      </c>
      <c r="L41" s="180">
        <f>+'EJECUCION TOTAL '!J43</f>
        <v>2461815266</v>
      </c>
      <c r="M41" s="168">
        <f t="shared" si="4"/>
        <v>8.87067124744189E-2</v>
      </c>
      <c r="N41" s="168">
        <f t="shared" si="0"/>
        <v>0.15957122638602309</v>
      </c>
    </row>
    <row r="42" spans="1:14" x14ac:dyDescent="0.2">
      <c r="A42" s="142"/>
      <c r="B42" s="133"/>
      <c r="C42" s="130"/>
      <c r="D42" s="117" t="s">
        <v>56</v>
      </c>
      <c r="E42" s="170">
        <f>+'EJECUCION TOTAL '!E44</f>
        <v>28338576657</v>
      </c>
      <c r="F42" s="170">
        <v>868363000</v>
      </c>
      <c r="G42" s="170">
        <f t="shared" si="1"/>
        <v>27470213657</v>
      </c>
      <c r="H42" s="188">
        <f>+'EJECUCION TOTAL '!F44</f>
        <v>18762159984</v>
      </c>
      <c r="I42" s="171">
        <f t="shared" si="2"/>
        <v>0.683000147660628</v>
      </c>
      <c r="J42" s="188">
        <f>+'EJECUCION TOTAL '!H44</f>
        <v>15145603077</v>
      </c>
      <c r="K42" s="171">
        <f t="shared" si="3"/>
        <v>0.55134638798634084</v>
      </c>
      <c r="L42" s="188">
        <f>+'EJECUCION TOTAL '!J44</f>
        <v>2181816734</v>
      </c>
      <c r="M42" s="171">
        <f t="shared" si="4"/>
        <v>7.9424818504970976E-2</v>
      </c>
      <c r="N42" s="171">
        <f t="shared" si="0"/>
        <v>0.14405611469597343</v>
      </c>
    </row>
    <row r="43" spans="1:14" x14ac:dyDescent="0.2">
      <c r="A43" s="142"/>
      <c r="B43" s="134"/>
      <c r="C43" s="131"/>
      <c r="D43" s="118" t="s">
        <v>57</v>
      </c>
      <c r="E43" s="170">
        <f>+'EJECUCION TOTAL '!E45</f>
        <v>282085998</v>
      </c>
      <c r="F43" s="170"/>
      <c r="G43" s="170">
        <f t="shared" si="1"/>
        <v>282085998</v>
      </c>
      <c r="H43" s="188">
        <f>+'EJECUCION TOTAL '!F45</f>
        <v>282085998</v>
      </c>
      <c r="I43" s="171">
        <f t="shared" si="2"/>
        <v>1</v>
      </c>
      <c r="J43" s="188">
        <f>+'EJECUCION TOTAL '!H45</f>
        <v>282085998</v>
      </c>
      <c r="K43" s="171">
        <f t="shared" si="3"/>
        <v>1</v>
      </c>
      <c r="L43" s="188">
        <f>+'EJECUCION TOTAL '!J45</f>
        <v>279998532</v>
      </c>
      <c r="M43" s="171">
        <f t="shared" si="4"/>
        <v>0.99259989501499468</v>
      </c>
      <c r="N43" s="171">
        <f t="shared" si="0"/>
        <v>0.99259989501499468</v>
      </c>
    </row>
    <row r="44" spans="1:14" ht="36" x14ac:dyDescent="0.2">
      <c r="A44" s="142"/>
      <c r="B44" s="182">
        <v>7595</v>
      </c>
      <c r="C44" s="70" t="s">
        <v>74</v>
      </c>
      <c r="D44" s="166" t="s">
        <v>53</v>
      </c>
      <c r="E44" s="167">
        <f>+'EJECUCION TOTAL '!E46</f>
        <v>3912190000</v>
      </c>
      <c r="F44" s="167">
        <v>401000000</v>
      </c>
      <c r="G44" s="167">
        <f>+E44-F44</f>
        <v>3511190000</v>
      </c>
      <c r="H44" s="180">
        <f>+'EJECUCION TOTAL '!F46</f>
        <v>2955134084</v>
      </c>
      <c r="I44" s="168">
        <f t="shared" si="2"/>
        <v>0.84163320241855322</v>
      </c>
      <c r="J44" s="180">
        <f>+'EJECUCION TOTAL '!H46</f>
        <v>2488311210</v>
      </c>
      <c r="K44" s="168">
        <f t="shared" si="3"/>
        <v>0.70868030781586866</v>
      </c>
      <c r="L44" s="180">
        <f>+'EJECUCION TOTAL '!J46</f>
        <v>429705026</v>
      </c>
      <c r="M44" s="168">
        <f t="shared" si="4"/>
        <v>0.12238159313509095</v>
      </c>
      <c r="N44" s="168">
        <f t="shared" si="0"/>
        <v>0.17268942255820163</v>
      </c>
    </row>
    <row r="45" spans="1:14" ht="24" x14ac:dyDescent="0.2">
      <c r="A45" s="142"/>
      <c r="B45" s="182">
        <v>7907</v>
      </c>
      <c r="C45" s="70" t="s">
        <v>84</v>
      </c>
      <c r="D45" s="166" t="s">
        <v>53</v>
      </c>
      <c r="E45" s="167">
        <f>+'EJECUCION TOTAL '!E47</f>
        <v>1188255466</v>
      </c>
      <c r="F45" s="167"/>
      <c r="G45" s="167">
        <f>+E45-F45</f>
        <v>1188255466</v>
      </c>
      <c r="H45" s="180">
        <f>+'EJECUCION TOTAL '!F47</f>
        <v>0</v>
      </c>
      <c r="I45" s="168">
        <f t="shared" si="2"/>
        <v>0</v>
      </c>
      <c r="J45" s="180">
        <f>+'EJECUCION TOTAL '!H47</f>
        <v>0</v>
      </c>
      <c r="K45" s="168">
        <f t="shared" si="3"/>
        <v>0</v>
      </c>
      <c r="L45" s="180">
        <f>+'EJECUCION TOTAL '!J47</f>
        <v>0</v>
      </c>
      <c r="M45" s="168">
        <f t="shared" si="4"/>
        <v>0</v>
      </c>
      <c r="N45" s="168" t="e">
        <f t="shared" si="0"/>
        <v>#DIV/0!</v>
      </c>
    </row>
    <row r="46" spans="1:14" x14ac:dyDescent="0.2">
      <c r="A46" s="142"/>
      <c r="B46" s="175" t="s">
        <v>42</v>
      </c>
      <c r="C46" s="175"/>
      <c r="D46" s="183" t="s">
        <v>53</v>
      </c>
      <c r="E46" s="187">
        <f>+'EJECUCION TOTAL '!E48</f>
        <v>62033153121</v>
      </c>
      <c r="F46" s="187">
        <f>+F38+F41+F44</f>
        <v>1411363000</v>
      </c>
      <c r="G46" s="184">
        <f t="shared" si="1"/>
        <v>60621790121</v>
      </c>
      <c r="H46" s="187">
        <f>+'EJECUCION TOTAL '!F48</f>
        <v>49272788843</v>
      </c>
      <c r="I46" s="185">
        <f t="shared" si="2"/>
        <v>0.81279006681677335</v>
      </c>
      <c r="J46" s="187">
        <f>+'EJECUCION TOTAL '!H48</f>
        <v>43298494495</v>
      </c>
      <c r="K46" s="185">
        <f t="shared" si="3"/>
        <v>0.71423978751826667</v>
      </c>
      <c r="L46" s="187">
        <f>+'EJECUCION TOTAL '!J48</f>
        <v>6719561732</v>
      </c>
      <c r="M46" s="185">
        <f t="shared" si="4"/>
        <v>0.11084400045904082</v>
      </c>
      <c r="N46" s="185">
        <f t="shared" si="0"/>
        <v>0.15519157906924358</v>
      </c>
    </row>
    <row r="47" spans="1:14" x14ac:dyDescent="0.2">
      <c r="A47" s="142"/>
      <c r="B47" s="191" t="s">
        <v>20</v>
      </c>
      <c r="C47" s="191"/>
      <c r="D47" s="176" t="s">
        <v>53</v>
      </c>
      <c r="E47" s="177">
        <f>+'EJECUCION TOTAL '!E49</f>
        <v>375749130265</v>
      </c>
      <c r="F47" s="177">
        <f>+F24+F26+F37+F46</f>
        <v>59112461095</v>
      </c>
      <c r="G47" s="167">
        <f t="shared" si="1"/>
        <v>316636669170</v>
      </c>
      <c r="H47" s="177">
        <f>+'EJECUCION TOTAL '!F49</f>
        <v>234502479573</v>
      </c>
      <c r="I47" s="168">
        <f t="shared" si="2"/>
        <v>0.74060430267821342</v>
      </c>
      <c r="J47" s="177">
        <f>+'EJECUCION TOTAL '!H49</f>
        <v>129558438147</v>
      </c>
      <c r="K47" s="168">
        <f t="shared" si="3"/>
        <v>0.4091706702404736</v>
      </c>
      <c r="L47" s="177">
        <f>+'EJECUCION TOTAL '!J49</f>
        <v>35285071271</v>
      </c>
      <c r="M47" s="168">
        <f t="shared" si="4"/>
        <v>0.1114370971735295</v>
      </c>
      <c r="N47" s="168">
        <f t="shared" si="0"/>
        <v>0.27234869280351115</v>
      </c>
    </row>
    <row r="48" spans="1:14" x14ac:dyDescent="0.2">
      <c r="A48" s="64"/>
      <c r="B48" s="143" t="s">
        <v>76</v>
      </c>
      <c r="C48" s="143"/>
      <c r="D48" s="143"/>
      <c r="E48" s="95">
        <f>+E17+E47</f>
        <v>427864239000</v>
      </c>
      <c r="F48" s="95">
        <f>+F17+F47</f>
        <v>60503290963</v>
      </c>
      <c r="G48" s="192">
        <f t="shared" si="1"/>
        <v>367360948037</v>
      </c>
      <c r="H48" s="95">
        <f>+'EJECUCION TOTAL '!F50</f>
        <v>278421555928</v>
      </c>
      <c r="I48" s="96">
        <f t="shared" si="2"/>
        <v>0.75789644330936845</v>
      </c>
      <c r="J48" s="95">
        <f>+'EJECUCION TOTAL '!H50</f>
        <v>153956406842</v>
      </c>
      <c r="K48" s="96">
        <f t="shared" si="3"/>
        <v>0.41908756949988535</v>
      </c>
      <c r="L48" s="95">
        <f>+'EJECUCION TOTAL '!J50</f>
        <v>39922290519</v>
      </c>
      <c r="M48" s="96">
        <f t="shared" si="4"/>
        <v>0.10867320201650582</v>
      </c>
      <c r="N48" s="96">
        <f t="shared" si="0"/>
        <v>0.25930905597173903</v>
      </c>
    </row>
    <row r="50" spans="12:13" x14ac:dyDescent="0.2">
      <c r="L50" s="65"/>
      <c r="M50" s="66"/>
    </row>
    <row r="51" spans="12:13" x14ac:dyDescent="0.2">
      <c r="L51" s="65"/>
      <c r="M51" s="66"/>
    </row>
  </sheetData>
  <autoFilter ref="A5:N48">
    <filterColumn colId="1" showButton="0"/>
    <filterColumn colId="3" showButton="0"/>
  </autoFilter>
  <mergeCells count="31">
    <mergeCell ref="B47:C47"/>
    <mergeCell ref="B48:D48"/>
    <mergeCell ref="B37:C37"/>
    <mergeCell ref="B38:B40"/>
    <mergeCell ref="C38:C40"/>
    <mergeCell ref="B41:B43"/>
    <mergeCell ref="C41:C43"/>
    <mergeCell ref="B46:C46"/>
    <mergeCell ref="B26:C26"/>
    <mergeCell ref="B27:B29"/>
    <mergeCell ref="C27:C29"/>
    <mergeCell ref="B31:B33"/>
    <mergeCell ref="C31:C33"/>
    <mergeCell ref="B34:B36"/>
    <mergeCell ref="C34:C36"/>
    <mergeCell ref="C13:C15"/>
    <mergeCell ref="B16:C16"/>
    <mergeCell ref="B17:C17"/>
    <mergeCell ref="B19:B21"/>
    <mergeCell ref="C19:C21"/>
    <mergeCell ref="B24:C24"/>
    <mergeCell ref="B1:N1"/>
    <mergeCell ref="B2:N2"/>
    <mergeCell ref="B3:N3"/>
    <mergeCell ref="B5:C5"/>
    <mergeCell ref="D5:E5"/>
    <mergeCell ref="A6:A47"/>
    <mergeCell ref="B8:B10"/>
    <mergeCell ref="C8:C10"/>
    <mergeCell ref="B12:C12"/>
    <mergeCell ref="B13:B15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90" zoomScaleNormal="90" zoomScaleSheetLayoutView="85" workbookViewId="0">
      <selection activeCell="G8" sqref="G8"/>
    </sheetView>
  </sheetViews>
  <sheetFormatPr baseColWidth="10" defaultRowHeight="12.75" x14ac:dyDescent="0.2"/>
  <cols>
    <col min="1" max="1" width="31.28515625" style="28" customWidth="1"/>
    <col min="2" max="3" width="20.140625" style="28" customWidth="1"/>
    <col min="4" max="4" width="14.85546875" style="28" customWidth="1"/>
    <col min="5" max="5" width="18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151" t="s">
        <v>78</v>
      </c>
      <c r="B1" s="152"/>
      <c r="C1" s="152"/>
      <c r="D1" s="152"/>
      <c r="E1" s="152"/>
      <c r="F1" s="152"/>
      <c r="G1" s="152"/>
      <c r="H1" s="153"/>
    </row>
    <row r="2" spans="1:10" x14ac:dyDescent="0.2">
      <c r="A2" s="154" t="s">
        <v>55</v>
      </c>
      <c r="B2" s="155"/>
      <c r="C2" s="155"/>
      <c r="D2" s="155"/>
      <c r="E2" s="155"/>
      <c r="F2" s="155"/>
      <c r="G2" s="155"/>
      <c r="H2" s="156"/>
    </row>
    <row r="4" spans="1:10" ht="25.5" x14ac:dyDescent="0.2">
      <c r="A4" s="57" t="s">
        <v>21</v>
      </c>
      <c r="B4" s="57" t="s">
        <v>44</v>
      </c>
      <c r="C4" s="57" t="s">
        <v>2</v>
      </c>
      <c r="D4" s="99" t="s">
        <v>3</v>
      </c>
      <c r="E4" s="57" t="s">
        <v>4</v>
      </c>
      <c r="F4" s="58" t="s">
        <v>43</v>
      </c>
      <c r="G4" s="57" t="s">
        <v>5</v>
      </c>
      <c r="H4" s="100" t="s">
        <v>48</v>
      </c>
      <c r="I4" s="100" t="s">
        <v>49</v>
      </c>
      <c r="J4" s="62"/>
    </row>
    <row r="5" spans="1:10" x14ac:dyDescent="0.2">
      <c r="A5" s="59" t="s">
        <v>37</v>
      </c>
      <c r="B5" s="75">
        <v>54916220763</v>
      </c>
      <c r="C5" s="75">
        <v>18897792421</v>
      </c>
      <c r="D5" s="60">
        <f>+C5/B5</f>
        <v>0.34412041029838047</v>
      </c>
      <c r="E5" s="75">
        <v>18897792421</v>
      </c>
      <c r="F5" s="60">
        <f>+E5/B5</f>
        <v>0.34412041029838047</v>
      </c>
      <c r="G5" s="75">
        <v>17580885330</v>
      </c>
      <c r="H5" s="60">
        <f>+G5/B5</f>
        <v>0.3201401168130853</v>
      </c>
      <c r="I5" s="101">
        <f>+G5/E5</f>
        <v>0.93031423662286616</v>
      </c>
    </row>
    <row r="6" spans="1:10" ht="25.5" x14ac:dyDescent="0.2">
      <c r="A6" s="63" t="s">
        <v>77</v>
      </c>
      <c r="B6" s="75">
        <v>11736300000</v>
      </c>
      <c r="C6" s="75">
        <v>10717389333</v>
      </c>
      <c r="D6" s="60">
        <f>+C6/B6</f>
        <v>0.91318297359474454</v>
      </c>
      <c r="E6" s="75">
        <v>6643544062</v>
      </c>
      <c r="F6" s="60">
        <f>+E6/B6</f>
        <v>0.56606801649582916</v>
      </c>
      <c r="G6" s="75">
        <v>700137009</v>
      </c>
      <c r="H6" s="60">
        <f>+G6/B6</f>
        <v>5.9655684415020067E-2</v>
      </c>
      <c r="I6" s="101">
        <f>+G6/E6</f>
        <v>0.10538607142002274</v>
      </c>
    </row>
    <row r="7" spans="1:10" x14ac:dyDescent="0.2">
      <c r="A7" s="59" t="s">
        <v>38</v>
      </c>
      <c r="B7" s="75">
        <v>2400000000</v>
      </c>
      <c r="C7" s="75"/>
      <c r="D7" s="60">
        <f>+C7/B7</f>
        <v>0</v>
      </c>
      <c r="E7" s="75"/>
      <c r="F7" s="60">
        <f>+E7/B7</f>
        <v>0</v>
      </c>
      <c r="G7" s="75"/>
      <c r="H7" s="60">
        <f>+G7/B7</f>
        <v>0</v>
      </c>
      <c r="I7" s="101" t="e">
        <f>+G7/E7</f>
        <v>#DIV/0!</v>
      </c>
    </row>
    <row r="8" spans="1:10" ht="38.25" x14ac:dyDescent="0.2">
      <c r="A8" s="59" t="s">
        <v>46</v>
      </c>
      <c r="B8" s="75">
        <v>2566456237</v>
      </c>
      <c r="C8" s="75">
        <v>2366456237</v>
      </c>
      <c r="D8" s="60">
        <f>+C8/B8</f>
        <v>0.92207153306701795</v>
      </c>
      <c r="E8" s="75">
        <v>2300000000</v>
      </c>
      <c r="F8" s="60">
        <f>+E8/B8</f>
        <v>0.8961773697292934</v>
      </c>
      <c r="G8" s="75">
        <v>684493969</v>
      </c>
      <c r="H8" s="60">
        <f>+G8/B8</f>
        <v>0.26670782814521066</v>
      </c>
      <c r="I8" s="101">
        <f>+G8/E8</f>
        <v>0.29760607347826085</v>
      </c>
    </row>
    <row r="9" spans="1:10" s="74" customFormat="1" ht="15.75" x14ac:dyDescent="0.2">
      <c r="A9" s="72" t="s">
        <v>22</v>
      </c>
      <c r="B9" s="73">
        <f>SUM(B5:B8)</f>
        <v>71618977000</v>
      </c>
      <c r="C9" s="73">
        <f>SUM(C5:C8)</f>
        <v>31981637991</v>
      </c>
      <c r="D9" s="61">
        <f>+C9/B9</f>
        <v>0.44655256652157987</v>
      </c>
      <c r="E9" s="73">
        <f>SUM(E5:E8)</f>
        <v>27841336483</v>
      </c>
      <c r="F9" s="61">
        <f>+E9/B9</f>
        <v>0.388742448569183</v>
      </c>
      <c r="G9" s="73">
        <f>SUM(G5:G8)</f>
        <v>18965516308</v>
      </c>
      <c r="H9" s="61">
        <f>+G9/B9</f>
        <v>0.26481132658457268</v>
      </c>
      <c r="I9" s="61">
        <f>+G9/E9</f>
        <v>0.68119992442102761</v>
      </c>
    </row>
    <row r="10" spans="1:10" x14ac:dyDescent="0.2">
      <c r="A10" s="26"/>
      <c r="B10" s="32"/>
      <c r="E10" s="32"/>
    </row>
    <row r="11" spans="1:10" x14ac:dyDescent="0.2">
      <c r="B11" s="32"/>
      <c r="E11" s="32"/>
    </row>
    <row r="12" spans="1:10" ht="15" x14ac:dyDescent="0.25">
      <c r="E12" s="33"/>
      <c r="G12" s="33"/>
      <c r="H12"/>
    </row>
    <row r="13" spans="1:10" x14ac:dyDescent="0.2">
      <c r="B13" s="32"/>
    </row>
    <row r="16" spans="1:10" x14ac:dyDescent="0.2">
      <c r="D16" s="34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opLeftCell="A3" zoomScale="110" zoomScaleNormal="110" zoomScaleSheetLayoutView="85" workbookViewId="0">
      <pane xSplit="2" ySplit="2" topLeftCell="C5" activePane="bottomRight" state="frozen"/>
      <selection activeCell="K37" sqref="K37"/>
      <selection pane="topRight" activeCell="K37" sqref="K37"/>
      <selection pane="bottomLeft" activeCell="K37" sqref="K37"/>
      <selection pane="bottomRight" activeCell="C38" sqref="C38:D38"/>
    </sheetView>
  </sheetViews>
  <sheetFormatPr baseColWidth="10" defaultRowHeight="12" x14ac:dyDescent="0.2"/>
  <cols>
    <col min="1" max="1" width="7.855468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158" t="s">
        <v>24</v>
      </c>
      <c r="B1" s="158"/>
      <c r="C1" s="158"/>
      <c r="D1" s="158"/>
      <c r="E1" s="158"/>
    </row>
    <row r="2" spans="1:22" ht="12.75" x14ac:dyDescent="0.2">
      <c r="A2" s="158" t="s">
        <v>54</v>
      </c>
      <c r="B2" s="158"/>
      <c r="C2" s="158"/>
      <c r="D2" s="158"/>
      <c r="E2" s="158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159" t="s">
        <v>0</v>
      </c>
      <c r="B4" s="160"/>
      <c r="C4" s="49" t="s">
        <v>80</v>
      </c>
      <c r="D4" s="49" t="s">
        <v>5</v>
      </c>
      <c r="E4" s="50" t="s">
        <v>45</v>
      </c>
    </row>
    <row r="5" spans="1:22" ht="22.5" customHeight="1" x14ac:dyDescent="0.2">
      <c r="A5" s="48">
        <v>7544</v>
      </c>
      <c r="B5" s="51" t="s">
        <v>47</v>
      </c>
      <c r="C5" s="76">
        <v>276504983</v>
      </c>
      <c r="D5" s="76">
        <v>263160378</v>
      </c>
      <c r="E5" s="52">
        <f>+D5/C5</f>
        <v>0.95173828386304349</v>
      </c>
      <c r="F5" s="80"/>
    </row>
    <row r="6" spans="1:22" ht="22.5" customHeight="1" x14ac:dyDescent="0.2">
      <c r="A6" s="115">
        <v>7589</v>
      </c>
      <c r="B6" s="71" t="s">
        <v>62</v>
      </c>
      <c r="C6" s="76">
        <v>334917746</v>
      </c>
      <c r="D6" s="76">
        <v>304125104</v>
      </c>
      <c r="E6" s="52">
        <f>+D6/C6</f>
        <v>0.90805909102230731</v>
      </c>
      <c r="F6" s="80"/>
    </row>
    <row r="7" spans="1:22" x14ac:dyDescent="0.2">
      <c r="A7" s="161" t="s">
        <v>39</v>
      </c>
      <c r="B7" s="162"/>
      <c r="C7" s="107">
        <f>+C5+C6</f>
        <v>611422729</v>
      </c>
      <c r="D7" s="107">
        <f>+D5+D6</f>
        <v>567285482</v>
      </c>
      <c r="E7" s="108">
        <f>+D7/C7</f>
        <v>0.92781222400386099</v>
      </c>
    </row>
    <row r="8" spans="1:22" x14ac:dyDescent="0.2">
      <c r="A8" s="48">
        <v>6094</v>
      </c>
      <c r="B8" s="53" t="s">
        <v>11</v>
      </c>
      <c r="C8" s="76">
        <v>881368983</v>
      </c>
      <c r="D8" s="76">
        <v>589442502</v>
      </c>
      <c r="E8" s="52">
        <f>D8/C8</f>
        <v>0.66878062805620653</v>
      </c>
    </row>
    <row r="9" spans="1:22" ht="24" x14ac:dyDescent="0.2">
      <c r="A9" s="48">
        <v>967</v>
      </c>
      <c r="B9" s="51" t="s">
        <v>10</v>
      </c>
      <c r="C9" s="76">
        <v>313430344</v>
      </c>
      <c r="D9" s="76">
        <v>254616679</v>
      </c>
      <c r="E9" s="52">
        <f t="shared" ref="E9:E13" si="0">D9/C9</f>
        <v>0.81235491034652341</v>
      </c>
    </row>
    <row r="10" spans="1:22" ht="36" x14ac:dyDescent="0.2">
      <c r="A10" s="114">
        <v>7563</v>
      </c>
      <c r="B10" s="82" t="s">
        <v>58</v>
      </c>
      <c r="C10" s="76">
        <v>43569606</v>
      </c>
      <c r="D10" s="76">
        <v>30623063</v>
      </c>
      <c r="E10" s="52">
        <f t="shared" si="0"/>
        <v>0.70285379674996373</v>
      </c>
    </row>
    <row r="11" spans="1:22" ht="24" x14ac:dyDescent="0.2">
      <c r="A11" s="114">
        <v>7568</v>
      </c>
      <c r="B11" s="82" t="s">
        <v>59</v>
      </c>
      <c r="C11" s="76">
        <v>1974721159</v>
      </c>
      <c r="D11" s="76">
        <v>981215240</v>
      </c>
      <c r="E11" s="52">
        <f t="shared" si="0"/>
        <v>0.49688799632697916</v>
      </c>
    </row>
    <row r="12" spans="1:22" ht="12" customHeight="1" x14ac:dyDescent="0.2">
      <c r="A12" s="114">
        <v>7570</v>
      </c>
      <c r="B12" s="82" t="s">
        <v>60</v>
      </c>
      <c r="C12" s="76">
        <v>3987105506</v>
      </c>
      <c r="D12" s="76">
        <v>3980665095</v>
      </c>
      <c r="E12" s="52">
        <f t="shared" si="0"/>
        <v>0.99838469009904351</v>
      </c>
    </row>
    <row r="13" spans="1:22" ht="24" x14ac:dyDescent="0.2">
      <c r="A13" s="114">
        <v>7574</v>
      </c>
      <c r="B13" s="82" t="s">
        <v>61</v>
      </c>
      <c r="C13" s="76">
        <v>277983877</v>
      </c>
      <c r="D13" s="76">
        <v>152021737</v>
      </c>
      <c r="E13" s="52">
        <f t="shared" si="0"/>
        <v>0.54687249721321063</v>
      </c>
    </row>
    <row r="14" spans="1:22" x14ac:dyDescent="0.2">
      <c r="A14" s="161" t="s">
        <v>7</v>
      </c>
      <c r="B14" s="162"/>
      <c r="C14" s="109">
        <f>SUM(C8:C13)</f>
        <v>7478179475</v>
      </c>
      <c r="D14" s="109">
        <f>SUM(D8:D13)</f>
        <v>5988584316</v>
      </c>
      <c r="E14" s="108">
        <f>+D14/C14</f>
        <v>0.80080778162923139</v>
      </c>
      <c r="F14" s="80"/>
    </row>
    <row r="15" spans="1:22" s="14" customFormat="1" x14ac:dyDescent="0.2">
      <c r="A15" s="163" t="s">
        <v>26</v>
      </c>
      <c r="B15" s="163"/>
      <c r="C15" s="112">
        <f>+C14+C7</f>
        <v>8089602204</v>
      </c>
      <c r="D15" s="112">
        <f>+D14+D7</f>
        <v>6555869798</v>
      </c>
      <c r="E15" s="113">
        <f>+D15/C15</f>
        <v>0.81040694371329802</v>
      </c>
      <c r="F15" s="36"/>
      <c r="G15" s="36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s="14" customFormat="1" ht="24" x14ac:dyDescent="0.2">
      <c r="A16" s="70">
        <v>339</v>
      </c>
      <c r="B16" s="54" t="s">
        <v>18</v>
      </c>
      <c r="C16" s="77">
        <v>698945658</v>
      </c>
      <c r="D16" s="77">
        <v>546182198</v>
      </c>
      <c r="E16" s="52">
        <f>D16/C16</f>
        <v>0.78143728592988837</v>
      </c>
      <c r="F16" s="36"/>
      <c r="G16" s="36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s="14" customFormat="1" x14ac:dyDescent="0.2">
      <c r="A17" s="48">
        <v>1004</v>
      </c>
      <c r="B17" s="51" t="s">
        <v>9</v>
      </c>
      <c r="C17" s="77">
        <v>109673404</v>
      </c>
      <c r="D17" s="77">
        <v>103152204</v>
      </c>
      <c r="E17" s="52">
        <f t="shared" ref="E17:E24" si="1">D17/C17</f>
        <v>0.94053982312794815</v>
      </c>
      <c r="F17" s="36"/>
      <c r="G17" s="36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s="14" customFormat="1" ht="15" customHeight="1" x14ac:dyDescent="0.2">
      <c r="A18" s="48">
        <v>1183</v>
      </c>
      <c r="B18" s="51" t="s">
        <v>25</v>
      </c>
      <c r="C18" s="77">
        <v>31440523</v>
      </c>
      <c r="D18" s="77">
        <v>23346667</v>
      </c>
      <c r="E18" s="52">
        <f t="shared" si="1"/>
        <v>0.74256611443772735</v>
      </c>
      <c r="F18" s="36">
        <v>169498203</v>
      </c>
      <c r="G18" s="36">
        <v>162000001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s="14" customFormat="1" ht="36" x14ac:dyDescent="0.2">
      <c r="A19" s="116">
        <v>7596</v>
      </c>
      <c r="B19" s="82" t="s">
        <v>63</v>
      </c>
      <c r="C19" s="102">
        <v>2535450621</v>
      </c>
      <c r="D19" s="102">
        <v>2128997114</v>
      </c>
      <c r="E19" s="52">
        <f t="shared" si="1"/>
        <v>0.83969180719453651</v>
      </c>
      <c r="F19" s="36"/>
      <c r="G19" s="36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s="14" customFormat="1" ht="13.5" customHeight="1" x14ac:dyDescent="0.2">
      <c r="A20" s="115">
        <v>7588</v>
      </c>
      <c r="B20" s="82" t="s">
        <v>64</v>
      </c>
      <c r="C20" s="102">
        <v>1043800109</v>
      </c>
      <c r="D20" s="102">
        <v>288011910</v>
      </c>
      <c r="E20" s="52">
        <f t="shared" si="1"/>
        <v>0.275926307649006</v>
      </c>
      <c r="F20" s="36"/>
      <c r="G20" s="36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s="14" customFormat="1" ht="24" x14ac:dyDescent="0.2">
      <c r="A21" s="114">
        <v>7583</v>
      </c>
      <c r="B21" s="82" t="s">
        <v>65</v>
      </c>
      <c r="C21" s="102">
        <v>232980802</v>
      </c>
      <c r="D21" s="102">
        <v>188660916</v>
      </c>
      <c r="E21" s="52">
        <f t="shared" si="1"/>
        <v>0.80977022304181101</v>
      </c>
      <c r="F21" s="36"/>
      <c r="G21" s="36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s="14" customFormat="1" ht="24" x14ac:dyDescent="0.2">
      <c r="A22" s="114">
        <v>7579</v>
      </c>
      <c r="B22" s="82" t="s">
        <v>66</v>
      </c>
      <c r="C22" s="102">
        <v>1257407020</v>
      </c>
      <c r="D22" s="102">
        <v>1076877981</v>
      </c>
      <c r="E22" s="52">
        <f t="shared" si="1"/>
        <v>0.85642752415999712</v>
      </c>
      <c r="F22" s="36"/>
      <c r="G22" s="36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s="14" customFormat="1" x14ac:dyDescent="0.2">
      <c r="A23" s="161" t="s">
        <v>40</v>
      </c>
      <c r="B23" s="162"/>
      <c r="C23" s="105">
        <f>SUM(C16:C22)</f>
        <v>5909698137</v>
      </c>
      <c r="D23" s="105">
        <f>SUM(D16:D22)</f>
        <v>4355228990</v>
      </c>
      <c r="E23" s="106">
        <f t="shared" si="1"/>
        <v>0.73696302062069263</v>
      </c>
      <c r="F23" s="36"/>
      <c r="G23" s="36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</row>
    <row r="24" spans="1:22" s="14" customFormat="1" ht="12" customHeight="1" x14ac:dyDescent="0.2">
      <c r="A24" s="114">
        <v>7581</v>
      </c>
      <c r="B24" s="82" t="s">
        <v>67</v>
      </c>
      <c r="C24" s="102">
        <v>1403823839</v>
      </c>
      <c r="D24" s="102">
        <v>1191206237</v>
      </c>
      <c r="E24" s="52">
        <f t="shared" si="1"/>
        <v>0.84854395822808082</v>
      </c>
      <c r="F24" s="36"/>
      <c r="G24" s="36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</row>
    <row r="25" spans="1:22" s="14" customFormat="1" ht="12" customHeight="1" x14ac:dyDescent="0.2">
      <c r="A25" s="48">
        <v>585</v>
      </c>
      <c r="B25" s="51" t="s">
        <v>16</v>
      </c>
      <c r="C25" s="77">
        <v>54623220</v>
      </c>
      <c r="D25" s="77">
        <v>39964220</v>
      </c>
      <c r="E25" s="52">
        <f t="shared" ref="E25" si="2">D25/C25</f>
        <v>0.73163427567982997</v>
      </c>
      <c r="F25" s="36"/>
      <c r="G25" s="36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</row>
    <row r="26" spans="1:22" s="14" customFormat="1" ht="12" customHeight="1" x14ac:dyDescent="0.2">
      <c r="A26" s="161" t="s">
        <v>7</v>
      </c>
      <c r="B26" s="162"/>
      <c r="C26" s="105">
        <f>SUM(C24:C25)</f>
        <v>1458447059</v>
      </c>
      <c r="D26" s="105">
        <f>SUM(D24:D25)</f>
        <v>1231170457</v>
      </c>
      <c r="E26" s="108">
        <f t="shared" ref="E26:E39" si="3">D26/C26</f>
        <v>0.84416533970329055</v>
      </c>
      <c r="F26" s="81"/>
      <c r="G26" s="36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</row>
    <row r="27" spans="1:22" ht="24" x14ac:dyDescent="0.2">
      <c r="A27" s="48">
        <v>6219</v>
      </c>
      <c r="B27" s="55" t="s">
        <v>12</v>
      </c>
      <c r="C27" s="78">
        <v>195326258</v>
      </c>
      <c r="D27" s="78">
        <v>158682121</v>
      </c>
      <c r="E27" s="52">
        <f t="shared" si="3"/>
        <v>0.81239523361984445</v>
      </c>
      <c r="F27" s="35">
        <v>0</v>
      </c>
      <c r="G27" s="35">
        <v>0</v>
      </c>
    </row>
    <row r="28" spans="1:22" x14ac:dyDescent="0.2">
      <c r="A28" s="48">
        <v>1032</v>
      </c>
      <c r="B28" s="55" t="s">
        <v>15</v>
      </c>
      <c r="C28" s="78">
        <v>4217943239</v>
      </c>
      <c r="D28" s="78">
        <v>3049960168</v>
      </c>
      <c r="E28" s="52">
        <f t="shared" si="3"/>
        <v>0.72309179976615612</v>
      </c>
    </row>
    <row r="29" spans="1:22" ht="24" x14ac:dyDescent="0.2">
      <c r="A29" s="115">
        <v>7573</v>
      </c>
      <c r="B29" s="97" t="s">
        <v>68</v>
      </c>
      <c r="C29" s="78">
        <v>2897169919</v>
      </c>
      <c r="D29" s="78">
        <v>2165788948</v>
      </c>
      <c r="E29" s="52">
        <f t="shared" si="3"/>
        <v>0.74755330496719818</v>
      </c>
    </row>
    <row r="30" spans="1:22" ht="36" x14ac:dyDescent="0.2">
      <c r="A30" s="114">
        <v>7576</v>
      </c>
      <c r="B30" s="97" t="s">
        <v>69</v>
      </c>
      <c r="C30" s="78">
        <v>296839440</v>
      </c>
      <c r="D30" s="78">
        <v>0</v>
      </c>
      <c r="E30" s="52">
        <f t="shared" si="3"/>
        <v>0</v>
      </c>
    </row>
    <row r="31" spans="1:22" ht="12" customHeight="1" x14ac:dyDescent="0.2">
      <c r="A31" s="114">
        <v>7587</v>
      </c>
      <c r="B31" s="97" t="s">
        <v>70</v>
      </c>
      <c r="C31" s="78">
        <v>10183604205</v>
      </c>
      <c r="D31" s="78">
        <v>7181565944</v>
      </c>
      <c r="E31" s="52">
        <f t="shared" si="3"/>
        <v>0.70520866673843796</v>
      </c>
    </row>
    <row r="32" spans="1:22" ht="12" customHeight="1" x14ac:dyDescent="0.2">
      <c r="A32" s="114">
        <v>7578</v>
      </c>
      <c r="B32" s="97" t="s">
        <v>71</v>
      </c>
      <c r="C32" s="78">
        <v>36273991470</v>
      </c>
      <c r="D32" s="78">
        <v>12487578843</v>
      </c>
      <c r="E32" s="52">
        <f t="shared" si="3"/>
        <v>0.34425709267003918</v>
      </c>
    </row>
    <row r="33" spans="1:22" x14ac:dyDescent="0.2">
      <c r="A33" s="161" t="s">
        <v>41</v>
      </c>
      <c r="B33" s="162"/>
      <c r="C33" s="110">
        <f>SUM(C27:C32)</f>
        <v>54064874531</v>
      </c>
      <c r="D33" s="110">
        <f>SUM(D27:D32)</f>
        <v>25043576024</v>
      </c>
      <c r="E33" s="111">
        <f t="shared" si="3"/>
        <v>0.46321343092436817</v>
      </c>
    </row>
    <row r="34" spans="1:22" ht="24" x14ac:dyDescent="0.2">
      <c r="A34" s="48">
        <v>7545</v>
      </c>
      <c r="B34" s="55" t="s">
        <v>52</v>
      </c>
      <c r="C34" s="78">
        <v>1001369796</v>
      </c>
      <c r="D34" s="78">
        <v>995262230</v>
      </c>
      <c r="E34" s="52">
        <f t="shared" si="3"/>
        <v>0.99390078867527576</v>
      </c>
    </row>
    <row r="35" spans="1:22" x14ac:dyDescent="0.2">
      <c r="A35" s="48">
        <v>1044</v>
      </c>
      <c r="B35" s="55" t="s">
        <v>13</v>
      </c>
      <c r="C35" s="78">
        <v>2586129270</v>
      </c>
      <c r="D35" s="78">
        <v>2245476045</v>
      </c>
      <c r="E35" s="52">
        <f t="shared" si="3"/>
        <v>0.86827679924909551</v>
      </c>
      <c r="F35" s="35">
        <v>289591620.25</v>
      </c>
      <c r="G35" s="35">
        <v>261220532</v>
      </c>
    </row>
    <row r="36" spans="1:22" ht="24" x14ac:dyDescent="0.2">
      <c r="A36" s="114">
        <v>7593</v>
      </c>
      <c r="B36" s="97" t="s">
        <v>72</v>
      </c>
      <c r="C36" s="78">
        <v>3411487183</v>
      </c>
      <c r="D36" s="78">
        <v>3265224870</v>
      </c>
      <c r="E36" s="52">
        <f t="shared" si="3"/>
        <v>0.9571265242534549</v>
      </c>
    </row>
    <row r="37" spans="1:22" ht="24" x14ac:dyDescent="0.2">
      <c r="A37" s="115">
        <v>7653</v>
      </c>
      <c r="B37" s="98" t="s">
        <v>73</v>
      </c>
      <c r="C37" s="78">
        <v>3809896092</v>
      </c>
      <c r="D37" s="78">
        <v>2419351393</v>
      </c>
      <c r="E37" s="52">
        <f t="shared" si="3"/>
        <v>0.63501768409908643</v>
      </c>
    </row>
    <row r="38" spans="1:22" ht="36" x14ac:dyDescent="0.2">
      <c r="A38" s="114">
        <v>7595</v>
      </c>
      <c r="B38" s="97" t="s">
        <v>74</v>
      </c>
      <c r="C38" s="78">
        <v>1141900763</v>
      </c>
      <c r="D38" s="78">
        <v>899148992</v>
      </c>
      <c r="E38" s="52">
        <f t="shared" si="3"/>
        <v>0.78741430178026772</v>
      </c>
    </row>
    <row r="39" spans="1:22" x14ac:dyDescent="0.2">
      <c r="A39" s="161" t="s">
        <v>42</v>
      </c>
      <c r="B39" s="162"/>
      <c r="C39" s="109">
        <f>SUM(C34:C38)</f>
        <v>11950783104</v>
      </c>
      <c r="D39" s="109">
        <f>SUM(D34:D38)</f>
        <v>9824463530</v>
      </c>
      <c r="E39" s="108">
        <f t="shared" si="3"/>
        <v>0.82207696721662471</v>
      </c>
      <c r="F39" s="79"/>
    </row>
    <row r="40" spans="1:22" x14ac:dyDescent="0.2">
      <c r="A40" s="164" t="s">
        <v>27</v>
      </c>
      <c r="B40" s="164"/>
      <c r="C40" s="112">
        <f>+C39+C33+C26+C23</f>
        <v>73383802831</v>
      </c>
      <c r="D40" s="112">
        <f>+D39+D33+D26+D23</f>
        <v>40454439001</v>
      </c>
      <c r="E40" s="113">
        <f>D40/C40</f>
        <v>0.55127204424340037</v>
      </c>
    </row>
    <row r="41" spans="1:22" s="44" customFormat="1" ht="11.25" customHeight="1" x14ac:dyDescent="0.2">
      <c r="A41" s="42"/>
      <c r="B41" s="46"/>
      <c r="C41" s="27"/>
      <c r="D41" s="27"/>
      <c r="E41" s="31"/>
      <c r="F41" s="43"/>
      <c r="G41" s="43"/>
    </row>
    <row r="42" spans="1:22" s="15" customFormat="1" ht="15.75" customHeight="1" x14ac:dyDescent="0.2">
      <c r="A42" s="157" t="s">
        <v>28</v>
      </c>
      <c r="B42" s="157"/>
      <c r="C42" s="56">
        <f>+C40+C15</f>
        <v>81473405035</v>
      </c>
      <c r="D42" s="56">
        <f>+D40+D15</f>
        <v>47010308799</v>
      </c>
      <c r="E42" s="69">
        <f>+D42/C42</f>
        <v>0.57700189133871271</v>
      </c>
      <c r="F42" s="37"/>
      <c r="G42" s="37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 ht="15.75" customHeight="1" x14ac:dyDescent="0.2">
      <c r="A43" s="39"/>
    </row>
    <row r="44" spans="1:22" s="27" customFormat="1" x14ac:dyDescent="0.2">
      <c r="A44" s="31"/>
      <c r="B44" s="45"/>
      <c r="C44" s="38"/>
      <c r="D44" s="38"/>
      <c r="E44" s="29"/>
      <c r="F44" s="35"/>
      <c r="G44" s="35"/>
    </row>
    <row r="45" spans="1:22" s="27" customFormat="1" x14ac:dyDescent="0.2">
      <c r="A45" s="31"/>
      <c r="B45" s="45"/>
      <c r="C45" s="38"/>
      <c r="D45" s="38"/>
      <c r="E45" s="29"/>
      <c r="F45" s="35"/>
      <c r="G45" s="35"/>
    </row>
    <row r="46" spans="1:22" s="27" customFormat="1" x14ac:dyDescent="0.2">
      <c r="A46" s="31"/>
      <c r="B46" s="45"/>
      <c r="C46" s="38"/>
      <c r="D46" s="38"/>
      <c r="E46" s="29"/>
      <c r="F46" s="35"/>
      <c r="G46" s="35"/>
    </row>
    <row r="47" spans="1:22" s="27" customFormat="1" x14ac:dyDescent="0.2">
      <c r="A47" s="31"/>
      <c r="B47" s="45"/>
      <c r="C47" s="38"/>
      <c r="D47" s="38"/>
      <c r="E47" s="29"/>
      <c r="F47" s="35"/>
      <c r="G47" s="35"/>
    </row>
    <row r="48" spans="1:22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  <row r="201" spans="1:7" s="27" customFormat="1" x14ac:dyDescent="0.2">
      <c r="A201" s="31"/>
      <c r="B201" s="45"/>
      <c r="C201" s="38"/>
      <c r="D201" s="38"/>
      <c r="E201" s="29"/>
      <c r="F201" s="35"/>
      <c r="G201" s="35"/>
    </row>
    <row r="202" spans="1:7" s="27" customFormat="1" x14ac:dyDescent="0.2">
      <c r="A202" s="31"/>
      <c r="B202" s="45"/>
      <c r="C202" s="38"/>
      <c r="D202" s="38"/>
      <c r="E202" s="29"/>
      <c r="F202" s="35"/>
      <c r="G202" s="35"/>
    </row>
    <row r="203" spans="1:7" s="27" customFormat="1" x14ac:dyDescent="0.2">
      <c r="A203" s="31"/>
      <c r="B203" s="45"/>
      <c r="C203" s="38"/>
      <c r="D203" s="38"/>
      <c r="E203" s="29"/>
      <c r="F203" s="35"/>
      <c r="G203" s="35"/>
    </row>
    <row r="204" spans="1:7" s="27" customFormat="1" x14ac:dyDescent="0.2">
      <c r="A204" s="31"/>
      <c r="B204" s="45"/>
      <c r="C204" s="38"/>
      <c r="D204" s="38"/>
      <c r="E204" s="29"/>
      <c r="F204" s="35"/>
      <c r="G204" s="35"/>
    </row>
    <row r="205" spans="1:7" s="27" customFormat="1" x14ac:dyDescent="0.2">
      <c r="A205" s="31"/>
      <c r="B205" s="45"/>
      <c r="C205" s="38"/>
      <c r="D205" s="38"/>
      <c r="E205" s="29"/>
      <c r="F205" s="35"/>
      <c r="G205" s="35"/>
    </row>
    <row r="206" spans="1:7" s="27" customFormat="1" x14ac:dyDescent="0.2">
      <c r="A206" s="31"/>
      <c r="B206" s="45"/>
      <c r="C206" s="38"/>
      <c r="D206" s="38"/>
      <c r="E206" s="29"/>
      <c r="F206" s="35"/>
      <c r="G206" s="35"/>
    </row>
    <row r="207" spans="1:7" s="27" customFormat="1" x14ac:dyDescent="0.2">
      <c r="A207" s="31"/>
      <c r="B207" s="45"/>
      <c r="C207" s="38"/>
      <c r="D207" s="38"/>
      <c r="E207" s="29"/>
      <c r="F207" s="35"/>
      <c r="G207" s="35"/>
    </row>
    <row r="208" spans="1:7" s="27" customFormat="1" x14ac:dyDescent="0.2">
      <c r="A208" s="31"/>
      <c r="B208" s="45"/>
      <c r="C208" s="38"/>
      <c r="D208" s="38"/>
      <c r="E208" s="29"/>
      <c r="F208" s="35"/>
      <c r="G208" s="35"/>
    </row>
    <row r="209" spans="1:7" s="27" customFormat="1" x14ac:dyDescent="0.2">
      <c r="A209" s="31"/>
      <c r="B209" s="45"/>
      <c r="C209" s="38"/>
      <c r="D209" s="38"/>
      <c r="E209" s="29"/>
      <c r="F209" s="35"/>
      <c r="G209" s="35"/>
    </row>
    <row r="210" spans="1:7" s="27" customFormat="1" x14ac:dyDescent="0.2">
      <c r="A210" s="31"/>
      <c r="B210" s="45"/>
      <c r="C210" s="38"/>
      <c r="D210" s="38"/>
      <c r="E210" s="29"/>
      <c r="F210" s="35"/>
      <c r="G210" s="35"/>
    </row>
  </sheetData>
  <autoFilter ref="A4:E41">
    <filterColumn colId="0" showButton="0"/>
  </autoFilter>
  <mergeCells count="12">
    <mergeCell ref="A42:B42"/>
    <mergeCell ref="A1:E1"/>
    <mergeCell ref="A2:E2"/>
    <mergeCell ref="A4:B4"/>
    <mergeCell ref="A7:B7"/>
    <mergeCell ref="A14:B14"/>
    <mergeCell ref="A15:B15"/>
    <mergeCell ref="A26:B26"/>
    <mergeCell ref="A33:B33"/>
    <mergeCell ref="A39:B39"/>
    <mergeCell ref="A40:B40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EJECUCION TOTAL </vt:lpstr>
      <vt:lpstr>EJECUCION TOTAL + SUSPENSIO (2</vt:lpstr>
      <vt:lpstr>RESUMEN FUNCIONAMIENTO </vt:lpstr>
      <vt:lpstr>RESUMEN RESERVAS</vt:lpstr>
      <vt:lpstr>'EJECUCION BMT  CONCEJO'!Área_de_impresión</vt:lpstr>
      <vt:lpstr>'EJECUCION TOTAL '!Área_de_impresión</vt:lpstr>
      <vt:lpstr>'EJECUCION TOTAL + SUSPENSIO (2'!Área_de_impresión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2020-03-11T22:03:20Z</cp:lastPrinted>
  <dcterms:created xsi:type="dcterms:W3CDTF">2015-10-06T19:48:57Z</dcterms:created>
  <dcterms:modified xsi:type="dcterms:W3CDTF">2021-06-02T13:57:30Z</dcterms:modified>
</cp:coreProperties>
</file>