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G:\Mi unidad\2024\2024\PDD UNCSAB\POLITICAS PUBLICAS\PP MUJER EQUIDAD Y GENERO\II TRIMESTRE\"/>
    </mc:Choice>
  </mc:AlternateContent>
  <xr:revisionPtr revIDLastSave="0" documentId="13_ncr:1_{B1C145B2-9097-4DC3-92E5-29109067D691}" xr6:coauthVersionLast="47" xr6:coauthVersionMax="47" xr10:uidLastSave="{00000000-0000-0000-0000-000000000000}"/>
  <bookViews>
    <workbookView xWindow="-120" yWindow="-120" windowWidth="20730" windowHeight="11040" xr2:uid="{8449E04F-6D5B-4A41-8C11-CBC695E8F763}"/>
  </bookViews>
  <sheets>
    <sheet name="Hoja1" sheetId="1" r:id="rId1"/>
  </sheets>
  <definedNames>
    <definedName name="_xlnm._FilterDatabase" localSheetId="0" hidden="1">Hoja1!$A$3:$DM$3</definedName>
    <definedName name="ANUALIZACIÓN" localSheetId="0">#REF!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F15" i="1" l="1"/>
  <c r="CE15" i="1"/>
  <c r="CR19" i="1" l="1"/>
  <c r="CR20" i="1"/>
  <c r="AE5" i="1" l="1"/>
  <c r="AN5" i="1"/>
  <c r="AO5" i="1"/>
  <c r="AS5" i="1" s="1"/>
  <c r="AW5" i="1" s="1"/>
  <c r="BA5" i="1" s="1"/>
  <c r="BE5" i="1" s="1"/>
  <c r="BI5" i="1" s="1"/>
  <c r="BM5" i="1" s="1"/>
  <c r="BQ5" i="1" s="1"/>
  <c r="BU5" i="1" s="1"/>
  <c r="AR5" i="1"/>
  <c r="AV5" i="1" s="1"/>
  <c r="AZ5" i="1" s="1"/>
  <c r="BD5" i="1" s="1"/>
  <c r="BH5" i="1" s="1"/>
  <c r="BL5" i="1" s="1"/>
  <c r="BP5" i="1" s="1"/>
  <c r="BT5" i="1" s="1"/>
  <c r="AO20" i="1"/>
  <c r="AS20" i="1" s="1"/>
  <c r="AN20" i="1"/>
  <c r="AR20" i="1" s="1"/>
  <c r="BA19" i="1"/>
  <c r="AZ19" i="1"/>
  <c r="AO19" i="1"/>
  <c r="AS19" i="1" s="1"/>
  <c r="AN19" i="1"/>
  <c r="AR19" i="1" s="1"/>
  <c r="AS18" i="1"/>
  <c r="AN13" i="1"/>
  <c r="AR13" i="1" s="1"/>
  <c r="AV13" i="1" s="1"/>
  <c r="AZ13" i="1" s="1"/>
  <c r="BD13" i="1" s="1"/>
  <c r="BH13" i="1" s="1"/>
  <c r="BL13" i="1" s="1"/>
  <c r="BP13" i="1" s="1"/>
  <c r="BT13" i="1" s="1"/>
  <c r="AZ17" i="1"/>
  <c r="BD17" i="1" s="1"/>
  <c r="BH17" i="1" s="1"/>
  <c r="BL17" i="1" s="1"/>
  <c r="BP17" i="1" s="1"/>
  <c r="BT17" i="1" s="1"/>
  <c r="AE17" i="1"/>
  <c r="AN12" i="1"/>
  <c r="AR12" i="1" s="1"/>
  <c r="AV12" i="1" s="1"/>
  <c r="AZ12" i="1" s="1"/>
  <c r="BD12" i="1" s="1"/>
  <c r="BH12" i="1" s="1"/>
  <c r="BL12" i="1" s="1"/>
  <c r="BP12" i="1" s="1"/>
  <c r="BT12" i="1" s="1"/>
  <c r="BX11" i="1"/>
  <c r="BE10" i="1"/>
  <c r="BI10" i="1" s="1"/>
  <c r="BM10" i="1" s="1"/>
  <c r="BQ10" i="1" s="1"/>
  <c r="BU10" i="1" s="1"/>
  <c r="BD10" i="1"/>
  <c r="BH10" i="1" s="1"/>
  <c r="BL10" i="1" s="1"/>
  <c r="BP10" i="1" s="1"/>
  <c r="BT10" i="1" s="1"/>
  <c r="AW9" i="1"/>
  <c r="BA9" i="1" s="1"/>
  <c r="BE9" i="1" s="1"/>
  <c r="BI9" i="1" s="1"/>
  <c r="BM9" i="1" s="1"/>
  <c r="BQ9" i="1" s="1"/>
  <c r="BU9" i="1" s="1"/>
  <c r="AV9" i="1"/>
  <c r="AZ9" i="1" s="1"/>
  <c r="BD9" i="1" s="1"/>
  <c r="BH9" i="1" s="1"/>
  <c r="BL9" i="1" s="1"/>
  <c r="BP9" i="1" s="1"/>
  <c r="BT9" i="1" s="1"/>
  <c r="BX9" i="1" s="1"/>
  <c r="AE9" i="1"/>
  <c r="AO8" i="1"/>
  <c r="AS8" i="1" s="1"/>
  <c r="AW8" i="1" s="1"/>
  <c r="BA8" i="1" s="1"/>
  <c r="BE8" i="1" s="1"/>
  <c r="BI8" i="1" s="1"/>
  <c r="BM8" i="1" s="1"/>
  <c r="BQ8" i="1" s="1"/>
  <c r="BU8" i="1" s="1"/>
  <c r="AN8" i="1"/>
  <c r="AR8" i="1" s="1"/>
  <c r="AV8" i="1" s="1"/>
  <c r="AZ8" i="1" s="1"/>
  <c r="BD8" i="1" s="1"/>
  <c r="BH8" i="1" s="1"/>
  <c r="BL8" i="1" s="1"/>
  <c r="BP8" i="1" s="1"/>
  <c r="BT8" i="1" s="1"/>
  <c r="AE8" i="1"/>
  <c r="AE7" i="1"/>
  <c r="AO6" i="1"/>
  <c r="AS6" i="1" s="1"/>
  <c r="AW6" i="1" s="1"/>
  <c r="AN6" i="1"/>
  <c r="AR6" i="1" s="1"/>
  <c r="AV6" i="1" s="1"/>
  <c r="AZ6" i="1" s="1"/>
  <c r="BD6" i="1" s="1"/>
  <c r="BH6" i="1" s="1"/>
  <c r="BL6" i="1" s="1"/>
  <c r="BP6" i="1" s="1"/>
  <c r="BA4" i="1"/>
  <c r="BE4" i="1" s="1"/>
  <c r="BI4" i="1" s="1"/>
  <c r="BM4" i="1" s="1"/>
  <c r="BQ4" i="1" s="1"/>
  <c r="BU4" i="1" s="1"/>
  <c r="AZ4" i="1"/>
  <c r="BD4" i="1" s="1"/>
  <c r="BH4" i="1" s="1"/>
  <c r="BL4" i="1" s="1"/>
  <c r="BP4" i="1" s="1"/>
  <c r="BT4" i="1" s="1"/>
  <c r="AW15" i="1"/>
  <c r="AN15" i="1"/>
  <c r="AO15" i="1" s="1"/>
  <c r="AK15" i="1"/>
  <c r="AE15" i="1"/>
  <c r="AK14" i="1"/>
  <c r="AJ14" i="1"/>
  <c r="AR15" i="1" l="1"/>
  <c r="AS15" i="1" s="1"/>
</calcChain>
</file>

<file path=xl/sharedStrings.xml><?xml version="1.0" encoding="utf-8"?>
<sst xmlns="http://schemas.openxmlformats.org/spreadsheetml/2006/main" count="1318" uniqueCount="350">
  <si>
    <t>Indicadores de resultado</t>
  </si>
  <si>
    <t>Indicadores de producto</t>
  </si>
  <si>
    <t>Tiempos de ejecución</t>
  </si>
  <si>
    <t>Metas anuales de 
producto</t>
  </si>
  <si>
    <t>Meta de producto Final</t>
  </si>
  <si>
    <t>Costos estimados y Recursos disponibles</t>
  </si>
  <si>
    <t>Responsable de la ejecución</t>
  </si>
  <si>
    <t>REPORTES SECTORIALES 2024</t>
  </si>
  <si>
    <t>RETROALIMENTACIÓN A LOS REPORTES SDMUJER 2024</t>
  </si>
  <si>
    <t>Objetivo específico</t>
  </si>
  <si>
    <t>Resultado esperado</t>
  </si>
  <si>
    <t>Producto esperado</t>
  </si>
  <si>
    <t>Importancia relativa del producto
(%)</t>
  </si>
  <si>
    <t xml:space="preserve">Nombre indicador de producto </t>
  </si>
  <si>
    <t>Fórmula del indicador de producto</t>
  </si>
  <si>
    <t>ODS</t>
  </si>
  <si>
    <t>Meta 
ODS</t>
  </si>
  <si>
    <t>Enfoque</t>
  </si>
  <si>
    <t>Territorialización</t>
  </si>
  <si>
    <t>Tipo de anualización</t>
  </si>
  <si>
    <t>Periodicidad</t>
  </si>
  <si>
    <t>Indicador del PDD</t>
  </si>
  <si>
    <t>Código Meta
PDD</t>
  </si>
  <si>
    <t>Línea base</t>
  </si>
  <si>
    <t>Costo total</t>
  </si>
  <si>
    <t xml:space="preserve">Sector </t>
  </si>
  <si>
    <t>Entidad</t>
  </si>
  <si>
    <t>Dirección/Subdirección/Grupo/Unidad</t>
  </si>
  <si>
    <t>Persona de contacto</t>
  </si>
  <si>
    <t>Teléfono</t>
  </si>
  <si>
    <t>Correo electrónico</t>
  </si>
  <si>
    <r>
      <rPr>
        <b/>
        <sz val="10"/>
        <color rgb="FF000000"/>
        <rFont val="Arial"/>
        <family val="2"/>
      </rPr>
      <t xml:space="preserve">AVANCE CUANTITATIVO ACUMULADO 2024 (NÚMERICO)
</t>
    </r>
    <r>
      <rPr>
        <b/>
        <u/>
        <sz val="10"/>
        <color rgb="FFFF0000"/>
        <rFont val="Arial"/>
        <family val="2"/>
      </rPr>
      <t xml:space="preserve">SE REPORTA CONFORME A LA PERIODICIDAD Y AL TIPO DE ANUALIZACIÓN (EJEMPLO: ANUAL - CONSTANTE), SE REPORTA ÚNICAMENTE EN EL PERIODO QUE ESTA RESALTADO EN AMARILLO. </t>
    </r>
  </si>
  <si>
    <r>
      <rPr>
        <b/>
        <sz val="10"/>
        <color rgb="FF000000"/>
        <rFont val="Arial"/>
        <family val="2"/>
      </rPr>
      <t xml:space="preserve">AVANCE CUALITATIVO 2024 (DESCRIPTIVO)
</t>
    </r>
    <r>
      <rPr>
        <b/>
        <u/>
        <sz val="10"/>
        <color rgb="FFFF0000"/>
        <rFont val="Arial"/>
        <family val="2"/>
      </rPr>
      <t xml:space="preserve">
SE REPORTA TODOS LOS TRIMESTRES, INDEPENDIENTEMENTE DE SU PERIODICIDAD</t>
    </r>
  </si>
  <si>
    <r>
      <rPr>
        <b/>
        <sz val="10"/>
        <color rgb="FF000000"/>
        <rFont val="Arial"/>
        <family val="2"/>
      </rPr>
      <t xml:space="preserve">AVANCE CUALITATIVO IMPLEMENTACIÓN DE ENFOQUES 2024 (DESCRIPTIVO)
</t>
    </r>
    <r>
      <rPr>
        <b/>
        <u/>
        <sz val="10"/>
        <color rgb="FFFF0000"/>
        <rFont val="Arial"/>
        <family val="2"/>
      </rPr>
      <t>SE REPORTA TODOS LOS TRIMESTRES, INDEPENDIENTEMENTE DE SU PERIODICIDAD</t>
    </r>
  </si>
  <si>
    <r>
      <rPr>
        <b/>
        <sz val="10"/>
        <color rgb="FF000000"/>
        <rFont val="Arial"/>
        <family val="2"/>
      </rPr>
      <t xml:space="preserve">RECURSOS EJECUTADOS 2024 (NÚMERICO)
</t>
    </r>
    <r>
      <rPr>
        <b/>
        <u/>
        <sz val="10"/>
        <color rgb="FFFF0000"/>
        <rFont val="Arial"/>
        <family val="2"/>
      </rPr>
      <t>SE REPORTA CONFORME A LA PERIODICIDAD, SE REPORTA ÚNICAMENTE EN EL PERIODO QUE ESTA RESALTADO EN AMARILLO DE MANERA ACUMULADA</t>
    </r>
  </si>
  <si>
    <r>
      <rPr>
        <b/>
        <sz val="10"/>
        <color rgb="FF000000"/>
        <rFont val="Arial"/>
        <family val="2"/>
      </rPr>
      <t xml:space="preserve">AVANCE CUALITATIVO DE LA INFORMACIÓN FINANCIERA 2024 (DESCRIPTIVO)
</t>
    </r>
    <r>
      <rPr>
        <b/>
        <u/>
        <sz val="10"/>
        <color rgb="FFFF0000"/>
        <rFont val="Arial"/>
        <family val="2"/>
      </rPr>
      <t>SE REPORTA TODOS LOS TRIMESTRES, INDEPENDIENTEMENTE DE SU PERIODICIDAD</t>
    </r>
  </si>
  <si>
    <t>OBSERVACIONES SECTOR</t>
  </si>
  <si>
    <t>Trimestre 1 (Ene - Mar)</t>
  </si>
  <si>
    <t>Trimestre 2 (Abr - Jun)</t>
  </si>
  <si>
    <t>Trimestre 3 (Jul - Sept)</t>
  </si>
  <si>
    <t>Trimestre 4 (Oct - Dic)</t>
  </si>
  <si>
    <t>Valor</t>
  </si>
  <si>
    <t>Año</t>
  </si>
  <si>
    <t>Fecha de inicio</t>
  </si>
  <si>
    <t>Fecha de finalización</t>
  </si>
  <si>
    <t>Meta 2020</t>
  </si>
  <si>
    <t>Meta 2021</t>
  </si>
  <si>
    <t>Meta 2022</t>
  </si>
  <si>
    <t>Meta 2023</t>
  </si>
  <si>
    <t>Meta 2024</t>
  </si>
  <si>
    <t>Meta 2025</t>
  </si>
  <si>
    <t>Meta 2026</t>
  </si>
  <si>
    <t>Meta 2027</t>
  </si>
  <si>
    <t>Meta 2028</t>
  </si>
  <si>
    <t>Meta 2029</t>
  </si>
  <si>
    <t>Meta 2030</t>
  </si>
  <si>
    <t>Costo Estimado</t>
  </si>
  <si>
    <t>Recurso disponible.</t>
  </si>
  <si>
    <t>Fuente de financiación</t>
  </si>
  <si>
    <t>Código Proyecto de Invesión</t>
  </si>
  <si>
    <t>Recurso disponible</t>
  </si>
  <si>
    <t>CUANTITATIVO</t>
  </si>
  <si>
    <t>CUALITATIVO</t>
  </si>
  <si>
    <t>ANÁLISIS FINANCIERO</t>
  </si>
  <si>
    <t xml:space="preserve">1.Transversalizar los enfoques de género, de derechos de las mujeres y diferencial en los procesos institucionales de las entidades, dentro de su gestión administrativa y cultura organizacional, así como en su labor misional en el marco de la planeación territorial, social, económica, presupuestal y ambiental de la ciudad rural y urbana. </t>
  </si>
  <si>
    <t xml:space="preserve">1.1 Las entidades del distrito cuentan con capacidades para la incorporación de los enfoques de género, de los derechos de las mujeres y diferencial en desarrollo de sus competencias, planeación,  gestión administrativa y en sus  procesos misionales. </t>
  </si>
  <si>
    <t>Igualdaddegénero</t>
  </si>
  <si>
    <t>Género
Diferencial
Derechos Humanos de las Mujeres</t>
  </si>
  <si>
    <t>Local</t>
  </si>
  <si>
    <t>Anual</t>
  </si>
  <si>
    <t>No</t>
  </si>
  <si>
    <t>N/A</t>
  </si>
  <si>
    <t>ND</t>
  </si>
  <si>
    <t>Otros Distrito</t>
  </si>
  <si>
    <t> </t>
  </si>
  <si>
    <r>
      <t xml:space="preserve">Según el último lineamiento remitido por la Secretaría Distrital de Planeación, </t>
    </r>
    <r>
      <rPr>
        <b/>
        <sz val="10"/>
        <color rgb="FF000000"/>
        <rFont val="Arial"/>
        <family val="2"/>
      </rPr>
      <t>el reporte financiero debe realizarse de manera trimestral en el caso de periodicidades mensuales, bimensuales y trimestrales y de manera semestral en el caso de periodicidades semestrales y anuales. Además, el reporte cuantitativo, debe registrarse únicamente la cifra de millón y en adelante deberá acumularse según periodicidad de reporte para evidenciar el incremento de recursos utilizados.
Ejemplo reporte acumulado: el valor comprometido para primer trimestre $150.000.000 y para segundo trimestre $50.000.000 adicionales. En el formato de seguimiento deberá reportarse para primer trimestre $150 y para segundo trimestre $200
Finalmente, en el reporte cualitativo, se recomienda aclarar el número de proyecto vinculado al producto, registrar todas las cifras de los recursos comprometidos, especificando si estos son recursos de inversión o de funcionamiento.</t>
    </r>
  </si>
  <si>
    <t>Constante</t>
  </si>
  <si>
    <t>NA</t>
  </si>
  <si>
    <t>Inversión</t>
  </si>
  <si>
    <t>5.1  Poner fin a todas las formas de discriminación contra todas las mujeres y las niñas en todo el mundo</t>
  </si>
  <si>
    <t xml:space="preserve">Creciente </t>
  </si>
  <si>
    <t>N/D</t>
  </si>
  <si>
    <t>Género:
Diferencial:
Derechos Humanos:</t>
  </si>
  <si>
    <t>Género</t>
  </si>
  <si>
    <t>Suma</t>
  </si>
  <si>
    <t>Pazjusticiaeinstitucionessólidas</t>
  </si>
  <si>
    <t>Promover y aplicar leyes y políticas no discriminatorias en favor del desarrollo sostenible.</t>
  </si>
  <si>
    <t>5.c  Aprobar y fortalecer políticas acertadas y leyes aplicables para promover la igualdad de género y el empoderamiento de todas las mujeres y las niñas a todos los niveles</t>
  </si>
  <si>
    <t>Trimestral</t>
  </si>
  <si>
    <t>Si</t>
  </si>
  <si>
    <t xml:space="preserve">Inversión </t>
  </si>
  <si>
    <t>1.1.16 Estudio sobre la capacidad de pago del transporte público para poblaciones vulnerables teniendo en cuenta el enfoque diferencial, poblacional y de género</t>
  </si>
  <si>
    <t>Número de estudios sobre la capacidad de pago del transporte público para poblaciones vulnerables teniendo en cuenta el enfoque diferencial, poblacional y de género</t>
  </si>
  <si>
    <t>Sumatoria de estudios sobre la capacidad de pago del transporte público para poblaciones vulnerables teniendo en cuenta el enfoque diferencial, poblacional y de género</t>
  </si>
  <si>
    <t>5. Igualdaddegénero
11. Ciudadesycomunidadessostenibles</t>
  </si>
  <si>
    <t>Lograr la igualdad entre los géneros y empoderar a todas las mujeres y las niñas
Lograr que las ciudades y los asentamientos humanos sean inclusivos, seguros, resilientes y sostenibles</t>
  </si>
  <si>
    <t>118 - MULTAS</t>
  </si>
  <si>
    <t xml:space="preserve">Movilidad </t>
  </si>
  <si>
    <t>Secretaría Distrital de Movilidad</t>
  </si>
  <si>
    <t>PRODUCTO CUMPLIDO</t>
  </si>
  <si>
    <t xml:space="preserve">Producto Cumplido </t>
  </si>
  <si>
    <t>1.1.17 Estrategia de inclusión del enfoque de género en la operación del centro de víctimas por siniestros viales.</t>
  </si>
  <si>
    <t>Porcentaje de avance en la implementación de la estrategia de inclusión del enfoque de género en la operación del centro  de Orientación a Victimas por Siniestros Viales</t>
  </si>
  <si>
    <t>(Número de acciones para la estrategia de inclusión del enfoque de género en la operación del centro implementadas / Número de acciones para la estrategia de inclusión del enfoque de género en la operación del centro programadas)*100</t>
  </si>
  <si>
    <t>3. Saludybienestar
5. Igualdaddegénero
11. Ciudadesycomunidadessostenibles</t>
  </si>
  <si>
    <t xml:space="preserve">Para 2020, reducir a la mitad el número de muertes y lesiones causadas por accidentes de tráfico en el mundo.
Reconocer y valorar los cuidados y el trabajo doméstico no remunerados mediante servicios públicos, infraestructuras y políticas de protección social, y promoviendo la responsabilidad compartida en el hogar y la familia, según proceda en cada país.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
</t>
  </si>
  <si>
    <t xml:space="preserve">Suma </t>
  </si>
  <si>
    <t xml:space="preserve">Adriana Ruth Iza Certuche </t>
  </si>
  <si>
    <t>aiza@movilidadbogota.gov.co</t>
  </si>
  <si>
    <t>$ 0</t>
  </si>
  <si>
    <t>En este trimestre no se han ejecutado recursos. Esta en la gestión de contratación.</t>
  </si>
  <si>
    <t>Se recibe reporte a conformidad.
Se le recuerda al sector que con corte a la vigencia 2023,  el producto presenta un rezago de 7% en la implementación de la Estrategia de inclusión del enfoque de género en la operación del centro.</t>
  </si>
  <si>
    <t>Se recibe reporte cualitativo a conformidad.
En el enfoque diferencial se sugiere que puedan ser incluidos datos diferenciales de las mujeres participantes, esto con el fin de conocer aspectos como rangos de edad, pertenencia a grupos étnico o racializados, personas con discapacidad, personas del sector LGBTI, etc. Esto contribuye a dar mayor precisión a la información que pueda ser solicitada por la ciudadanía o entes de control.</t>
  </si>
  <si>
    <t xml:space="preserve">1.2 Las entidades del Distrito incorporan los enfoques de género, de los derechos de las mujeres y diferencial en su cultura organizacional </t>
  </si>
  <si>
    <t xml:space="preserve">1.2.4 Programa de sensibilización, formación y capacitación dirigido a colaboradores y colaboradoras de las entidades adscritas o vinculadas  de la UAERMV en el marco de la cultura libre de sexismo, discriminaciones contra las mujeres y estereotipos de género en el transporte público. </t>
  </si>
  <si>
    <t xml:space="preserve">Porcentaje de avance del programa de sensibilización, formación y capacitación dirigidos a colaboradores (servidoras, servidores y contratistas) de las entidades adscritas o vinculadas en el marco de la cultura libre de sexismo, discriminaciones contra las mujeres y estereotipos de género en el transporte público 
</t>
  </si>
  <si>
    <t>(ponderación de la  vigencia* (Número de jornadas de sensibilización, formación y capacitación  dirigidas a colaboradores (servidoras, servidores y contratistas) de las entidades adscritas o vinculadas en el marco de la cultura libre de sexismo, discriminaciones contra las mujeres y estereotipos de género en el transporte público realizadas/Número de jornadas de sensibilización, formación y capacitación  dirigidas a colaboradores (servidoras, servidores y contratistas) de las entidades adscritas o vinculadas en el marco de la cultura libre de sexismo, discriminaciones contra las mujeres y estereotipos de género en el transporte público, programadas))*100</t>
  </si>
  <si>
    <t>otros distrito</t>
  </si>
  <si>
    <t>Movilidad</t>
  </si>
  <si>
    <t>UAERMV</t>
  </si>
  <si>
    <t>Oficina Asesora de Planeación</t>
  </si>
  <si>
    <t>No aplica, no hubo inversión</t>
  </si>
  <si>
    <r>
      <rPr>
        <sz val="10"/>
        <color rgb="FF000000"/>
        <rFont val="Arial"/>
        <family val="2"/>
      </rPr>
      <t xml:space="preserve">Se recibe el reporte a conformidad, teniendo en cuenta que </t>
    </r>
    <r>
      <rPr>
        <b/>
        <sz val="10"/>
        <color rgb="FF000000"/>
        <rFont val="Arial"/>
        <family val="2"/>
      </rPr>
      <t>la periodicidad del producto es anual</t>
    </r>
    <r>
      <rPr>
        <sz val="10"/>
        <color rgb="FF000000"/>
        <rFont val="Arial"/>
        <family val="2"/>
      </rPr>
      <t>. Recordar que, además, el producto es de</t>
    </r>
    <r>
      <rPr>
        <b/>
        <sz val="10"/>
        <color rgb="FF000000"/>
        <rFont val="Arial"/>
        <family val="2"/>
      </rPr>
      <t xml:space="preserve"> periodicidad creciente</t>
    </r>
    <r>
      <rPr>
        <sz val="10"/>
        <color rgb="FF000000"/>
        <rFont val="Arial"/>
        <family val="2"/>
      </rPr>
      <t xml:space="preserve"> y la fórmula del indicador tiene ponderación de la vigencia.</t>
    </r>
  </si>
  <si>
    <t>Se recibe reporte a conformidad</t>
  </si>
  <si>
    <t>1.2.5  Programas de sensibilización, formación y capacitación dirigidos a colaboradores y colaboradoras de las entidades adscritas o vinculadas al IDU en el marco de la cultura libre de sexismo, discriminaciones contra las mujeres y estereotipos de género en el transporte público.</t>
  </si>
  <si>
    <t xml:space="preserve">Número de programas de sensibilización, formación y capacitación dirigidos a colaboradores (servidoras, servidores y contratistas) de las entidades adscritas o vinculadas en el marco de la cultura libre de sexismo, discriminaciones contra las mujeres y estereotipos de género en el transporte público realizados </t>
  </si>
  <si>
    <t>Sumatoria de programas de sensibilización, formación y capacitación dirigidos a colaboradores (servidoras, servidores y contratistas) de las entidades adscritas o vinculadas en el marco de la cultura libre de sexismo, discriminaciones contra las mujeres y estereotipos de género en el transporte público realizados.</t>
  </si>
  <si>
    <t>Instituto de Desarrollo Urbano</t>
  </si>
  <si>
    <t>Oficina de Atención al Ciudadano / Subdirección Técnica de Recursos Humanos</t>
  </si>
  <si>
    <r>
      <t xml:space="preserve">De los 5 programas proyectados para desarrollar en el año 2024, se adelantaron (2) programas que constan de 4 sensibilizaciones internas:                                        </t>
    </r>
    <r>
      <rPr>
        <b/>
        <sz val="10"/>
        <color rgb="FF000000"/>
        <rFont val="Arial"/>
        <family val="2"/>
      </rPr>
      <t xml:space="preserve">
Programa 1 TODAS SOMOS IMPARABLES
- Tema: Conferencia: “Hembrujas” muchas voces de una lucha en la que faltan hombres. Conferencista: Claudia Palacios (lunes, 4 de marzo de 2024)
La conferencia fue desarrollada por la periodista Claudia Palacios, con una duración de 1 hora de manera presencial; esta actividad se llevó a cabo en el Teatro México. En la conferencia se dan a conocer los testimonios de 83 mujeres que reflexionan sobre la equidad de género y sus luchas, sacrificios, logros y los retos que aún están pendientes por enfrentar para lograr una verdadera revolución social.
Temas: Discriminación en contextos laborales, violencias de género, acoso sexual
Total Participantes: 467</t>
    </r>
    <r>
      <rPr>
        <sz val="10"/>
        <color rgb="FF000000"/>
        <rFont val="Arial"/>
        <family val="2"/>
      </rPr>
      <t xml:space="preserve">
 Mujeres: 284
 Hombres: 183</t>
    </r>
    <r>
      <rPr>
        <b/>
        <sz val="10"/>
        <color rgb="FF000000"/>
        <rFont val="Arial"/>
        <family val="2"/>
      </rPr>
      <t xml:space="preserve">
- Actividad: Cineforo: Cuando ellas quieren más</t>
    </r>
    <r>
      <rPr>
        <sz val="10"/>
        <color rgb="FF000000"/>
        <rFont val="Arial"/>
        <family val="2"/>
      </rPr>
      <t xml:space="preserve"> (viernes, 8 de marzo de 2024)
Se inicia la actividad con una contextualización sobre la película "Cuando ellas quieren más (2023)" del Director Bill Holderman. Sinopsis: Cuatro mujeres llevan su club de lectura a Italia para el divertido viaje de chicas que nunca tuvieron. Cuando las cosas se salen de control y se revelan algunos secretos, sus relajantes vacaciones se convierten en una aventura única en la vida. Esta actividad permitió generar reflexión en torno a las expectativas de vida de las mujeres, frente a los retos asociados al rol de género en las diferentes etapas de la vida, la longevidad, los imaginarios y estereotipos.
Total Participantes: 13
 Mujeres: 12
 Hombres: 1</t>
    </r>
    <r>
      <rPr>
        <b/>
        <sz val="10"/>
        <color rgb="FF000000"/>
        <rFont val="Arial"/>
        <family val="2"/>
      </rPr>
      <t xml:space="preserve">
Programa 2 EQUILIBRIO ENTRE VIDA, TRABAJO Y FAMILIA.
- Tema: Conferencia: Equilibrio entre vida, trabajo y familia – Corresponsabilidad en el cuidado. Panelista: Dra. Mónica Hoyos (jueves, 7 de marzo de 2024)
La conferencia fue desarrollada por la Psicóloga y Magister en Gestión Humana y Desarrollo Organizacional Mónica Hoyos, quien a través del espacio define la corresponsabilidad en las tareas domésticas y familiares, con el fin de redistribuir las cargas de manera equitativa y así minimizar la desigualdad en diferentes entornos.</t>
    </r>
    <r>
      <rPr>
        <sz val="10"/>
        <color rgb="FF000000"/>
        <rFont val="Arial"/>
        <family val="2"/>
      </rPr>
      <t xml:space="preserve">
 Total Participantes: 114                                                                                                                                                                                                                                                                                                                                                                                                                                                                                                                                      
 Mujeres:  74
 Hombres: 37
 Intersexuales: 3</t>
    </r>
    <r>
      <rPr>
        <b/>
        <sz val="10"/>
        <color rgb="FF000000"/>
        <rFont val="Arial"/>
        <family val="2"/>
      </rPr>
      <t xml:space="preserve">
- Conferencia: Mujer: Tu Lucha es Nuestra Lucha. Miniterio de trabajo . (viernes, 15 de marzo de 2024)</t>
    </r>
    <r>
      <rPr>
        <sz val="10"/>
        <color rgb="FF000000"/>
        <rFont val="Arial"/>
        <family val="2"/>
      </rPr>
      <t xml:space="preserve">
El sindicato de trabajadores del Instituto de Desarrollo Urbano - SINTRAIDU, gestionó ante el Ministerio de trabajo el conversatorio "Mujer: tu lucha es mi lucha" el cual se llevo a cabo de manera virtual el viernes 15 de marzo.En este espacio se realizó la presentación de la apuesta del Grupo Élite por la Equidad de Género del Min trabajo y un recorrido por la lucha histórica de las mujeres en Colombia por la reivindicación de sus derechos
 Total Participantes: 29
 Mujeres: 23
 Hombres: 6</t>
    </r>
  </si>
  <si>
    <r>
      <t xml:space="preserve">Derechos humanos: </t>
    </r>
    <r>
      <rPr>
        <sz val="10"/>
        <color rgb="FF000000"/>
        <rFont val="Arial"/>
        <family val="2"/>
      </rPr>
      <t xml:space="preserve">se evidencian los avances en los derechos a espacios de trabajo dignos y equitativos de las mujeres en la Entidad, asi como un especial reconocimiento a su labor, se reflexionó desde el principio de igualdad para entender que las formas de discriminación son también violación de derechos. Con las acciones implementadas se brindan herramientas que permitan disminuir el acoso, y apuntar al cierre de brechas partiendo 3 derechos para las mujeres, los cuales se encuentran priorizados en el Política Pública de Mujeres y Equidad de Género-PPMyEG, estos derechos son: i) derechos a una cultura libre de sexismos, ii) el derecho a una vida libre de violencias, y iii) el derecho a un trabajo en condiciones de igualdad.
Género: Las capacitaciones permitieron a las y los participantes reflexionar sobre los estereotipos de género y como estos limitan el ejercicio de los derechos, a la transformación de las relaciones de poderes que producen discriminación y desigualdad de género, es por ello que desde la entidad se generan estrategias para el cierre de brechas desde el reconocimiento de los derechos de las mujeres a través  del impacto que tiene el lenguaje (forma de comunicarnos, en el uso del masculino genérico), las desigualdades y las brechas entre hombres y mujeres.                  </t>
    </r>
    <r>
      <rPr>
        <b/>
        <sz val="10"/>
        <color rgb="FF000000"/>
        <rFont val="Arial"/>
        <family val="2"/>
      </rPr>
      <t xml:space="preserve">                                                 Diferencial: </t>
    </r>
    <r>
      <rPr>
        <sz val="10"/>
        <color rgb="FF000000"/>
        <rFont val="Arial"/>
        <family val="2"/>
      </rPr>
      <t>Los programas desarrollados evidencian que la vulnerabilidad se puede acentuar cuando se cruzan o intersecciones variables como la edad, la etnia o la clase social con el género y sus desigualdades en la forma de comunicarnos, así se reconocen las condiciones diferenciales de la población para actuar sobre estás; todas estas acciones nos llevan a la trasformación de las inequidades a las diferentes formas de subordinación, discriminación, exclusión social.</t>
    </r>
  </si>
  <si>
    <t>Este recurso pertenece a Gastos de Inversión -  Fortalecimiento  Cultura Organizacional - Transferencias Ordinarias.</t>
  </si>
  <si>
    <t>Se recibe reporte cualitativo a conformidad
En el enfoque diferencial se sugiere que puedan ser incluidos datos diferenciales de las mujeres participantes, esto con el fin de conocer aspectos como rangos de edad, pertenencia a grupos étnico o racializados, personas con discapacidad, personas del sector LGBTI, etc. Esto contribuye a dar mayor precisión a la información que pueda ser solicitada por la ciudadanía o entes de control.</t>
  </si>
  <si>
    <t>1.2.6 Estrategias de divulgación y sensibilización dirigidas a funcionarios y funcionarias, a las y los colaboradores o agentes del sistema, así como a personas usuarias en el marco de la cultura libre de sexismo, discriminaciones contra las mujeres y estereotipos de género en el transporte público.</t>
  </si>
  <si>
    <t>Número de estrategias  de divulgación y sensibilización dirigidos a funcionarios, colaboradores, usuarios o agentes del sistema Transmilenio   realizadas en el marco de la cultura libre de sexismo, discriminaciones contra las mujeres y estereotipos de género en el transporte público.</t>
  </si>
  <si>
    <t>Sumatoria de estrategias  de divulgación y sensibilización dirigidos a funcionarios, colaboradores, usuarios o agentes del sistema Transmilenio   realizadas en el marco de la cultura libre de sexismo, discriminaciones contra las mujeres y estereotipos de género en el transporte público.</t>
  </si>
  <si>
    <t>Presupuesto TMSA cuya fuentes principales son recursos por participación en la operación del Sistema y traslados del sector central</t>
  </si>
  <si>
    <t>7513 -Desarrollo y gestión de la cultura Ciudadana en el Sistema Integrado de Transporte  Público de Bogotá
7515 - Desarrollo y gestión de la seguridad en el Sistema Integrado de Transporte  Público de Bogotá</t>
  </si>
  <si>
    <t>Dependerá del nuevo PDD</t>
  </si>
  <si>
    <t xml:space="preserve">
Empresa de Transporte del Tercer Milenio -Transmilenio S.A.</t>
  </si>
  <si>
    <t xml:space="preserve">SUBGERENCIA DE ATENCIÓN AL USUARIO Y COMUNICACIONES </t>
  </si>
  <si>
    <t>Yolima Perez Ariza</t>
  </si>
  <si>
    <t xml:space="preserve">2203000 Ext 1909. </t>
  </si>
  <si>
    <t>yolima.perez@transmilenio.gov.co</t>
  </si>
  <si>
    <t>En este trimestre se realizo la Conmemoración Día Internacional de las Mujeres (8M), donde se desarrollarón las siguientes  Actividades:
1. Producción audiovisual que relata la historia de Erika Plazas, recomoto de la Dirección Técnica de Seguridad, encargada de regular y reportar novedades que se presentan en la vía que pueden afectar la correcta operación del Sistema.
2. Reconocimiento de la labor de las mujeres en trabajos no convencionales dentro Sistema TransMilenio y que son parte fundamental de la operación.
3. Sinergia Distrital de la campaña #TodasSomosImparables de la Secretaría Distrital de la Mujer.
Dato cuantitativo I Trimestre: 1.</t>
  </si>
  <si>
    <r>
      <t xml:space="preserve">Derechos humanos: </t>
    </r>
    <r>
      <rPr>
        <sz val="10"/>
        <color rgb="FF000000"/>
        <rFont val="Arial"/>
        <family val="2"/>
      </rPr>
      <t>Las actividades buscan reconocer los derechos de las mujeres a vivir una vida libre de violencias, al goce pleno de sus derechos en seguridad, bienestar, movilidad libre, igualdad y equidad laboral y económica en el Distrito Capital.</t>
    </r>
    <r>
      <rPr>
        <b/>
        <sz val="10"/>
        <color rgb="FF000000"/>
        <rFont val="Arial"/>
        <family val="2"/>
      </rPr>
      <t xml:space="preserve">
Género: </t>
    </r>
    <r>
      <rPr>
        <sz val="10"/>
        <color rgb="FF000000"/>
        <rFont val="Arial"/>
        <family val="2"/>
      </rPr>
      <t>Las actividades se enfocan en visibilizar la importancia de las mujeres que laboran en el Sistema TransMilenio en roles no convencionales, trabajando con igualdad y equidad salarial a sus pares varones, esto aporta a la disminución de brechas laborales y discriminación hacia la mujer, fortaleciendo su rol y generando empoderamiento, lo cual contribuye al mejoramiento de la calidad de vida.</t>
    </r>
    <r>
      <rPr>
        <b/>
        <sz val="10"/>
        <color rgb="FF000000"/>
        <rFont val="Arial"/>
        <family val="2"/>
      </rPr>
      <t xml:space="preserve">
Diferencial: </t>
    </r>
    <r>
      <rPr>
        <sz val="10"/>
        <color rgb="FF000000"/>
        <rFont val="Arial"/>
        <family val="2"/>
      </rPr>
      <t>Las actividades buscan el reconocimiento del trabajo de las mujeres en ambientes sin discriminación, ni desigualdades, resaltando las potencialidades de la mujer en los distintos roles.</t>
    </r>
    <r>
      <rPr>
        <b/>
        <sz val="10"/>
        <color rgb="FF000000"/>
        <rFont val="Arial"/>
        <family val="2"/>
      </rPr>
      <t xml:space="preserve">
Territorial: </t>
    </r>
    <r>
      <rPr>
        <sz val="10"/>
        <color rgb="FF000000"/>
        <rFont val="Arial"/>
        <family val="2"/>
      </rPr>
      <t>Las actividades se desarrollaron a nivel distrital, vinculando a mujeres que hacen parte de las diferentes localidades de Bogotá.</t>
    </r>
  </si>
  <si>
    <t>Discriminación de la información financiera de los recursos:
Gastos de funcionamiento:
* Salario Básico (sin carga prestacional) por 5 días de un (1) profesional de Responsabilidad Social que representa la suma de $1.272.768 COP
Recursos proyecto de inversión:
Estos recursos están asociados al proyecto de inversión 7513 -Desarrollo y gestión de la cultura Ciudadana en el Sistema Integrado de Transporte  Público de Bogotá.
* Honorarios por prestación de servicio correspondiente a 5 días de un (1) Contratista profesional en audiovisuales que representa la suma de $909.500 COP
Total de los recursos ejecutados durante el primer trimestre de la vigencia: $2.182.267 COP
Se aclara que, el valor registrado en la ejecución de las actividades para el primer trimestre de la vigencia corresponde a la realidad financiera y presupuestal de la entidad en el 2024</t>
  </si>
  <si>
    <t>5.2  Eliminar todas las formas de violencia contra todas las mujeres y las niñas en los ámbitos público y privado, incluidas la trata y la explotación sexual y otros tipos de explotación</t>
  </si>
  <si>
    <t>Mensual</t>
  </si>
  <si>
    <t>Semestral</t>
  </si>
  <si>
    <t>3. Contribuir a la garantía del derecho de las mujeres en sus diferentes ciclos de vida, a una vida libre de violencias en los ámbitos político, comunitario e institucional, familiar y de pareja en el espacio público y privado.</t>
  </si>
  <si>
    <t>3.1 Aumento de capacidades en el sector público, privado, y la ciudadanía, para la prevención y atención de las violencias contra las mujeres</t>
  </si>
  <si>
    <t>3.1.2 Capacitaciones al personal, operadores y empresas vinculadas al sector transporte en la garantía del derecho de las mujeres a una vida libre de violencias.</t>
  </si>
  <si>
    <t>Numero de capacitaciones al personal, operadores y empresas vinculadas al sector transporte en la garantía del derecho de las mujeres a una vida libre de violencias realizadas.</t>
  </si>
  <si>
    <t>Sumatoria de capacitaciones al personal, operadores y empresas vinculadas al sector transporte en la garantía del derecho de las mujeres a una vida libre de violencias realizadas.</t>
  </si>
  <si>
    <t>Oficina Asesora de Comunicaciones y Cultura para la Movilidad</t>
  </si>
  <si>
    <t>Para el primer trimestre de 2024 se desarrollaron 10 intervenciones pedagógicas del taller "Mujer y transporte: "Un deseo de esperanza"" que tiene como objetivo generar procesos de reflexión frente a las conductas de acoso sexual, discriminación, subordinación, exclusión y tocamientos que enfrentan las mujeres durante los desplazamientos que realizan en la ciudad e incentivar decisiones de comportamientos cuidadores para garantizar la igualdad, respeto y valoración de las mujeres en la movilidad. En estas intervenviones  participaron 231 conductores, de las cuales 11 se identificaron de género femenino y 220 se identificaron de género masculino; los participantes estaban en el rango etario de los 23 a los 59 años.</t>
  </si>
  <si>
    <t>Para el periodo se suscribieron tres (3) contratos que corresponden a Prestación de servicios identificados con los siguientes números ( 2024-1275, 2024-1333 y 2024-1500), contratos que aportan al cumplimento de la meta con la implementación de estrategias de pedagogía y educación vial diseñadas.
El costo proyectado está relacionado a la contratación del personal que realiza las acciones pedagógicas (equipo multidisciplinario de 10 pedagogos y 8 profesionales de artes escénicas). Estos recursos son asignados para el cumplimiento de la meta No. 4. Ejecutar y evaluar el 100% de las estrategias de pedagogía y educación vial diseñadas, del proyecto 7581 "Fortalecimiento de la comunicación y la cultura para la movilidad como elementos constructivos y pedagógicos del nuevo contrato social en Bogotá," y no se tiene personal o presupuesto especifico para atender grupos poblacionales o políticas de manera especifica. Se ejecutarón 37 milloes en este trimestre</t>
  </si>
  <si>
    <r>
      <t xml:space="preserve">Se recibe el reporte a conformidad, teniendo en cuenta que </t>
    </r>
    <r>
      <rPr>
        <b/>
        <sz val="10"/>
        <color rgb="FF000000"/>
        <rFont val="Arial"/>
        <family val="2"/>
      </rPr>
      <t>la periodicidad del producto es semestral</t>
    </r>
    <r>
      <rPr>
        <sz val="10"/>
        <color rgb="FF000000"/>
        <rFont val="Arial"/>
        <family val="2"/>
      </rPr>
      <t xml:space="preserve">. </t>
    </r>
  </si>
  <si>
    <t>Se recibe reporte cualitativo a conformidad
En el enfoque diferencial se sugiere que puedan ser incluidos datos diferenciales de las mujeres participantes, esto con el fin de conocer aspectos como pertenencia a grupos étnico o racializados, personas con discapacidad, personas del sector LGBTI, etc. Esto contribuye a dar mayor precisión a la información que pueda ser solicitada por la ciudadanía o entes de control.</t>
  </si>
  <si>
    <t>3.1.3  Capacitaciones al personal, operadores y empresas vinculadas al  IDU  en la garantía del derecho de las mujeres a una vida libre de violencias.</t>
  </si>
  <si>
    <t>Numero de capacitaciones al personal, operadores y empresas vinculadas al IDU en la garantía del derecho de las mujeres a una vida libre de violencias realizadas.</t>
  </si>
  <si>
    <t>Oficina de Atención al Ciudadano / Subdirección General de Infraestructura / Subdirección General de Desarrollo Urbano</t>
  </si>
  <si>
    <t>NO APLICA</t>
  </si>
  <si>
    <r>
      <t xml:space="preserve">Se recibe el reporte a conformidad, teniendo en cuenta que </t>
    </r>
    <r>
      <rPr>
        <b/>
        <sz val="10"/>
        <color rgb="FF000000"/>
        <rFont val="Arial"/>
        <family val="2"/>
      </rPr>
      <t>la periodicidad del producto es anual</t>
    </r>
    <r>
      <rPr>
        <sz val="10"/>
        <color rgb="FF000000"/>
        <rFont val="Arial"/>
        <family val="2"/>
      </rPr>
      <t xml:space="preserve">. </t>
    </r>
  </si>
  <si>
    <t>Se recibe reporte cualitativo a conformidad.
Se invita a que el apartado de enfoques pueda ser diligenciado de acuerdo a las acciones de planeación sobre los indicadores establecidos en el producto esperado. Por ejemplo, en el reporte del enfoque de género, se sugiere señalar cómo se puede incorporar el enfoque  en las capacitaciones al personal, operadores y empresas vinculadas al  IDU  en la garantía del derecho de las mujeres a una vida libre de violencias; para contribuir al cierre de brechas y barreas de género, eliminar la discriminación o la transformación imaginarios, estereotipos, prejuicios que pueden afectar a las mujeres en este sector.</t>
  </si>
  <si>
    <t>3.1.4 Socialización o capacitación a colaboradores y colaboradoras, funcionariado, operadores y empresas vinculadas al sector transporte de Transmilenio  en la garantía del derecho de las mujeres a una vida libre de violencias.</t>
  </si>
  <si>
    <t>Numero de socialización o capacitación a colaboradores, funcionarios, operadores  y empresas vinculadas al sector transporte de Transmilenio en la garantía del derecho de las mujeres a una vida libre de violencias.</t>
  </si>
  <si>
    <t>Sumatoria de socialización o capacitaciones a colaboradores, funcionarios, operadores y empresas vinculadas al sector transporte en la garantía del derecho de las mujeres a una vida libre de violencias.</t>
  </si>
  <si>
    <t>Gastos de Funcionamiento</t>
  </si>
  <si>
    <t xml:space="preserve">No aplica </t>
  </si>
  <si>
    <t>SUBGERENCIA DE ATENCIÓN AL USUARIO Y COMUNICACIONES</t>
  </si>
  <si>
    <t>2203000 Ext. 1909</t>
  </si>
  <si>
    <t>TRANSMILENIO S.A., en articulación con la Secretaría Distrital de la Mujer y la Secretaría de Seguridad, Convivencia y Justicia (SDSCJ) construyó la metodología de talleres a realizar con formadores de concesionarios y operadores de los diferentes concesionarios con el fin de sensibilizar a los operadores sobre qué son las violencias basadas en género y el acoso sexual callejero, así como brindar herramientas de cómo reaccionar frente a casos que se presenten como rol de primer contacto y así mitigar y desnaturalizar conductas contrarias a la seguridad y convivencia asociadas al acoso sexual callejero. Igualmente, se hace difusión del Código TM26 (Presunto acoso sexual). En el primer trimestre se han sensibilizado a 312 operadores de los concesionarios de Consorcio Express, Emasivo, EEMB, Este es mi Bus, Gmóvil, Masivo Capital  y Somos Usme.
También se realizó el taller con el equipo en vía de anfitriones, llegando a 16 personas de este equipo.
Dato cuantitativo I Trimestre: 1.</t>
  </si>
  <si>
    <r>
      <t xml:space="preserve">Género: </t>
    </r>
    <r>
      <rPr>
        <sz val="10"/>
        <color rgb="FF000000"/>
        <rFont val="Arial"/>
        <family val="2"/>
      </rPr>
      <t>La actividad reconoce a las mujeres como un actor importante dentro del transporte público y por lo tanto de especial cuidado y protección de sus derechos, haciendo especial énfasis en la promoción de Código TM26, sensibilizando al equipo en vía sobre qué son las Violencias Basadas en Género, el reconocimiento de la situación en el Sistema y que no es un mito que esto suceda.
Diferencial: En los talleres se hace énfasis en la importancia de tener enfoque diferencial partiendo de las particularidades de las mujeres, buscando disminuir las Violencias Basadas en Género desde los equipos en vía, resaltando el potencial que tiene el mismo como primer respondiente.</t>
    </r>
    <r>
      <rPr>
        <b/>
        <sz val="10"/>
        <color rgb="FF000000"/>
        <rFont val="Arial"/>
        <family val="2"/>
      </rPr>
      <t xml:space="preserve">
Derechos Humanos:</t>
    </r>
    <r>
      <rPr>
        <sz val="10"/>
        <color rgb="FF000000"/>
        <rFont val="Arial"/>
        <family val="2"/>
      </rPr>
      <t xml:space="preserve"> La actividad promueve entre las y los colaboradores de TRANSMILENIO S.A. la vocación de servicio y el buen y oportuno trato al que tienen derecho las mujeres, también el acceso a la justicia para las mujeres.</t>
    </r>
  </si>
  <si>
    <t xml:space="preserve">Discriminación de la información financiera de los recursos:
Gastos de funcionamiento:
*Salario Básico (sin carga prestacional) por un día de un (1) profesional de Responsabilidad Social correspondiente a $254.554.
Se reporta de forma acumulada y en millones de pesos. </t>
  </si>
  <si>
    <t>Se recibe reporte cualitativo a conformidad
En el enfoque diferencial se sugiere que puedan ser incluidos datos diferenciales de las mujeres participantes, esto con el fin de conocer aspectos como rangos de edad, pertenencia a grupos étnico o racializados, personas con discapacidad, personas del sector LGBTI, etc. Esto contribuye a dar mayor precisión a la información que pueda ser solicitada por la ciudadanía o entes de control.</t>
  </si>
  <si>
    <t>3.1. 9 Estudio sobre movilidad y género a nivel ciudad, con énfasis en la movilidad del cuidado y la seguridad personal</t>
  </si>
  <si>
    <t>Número de estudios sobre movilidad y género a nivel ciudad, con énfasis en la movilidad del cuidado y la seguridad personal</t>
  </si>
  <si>
    <t>Sumatoria de estudios sobre movilidad y género a nivel ciudad, con énfasis en la movilidad del cuidado y la seguridad personal</t>
  </si>
  <si>
    <t>US $55</t>
  </si>
  <si>
    <t>A través del Convenio de cooperación técnica no reembolsable entre la Secretaría Distrital de Movilidad y la CAF -Banco de Desarrollo de América Látina, ésta última hizo el pago a Sensata del segundo entregable de la Consultoría de Movilidad y Género. No hay recursos de funcionamiento destinados a este producto, en los reportes del año 2021 se explicó que los recursos de inversión asignados en un principio se destinaron a otras necesidades de la SDM, por esa razón se buscaron otras alternativas de financiación.</t>
  </si>
  <si>
    <t>3.2 Fortalecimiento de la respuesta institucional en materia de prevención, protección, atención, información y sanción frente a las violencias contra las mujeres, en el marco del derecho de las mujeres a una vida libre de violencias -SISTEMA SOFIA</t>
  </si>
  <si>
    <t>3.2.2 Acciones de implementación y seguimiento del  Protocolo de Prevención, Atención y Sanción de las Violencias Contra las Mujeres en el Espacio y el Transporte Público en el Distrito Capital.</t>
  </si>
  <si>
    <t xml:space="preserve">Porcentaje de implementación y seguimiento del  Protocolo de Prevención, atención y sanción de las violencias contra las mujeres en el espacio y el transporte público en el Distrito Capital
</t>
  </si>
  <si>
    <t>(Acciones de implementación y seguimiento del  Protocolo ejecutadas/Acciones de implementación y seguimiento del  Protocolo programadas)*100</t>
  </si>
  <si>
    <t>Subdirección Técnica de Producción e Intervención / Gerencia ambiental Social y de Atención al Usuario</t>
  </si>
  <si>
    <t>Jose Fernando Franco Buitrago</t>
  </si>
  <si>
    <t>3779555 ext. 1033</t>
  </si>
  <si>
    <t>jose.franco@umv.gov.co</t>
  </si>
  <si>
    <t>El pasado 21 de marzo de 2024 se realizó la mesa de trabajo para la revisión de los productos y el plan de acción de 2024 de la Política Pública de Mujer y Equidad de Género. En consecuencia para el primer trimestre solo se tiene la proyección del ejercicio. Para este producto en particular está pendiente la planeación para 2024 debido a que se financiaba y ejecutaba con el equipo de cultura ciudadana de la Entidad, el que respondía a la meta de definir e implementar una estrategia de cultura ciudadana para el sistema de movilidad con enfoque diferencial, de género y territorial.  Dicha meta terminó en diciembre de 2023 y no tuvo continuación para el primer semestre de 2024. Sin embargo, en el nuevo Plan Distrital de Desarrollo se contempla la continuación de algunas actividades de la estrategia, las cuales aún se  encuentran en proceso de defición de  actividades y recursos.</t>
  </si>
  <si>
    <r>
      <t xml:space="preserve">Derechos humanos: </t>
    </r>
    <r>
      <rPr>
        <sz val="10"/>
        <color rgb="FF000000"/>
        <rFont val="Arial"/>
        <family val="2"/>
      </rPr>
      <t>Se prioriza el derecho a una cultura libre de sexismo.</t>
    </r>
    <r>
      <rPr>
        <b/>
        <sz val="10"/>
        <color rgb="FF000000"/>
        <rFont val="Arial"/>
        <family val="2"/>
      </rPr>
      <t xml:space="preserve">
Género: </t>
    </r>
    <r>
      <rPr>
        <sz val="10"/>
        <color rgb="FF000000"/>
        <rFont val="Arial"/>
        <family val="2"/>
      </rPr>
      <t>Se resalta la importancia del enfoque de género en el espacio público debido a la frecuencia en la vulneración de los derechos de las mujeres en el transporte y espacio público.</t>
    </r>
    <r>
      <rPr>
        <b/>
        <sz val="10"/>
        <color rgb="FF000000"/>
        <rFont val="Arial"/>
        <family val="2"/>
      </rPr>
      <t xml:space="preserve">
Diferencial: </t>
    </r>
    <r>
      <rPr>
        <sz val="10"/>
        <color rgb="FF000000"/>
        <rFont val="Arial"/>
        <family val="2"/>
      </rPr>
      <t>Se incluyen en las actividades la importancia de abarcar a las mujeres trans y visibilizarlas.</t>
    </r>
    <r>
      <rPr>
        <b/>
        <sz val="10"/>
        <color rgb="FF000000"/>
        <rFont val="Arial"/>
        <family val="2"/>
      </rPr>
      <t xml:space="preserve">
Territorial: </t>
    </r>
    <r>
      <rPr>
        <sz val="10"/>
        <color rgb="FF000000"/>
        <rFont val="Arial"/>
        <family val="2"/>
      </rPr>
      <t>Esta acción se realiza con los equipos en territorio y se basa en las experiencias propias de ellas y ellos viviendo el territorio, así como en las características de la población habitante de la zona donde se halla el frente de obra.</t>
    </r>
  </si>
  <si>
    <r>
      <t xml:space="preserve">Se recibe el reporte a conformidad.
Recordar que  </t>
    </r>
    <r>
      <rPr>
        <b/>
        <sz val="10"/>
        <color rgb="FF000000"/>
        <rFont val="Arial"/>
        <family val="2"/>
      </rPr>
      <t>la periodicidad del producto es trimestral,</t>
    </r>
    <r>
      <rPr>
        <sz val="10"/>
        <color rgb="FF000000"/>
        <rFont val="Arial"/>
        <family val="2"/>
      </rPr>
      <t xml:space="preserve"> y que,</t>
    </r>
    <r>
      <rPr>
        <b/>
        <sz val="10"/>
        <color rgb="FF000000"/>
        <rFont val="Arial"/>
        <family val="2"/>
      </rPr>
      <t xml:space="preserve"> </t>
    </r>
    <r>
      <rPr>
        <sz val="10"/>
        <color rgb="FF000000"/>
        <rFont val="Arial"/>
        <family val="2"/>
      </rPr>
      <t xml:space="preserve">además, el producto es constante. </t>
    </r>
  </si>
  <si>
    <t>3.2.3 Reporte de  los casos de violencias contra las mujeres que se presentan en el Sistema TransMilenio y se encuentren registrados en el aplicativo de gestión y control de la operación</t>
  </si>
  <si>
    <t xml:space="preserve">Porcentaje de  los casos de violencias contra las mujeres que se presentan en el Sistema TransMilenio reportados 
</t>
  </si>
  <si>
    <t>(Número de casos  de violencias contra las mujeres que se presentan en el Sistema TransMilenio reportados /Número de casos  de violencias contra las mujeres que se presentan en el Sistema TransMilenioregistrados en el  aplicativo de gestión y control de la operación)* 100</t>
  </si>
  <si>
    <t>DIRECCIÓN TECNICA DE SEGURIDAD</t>
  </si>
  <si>
    <t>Natalia Tinjaca Mora</t>
  </si>
  <si>
    <t>2203000 Ext. 2801</t>
  </si>
  <si>
    <t>natalia.tinjaca@transmilenio.gov.co</t>
  </si>
  <si>
    <t>El Equipo Piscosocial de Gestores de Convivencia de TRANSMILENIO S.A. en el primer trimestre del año identificó y gestionó 68 casos de Violencia contra las mujeres.
Las troncales con mayor ocurrencia de casos fueron: Troncal Américas, Caracas Sur y Caracas Centro.
De los 69 casos, 43 responden a comportamientos de tipo sexual asociados a manoseos, tocamientos, comentarios de connotación sexual, silbidos, sonidos, exhibicionismo, entre otras.
Del total de casos, 57 ocurren dentro del Sistema y 11 al exterior, pero la comunidad usuaria se acerca al equipo para solicitar direccionamiento del caso.
Se activó la Línea Púrpura en 30 casos, en los demás las mujeres manifestaron que no deseaban activar ni ser contactadas por la LPD.
10 de estos casos ocurrieron a menores de edad, 2 de estos casos ocurren hacia hombres y 66 hacia mujeres
En 63 casos las personas manifiestan que su orientación sexual es heterosexual y en 5 no refieren.</t>
  </si>
  <si>
    <r>
      <t xml:space="preserve">Género: </t>
    </r>
    <r>
      <rPr>
        <sz val="10"/>
        <color rgb="FF000000"/>
        <rFont val="Arial"/>
        <family val="2"/>
      </rPr>
      <t>Se realiza enfoque de género reconociendo los casos de Violencias  Basadas en Género que han sido víctima tanto hombres como mujeres y direccionando con autoridades competentes según el caso, con el fin de garantizar sus derechos tanto en la prevención como en la protección de los mismos.
Diferencial: Se realiza enfoque diferencial en la medida en que se identifican y abordan los casos con el Equipo Psicosocial quienes tienen toda la preparación para realizar un enfoque diferencial en los casos, a diferencia de cuando ocurren otras situaciones en el Sistema.</t>
    </r>
    <r>
      <rPr>
        <b/>
        <sz val="10"/>
        <color rgb="FF000000"/>
        <rFont val="Arial"/>
        <family val="2"/>
      </rPr>
      <t xml:space="preserve">
Derechos Humanos: </t>
    </r>
    <r>
      <rPr>
        <sz val="10"/>
        <color rgb="FF000000"/>
        <rFont val="Arial"/>
        <family val="2"/>
      </rPr>
      <t>En el marco de la prevención, promoción y protección de derechos humanos se abordan y atienden los casos con el fin de que no haya revictimiización ni acciones con daño y garantizar sus derechos con la atención oportuna del caso.</t>
    </r>
  </si>
  <si>
    <t>Durante el primer trimestre no se ejecutaron recursos.</t>
  </si>
  <si>
    <t>Se recibe reporte a conformidad
En el enfoque diferencial se sugiere que puedan ser incluidos datos diferenciales de las mujeres identificadas esto con el fin de conocer aspectos como rangos de edad, pertenencia a grupos étnico o racializados, personas con discapacidad, personas del sector LGBTI, etc. Esto contribuye a dar mayor precisión a la información que pueda ser solicitada por la ciudadanía o entes de control.</t>
  </si>
  <si>
    <t>3.3 Aumento de la apropiación de los instrumentos para la movilización y exigencia del derecho  a una vida libre de violencias.</t>
  </si>
  <si>
    <t>3.3.8  Estrategia integral para el mejoramiento de la experiencia de viaje y la seguridad de las mujeres usuarias y prestadoras del servicio de transporte público individual (Taxi)</t>
  </si>
  <si>
    <t>Porcentaje de implementación de la Estrategia integral para el mejoramiento de la experiencia de viaje y la seguridad de las mujeres usuarias y prestadoras del servicio de transporte público individual (Taxi)</t>
  </si>
  <si>
    <t xml:space="preserve">(Número de acciones  cumplidas de la de la Estrategia de  integral para el mejoramiento de la experiencia de viaje y la seguridad de las mujeres usuarias y prestadoras del servicio de transporte público individual (Taxi)/Número de acciones  programadas de la Estrategia ntegral para el mejoramiento de la experiencia de viaje y la seguridad de las mujeres usuarias y prestadoras del servicio de transporte público individual (Taxi)n)*100 </t>
  </si>
  <si>
    <t>Ciudadesycomunidadessostenibles</t>
  </si>
  <si>
    <t>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</si>
  <si>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7588 Fortalecimiento de una movilidad sostenible y accesible para Bogotá y su Región</t>
  </si>
  <si>
    <t>Subdirección de Transporte Público</t>
  </si>
  <si>
    <t>Sergio Alejandro Peña Pedreros</t>
  </si>
  <si>
    <t>314 3672051</t>
  </si>
  <si>
    <t>spenap@movilidadbogota.gov.co</t>
  </si>
  <si>
    <t>Con el fin de mejorar la experiencia de viaje de las y los usuarios, así como de las y los prestadores, se reconoce la importancia de la gestión de la calidad, a fin de satisfacer las expectativas de estas personas, como factor fundamental para la competitividad del Transporte público individual.  En este sentido, los últimos análisis de la calidad del servicio arrojan que los aspectos más importantes para todas las personas usuarias son la seguridad ciudadana, luego la confiabilidad en la tarifa, seguido de la disponibilidad y del servicio que prestan las y los conductores (la relación conductor-usuario).
Por lo anterior, y con base en la literatura, una de las formas para actuar en este ámbito es mediante la socialización de prevención e identificación de violencias de género. Por ello, se contempla para la vigencia del 2024 realizar 6 actividades, a saber:
*Estructuración de la estrategia de género para 2024 en taxis.
*5 semilleros que apuntan a promover habilidades y disposiciones para hacer del taxi un espacio más seguro.
Para el trimestre a reportar se realizó la estructuración de la estrategia de género para 2024 en taxis.</t>
  </si>
  <si>
    <t>3.3.9 Capacitaciones y acciones de comunicación y cultura ciudadana dirigidas a promover el derecho de las mujeres a una vida libre de violencia, en el sistema de movilidad.</t>
  </si>
  <si>
    <t>Número de capacitaciones y acciones de comunicación  y cultura ciudadana dirigidas a promover el derecho de las mujeres a una vida libre de violencia, en el sistema de movilidad</t>
  </si>
  <si>
    <t>Sumatoria de capacitaciones y acciones de comunicación y cultura ciudadana dirigidas a promover el derecho de las mujeres a una vida libre de violencia, en el sistema de movilidad</t>
  </si>
  <si>
    <t xml:space="preserve"> $                      281</t>
  </si>
  <si>
    <t>Para el periodo se suscribieron cinco (5) contratos de prestación de servicios y un (1)  adicion del contrato de monitoreo, identificados con los siguientes números ( 2024-938, 2024-1042, 2024-1282, 2024-1358, 2023-2676), los productos asociados a estos contratos permiten y facilitan la construcción de contenidos comunicacionales que aportan a la implementación del plan estratégico de comunicaciones y cultura para la movilidad
Es importante resaltar que no se tiene estimado el presupuesto de manera individual para cada grupo poblacional, por lo que se reporta la sumatoria de los presupuestos asignados a las metas 4 y 5 del proyecto de inversión 7581 "Fortalecimiento de la comunicación y la cultura para la movilidad como elementos constructivos y pedagógicos del nuevo contrato social en Bogotá.</t>
  </si>
  <si>
    <t>Se recibe reporte cualitativo a conformidad
En el enfoque diferencial se sugiere que puedan ser incluidos datos diferenciales de las mujeres participantes esto con el fin de conocer aspectos como rangos de edad, pertenencia a grupos étnico o racializados, personas con discapacidad, personas del sector LGBTI, etc. Esto contribuye a dar mayor precisión a la información que pueda ser solicitada por la ciudadanía o entes de control.</t>
  </si>
  <si>
    <t>Género
Diferencial
Territorial</t>
  </si>
  <si>
    <t>10. Contribuir a la transformación de los imaginarios, prejuicios, estereotipos y prácticas sociales que generan y reproducen los diferentes tipos de discriminación contra las mujeres en sus diferencias y diversidad.</t>
  </si>
  <si>
    <t>10.1 Aumento de capacidades en el sector público, privado, y la ciudadanía, para la identificación y desnaturalización de los diferentes tipos de discriminación contra las mujeres generados y reproducidos por imaginarios, prejuicios, estereotipos y prácticas sociales.</t>
  </si>
  <si>
    <t>10.1.2 Estrategias de promoción del uso de la bicicleta enfocadas en el aumento del uso de la bicicleta por parte de las mujeres.</t>
  </si>
  <si>
    <t>Porcentaje de implementación de la Estrategia promoción del uso de la bicicleta por parte de las mujeres</t>
  </si>
  <si>
    <t xml:space="preserve">(Número de acciones anuales cumplidas de la de la Estrategia de promoción del uso de la bicicleta por parte de las mujeres/Número de acciones anuales programadas de la Estrategia de promocióndel uso de la bicicleta por parte de las mujeres)*100 </t>
  </si>
  <si>
    <t>7583 - Implementación del sistema de transportes de bajas y cero emisiones para Bogotá</t>
  </si>
  <si>
    <t>Subdirección de la Bicicleta y el Peatón</t>
  </si>
  <si>
    <t>Oscar Mauricio Velasquez</t>
  </si>
  <si>
    <t>313 4325234</t>
  </si>
  <si>
    <t>ovelasquez@movilidadbogota.gov.co</t>
  </si>
  <si>
    <t xml:space="preserve">Durante el primer trimestre del año 2024 no se realizaron acciones en el marco de la estrategia de promoción del uso de la bicicleta para mujeres. Se proyecta a partir del segundo trimestre el diseño y puesta en marcha de nuevas estrategias que contemplen el desarrollo de acciones afirmativas relacionadas con la conmemoración de fechas ligadas a los derechos de las mujeres, fortalecimiento de la participación de mujeres en los Consejos Locales de la Bicicleta, sensibilizaciones con enfoque de género y acompañamiento a mujeres ciclistas  y colectivas para la participación en el portafolio de estímulos; esto en el marco de los lineamientos establecidos por la Administración Distrital con el fin de alcanzar las metas proyectadas para la vigencia y así continuar con la implementación del producto. </t>
  </si>
  <si>
    <r>
      <t xml:space="preserve">Género: </t>
    </r>
    <r>
      <rPr>
        <sz val="10"/>
        <color rgb="FF000000"/>
        <rFont val="Arial"/>
        <family val="2"/>
      </rPr>
      <t xml:space="preserve">las acciones afirmativas que se proyectan se enfocan en el reconocimiento y visilbilización de las diferencias de género en el uso y disfrute de la bicicleta, cicloinfraestructura y espacio público por medio del fortalecimiento de la participación de mujeres y sensibilizaciones con efoque de género. </t>
    </r>
  </si>
  <si>
    <t xml:space="preserve">En el primer trimestre del 2024, no se ha realizado ejecución de recursos. </t>
  </si>
  <si>
    <r>
      <rPr>
        <sz val="10"/>
        <color rgb="FF000000"/>
        <rFont val="Arial"/>
        <family val="2"/>
      </rPr>
      <t xml:space="preserve">Se recibe el reporte a conformidad.
Recordar que  </t>
    </r>
    <r>
      <rPr>
        <b/>
        <sz val="10"/>
        <color rgb="FF000000"/>
        <rFont val="Arial"/>
        <family val="2"/>
      </rPr>
      <t>la periodicidad del producto es trimestral,</t>
    </r>
    <r>
      <rPr>
        <sz val="10"/>
        <color rgb="FF000000"/>
        <rFont val="Arial"/>
        <family val="2"/>
      </rPr>
      <t xml:space="preserve"> y que,</t>
    </r>
    <r>
      <rPr>
        <b/>
        <sz val="10"/>
        <color rgb="FF000000"/>
        <rFont val="Arial"/>
        <family val="2"/>
      </rPr>
      <t xml:space="preserve"> </t>
    </r>
    <r>
      <rPr>
        <sz val="10"/>
        <color rgb="FF000000"/>
        <rFont val="Arial"/>
        <family val="2"/>
      </rPr>
      <t xml:space="preserve">además, el producto es constante. </t>
    </r>
  </si>
  <si>
    <t>10.1.9 Estrategia de reducción del gasto en transporte de los hogares con jefatura femenina para que  de no supere el 15% de sus ingresos</t>
  </si>
  <si>
    <t>Porcentaje de gasto en transporte de los hogares con jefatura femenina</t>
  </si>
  <si>
    <t>((Costo promedio del viaje*2*30)* Número de personas en el hogar)/ Ingreso del hogar
El número 2 corresponde a la canasta de viajes que hace una persona al día 
El número 30 corresponde a los días del mes
Costo promedio del viaje: Encuesta de Orígenes y Destinos de Hogares 2019
Número de personas en el hogar: Gran Encuesta Integrada de Hogares - DANE 
Ingreso del Hogar: Gran Encuesta Integrada de Hogares - DANE</t>
  </si>
  <si>
    <t>Decreciente</t>
  </si>
  <si>
    <t>25,85%</t>
  </si>
  <si>
    <t>3-3-1-16-1-1-7596</t>
  </si>
  <si>
    <t>La Secretaría Distrital de Movilidad está ejecutando el contrato de consultoría No. 2022-1972 para desarrollar la ENCUESTA MOVILIDAD 2023. Se finalizó la fase de correcciones seguimiento a los productos entregados para el cumplimiento de la Etapa V Actualización del modelo de transporte y Etapa VI Caracterización de la movilidad y estrategia de divulgación de resultados. Con la base de datos final se va a volver a calcular el indicador de gasto en transporte de los hogares con jefatura femenina.
La SDM expidió el Decreto 061 de 2024 en el que se mantiene la tarifa del componente troncal en $2.950 y se unifica la  tarifa del componente zonal, lo que significa un incremento del 7%, equivalente a 200 pesos.</t>
  </si>
  <si>
    <t>Este indicador no cuenta con presupuesto asignado hasta el momento, se está realizando con gestión interna.</t>
  </si>
  <si>
    <t>Se recibe reporte a conformidad.
El sector gestionará internamente la decisión a tomar para reportar a la SDP los posibles cambios al producto teniendo en cuenta las opciones que se plasmaron en la reunión con la SDMujer el 17/05/2024</t>
  </si>
  <si>
    <t>11. Contribuir a la igualdad de oportunidades para las mujeres a través de la implementación de un Sistema Distrital de Cuidado que asegure el acceso al cuidado con el fin de reconocer, redistribuir y reducir el tiempo de trabajo no remunerado de las mujeres.</t>
  </si>
  <si>
    <t>11.1.Acceso de las mujeres a un sistema de cuidado con el fin de reconocer, redistribuir y reducir su tiempo de trabajo no remunerado.</t>
  </si>
  <si>
    <t xml:space="preserve">Sí </t>
  </si>
  <si>
    <t xml:space="preserve">11.1.9 Estrategia de participación con enfoque de género en el sistema distrital del cuidado.    </t>
  </si>
  <si>
    <t>Porcentaje de implementación de la Estrategia de participación ciudadana incidente, orientada a promover dinámicas de movilidad segura, incluyente, sostenible y accesible, con enfoque de género en el Sistema Distrital de Cuidado</t>
  </si>
  <si>
    <t>Alianzasparalograrlosobjetivos</t>
  </si>
  <si>
    <t>Disponibilidad de datos oportunos, fiables y de alta calidad desglosados por grupos de ingresos, género, edad, raza, origen étnico, condición migratoria discapacidad, ubicación geográfica y otras características pertinentes</t>
  </si>
  <si>
    <t>1-100-I017  VA-Multas de tránsito</t>
  </si>
  <si>
    <t>Oficina de Gestión Social</t>
  </si>
  <si>
    <t xml:space="preserve">
Juan David Villamarin </t>
  </si>
  <si>
    <t>300 6309091</t>
  </si>
  <si>
    <t>jvillamaring@movilidadbogota.gov.co</t>
  </si>
  <si>
    <r>
      <t xml:space="preserve">Género: </t>
    </r>
    <r>
      <rPr>
        <sz val="10"/>
        <color rgb="FF000000"/>
        <rFont val="Arial"/>
        <family val="2"/>
      </rPr>
      <t>reconociendo que los espacios de una ciudad  son escenarios en donde se materializan desigualdades, violencias y jerarquías, las actividades propuestas buscan identificar las diversas barreras de movilidad que experimentan las mujeres  e impiden el  acceso y goce de equipamientos de cuidado.</t>
    </r>
    <r>
      <rPr>
        <b/>
        <sz val="10"/>
        <color rgb="FF000000"/>
        <rFont val="Arial"/>
        <family val="2"/>
      </rPr>
      <t xml:space="preserve">
Diferencial: </t>
    </r>
    <r>
      <rPr>
        <sz val="10"/>
        <color rgb="FF000000"/>
        <rFont val="Arial"/>
        <family val="2"/>
      </rPr>
      <t xml:space="preserve"> el plan de acción plantea la identificación de características poblacionales que pueden exacerbar las barreras asociadas a la movilidad.</t>
    </r>
    <r>
      <rPr>
        <b/>
        <sz val="10"/>
        <color rgb="FF000000"/>
        <rFont val="Arial"/>
        <family val="2"/>
      </rPr>
      <t xml:space="preserve">
Territorial: </t>
    </r>
    <r>
      <rPr>
        <sz val="10"/>
        <color rgb="FF000000"/>
        <rFont val="Arial"/>
        <family val="2"/>
      </rPr>
      <t xml:space="preserve">las acciones se proponen identificar territorios que cuenten con la presencia de equipamientos de cuidado y zonas con riesgo de seguridad vial, siniestralidad vial e infraestructura limitada. </t>
    </r>
  </si>
  <si>
    <t xml:space="preserve">Los recursos ejecutados corresponden al porcentaje de los honorarios de la persona contratada que lidera los productos relacionados en la oficina de Gestión Social </t>
  </si>
  <si>
    <t xml:space="preserve">Es necesario revisar y ajustar, con base en el reporte cualitativo,  el reporte cuantitativo que soporte el 1% de avance de cumplimiento del producto. </t>
  </si>
  <si>
    <t xml:space="preserve">Es necesario revisar la fórmula del indicador para que se detalle en el reporte cualitativo la información necesaria que soporte el  1% de avance de cumplimiento del producto. </t>
  </si>
  <si>
    <t>11.1.10 Implementar una estrategia de capacitación y formación con enfoque de género sobre temas asociados a movilidad.</t>
  </si>
  <si>
    <t>Porcentaje de implementación de la estrategia de Capacitacion y formacion con enfoque de Género sobre temas asociados a movilidad</t>
  </si>
  <si>
    <t>(Número de acciones de la estrategia de Capacitacion y formacion con enfoque de Género sobre temas asociados a movilidad implementadas / Número de acciones de la estrategia de Capacitacion y formacion con enfoque de Género sobre temas asociados a movilidad programadas)*100</t>
  </si>
  <si>
    <r>
      <t xml:space="preserve">Género: </t>
    </r>
    <r>
      <rPr>
        <sz val="10"/>
        <color rgb="FF000000"/>
        <rFont val="Arial"/>
        <family val="2"/>
      </rPr>
      <t>las actividades se proponen identificar estereotipos que conllevan discriminaciones que afectan la movilidad, que inciden en la experiencia de las mujeres en los medios de transporte y  que limitan el acceso y goce del espacio público.</t>
    </r>
    <r>
      <rPr>
        <b/>
        <sz val="10"/>
        <color rgb="FF000000"/>
        <rFont val="Arial"/>
        <family val="2"/>
      </rPr>
      <t xml:space="preserve">
Diferencial:</t>
    </r>
    <r>
      <rPr>
        <sz val="10"/>
        <color rgb="FF000000"/>
        <rFont val="Arial"/>
        <family val="2"/>
      </rPr>
      <t xml:space="preserve"> las acciones buscan propiciar la reflexión y el análisis interseccional, con el fin de que los equipos de la Secretaría de Movilidad identificar la  expresión de diversas formas de discriminación, desigualdades y opresión en servicios que se presan por parte del sector a la ciudadanía. </t>
    </r>
    <r>
      <rPr>
        <b/>
        <sz val="10"/>
        <color rgb="FF000000"/>
        <rFont val="Arial"/>
        <family val="2"/>
      </rPr>
      <t xml:space="preserve">
Territorial: </t>
    </r>
    <r>
      <rPr>
        <sz val="10"/>
        <color rgb="FF000000"/>
        <rFont val="Arial"/>
        <family val="2"/>
      </rPr>
      <t>se plantea identificar territorios para el trabajo con equipos técnicos  y en los cuales se pueda mejorar la atención a la ciudadanía.</t>
    </r>
    <r>
      <rPr>
        <b/>
        <sz val="10"/>
        <color rgb="FF000000"/>
        <rFont val="Arial"/>
        <family val="2"/>
      </rPr>
      <t xml:space="preserve"> </t>
    </r>
  </si>
  <si>
    <t xml:space="preserve">Género:
Diferencial:
Derechos Humanos:
</t>
  </si>
  <si>
    <t xml:space="preserve">Género:
</t>
  </si>
  <si>
    <t xml:space="preserve">Género:
Diferencial:
Derechos Humanos:
Territorial:
</t>
  </si>
  <si>
    <t xml:space="preserve">Género:
Diferencial:
Derechos Humanos:
</t>
  </si>
  <si>
    <t xml:space="preserve">Género:
Diferencial:
Derechos Humanos:
Territorial:
</t>
  </si>
  <si>
    <t xml:space="preserve">Género:
Diferencial:
Derechos Humanos:
</t>
  </si>
  <si>
    <t xml:space="preserve">Género:
Diferencial:
Territorial: 
</t>
  </si>
  <si>
    <t>Maria Alejandra Baquero Cimadevilla,  Liliana Pulido Villami</t>
  </si>
  <si>
    <t>maria.baquero@idu.gov.co / liliana.pulido@idu.gov.co</t>
  </si>
  <si>
    <t xml:space="preserve">
En el trimestre no hubo avances cualitativos, sin embargo, se adelantaron reuniones con Secretaría de la Mujer (Laura Catalina Roa) para definir el cronograma de actividades a realizar durante el segundo trimestre de 2024. </t>
  </si>
  <si>
    <t xml:space="preserve">Se realizó actualización de datos  de contacto </t>
  </si>
  <si>
    <t xml:space="preserve">El producto terminó en el primer trimestre de 2024, no sé reporta en este periodo. </t>
  </si>
  <si>
    <r>
      <rPr>
        <b/>
        <sz val="10"/>
        <color rgb="FF000000"/>
        <rFont val="Arial"/>
        <family val="2"/>
      </rPr>
      <t>Derechos humanos:</t>
    </r>
    <r>
      <rPr>
        <sz val="10"/>
        <color rgb="FF000000"/>
        <rFont val="Arial"/>
        <family val="2"/>
      </rPr>
      <t xml:space="preserve"> El documento de informe del componente cualitativo presenta un apartado titulado “Cuerpos que se mueven”, en el que se presentan las perspectivas de cada uno de los perfiles seleccionados para participar en el estudio, con base en los criterios teóricos definidos previamente en la fase de diseño metodológico. A través de los ojos de las personas participantes se muestra de qué manera influyen en los patrones de movilidad las intersecciones de género, edad, pertenencia étnica, condición socioeconómica, orientación sexual y demás categorías del enfoque interseccional. Posteriormente, para cada perfil se presenta una síntesis de los patrones de movilidad desde la perspectiva de otras personas del mismo perfil, con base en la información obtenida a través de los diarios de viaje.</t>
    </r>
    <r>
      <rPr>
        <b/>
        <sz val="10"/>
        <color rgb="FF000000"/>
        <rFont val="Arial"/>
        <family val="2"/>
      </rPr>
      <t xml:space="preserve">
Género:</t>
    </r>
    <r>
      <rPr>
        <sz val="10"/>
        <color rgb="FF000000"/>
        <rFont val="Arial"/>
        <family val="2"/>
      </rPr>
      <t xml:space="preserve"> El presente estudio de caracterización de los patrones de movilidad en Bogotá, con un enfoque de género e interseccional, marca una ruptura con la tendencia de asumir una falsa neutralidad en la categorización de individuos, reconociendo que el género es una categoría que incide de manera significativa en las experiencias de movilidad urbana de las personas. Para la ultima fase del estudio se propusieron estrategias de intervención que respondan a las necesidades de movilidad identificadas y que busquen mejorar el acceso a la ciudad a través del sistema de movilidad para toda la ciudadanía. Algunas de las estrategias propuestas son: Uso de indicadores para monitorear
patrones de movilidad con enfoque de género e interseccional; uso de indicadores para monitorear violencias basadas en género y por prejuicio; creación de un sistema de Reporte de Violencias
basadas en Género y por Prejuicio en la movilidad.</t>
    </r>
    <r>
      <rPr>
        <b/>
        <sz val="10"/>
        <color rgb="FF000000"/>
        <rFont val="Arial"/>
        <family val="2"/>
      </rPr>
      <t xml:space="preserve">
Diferencial: </t>
    </r>
    <r>
      <rPr>
        <sz val="10"/>
        <color rgb="FF000000"/>
        <rFont val="Arial"/>
        <family val="2"/>
      </rPr>
      <t>De acuerdo con las preguntas de identidad y orientación sexual de la Encuesta de Movilidad y Género y el sondeo se construyeron diez perfiles que guiaran el análisis diferencial:
Hombre Cis Heterosexual
Mujer Cis Heterosexual
Hombre Cis Bisexual
Hombre Cis Homosexual
Hombre Trans Heterosexuales
Hombre Trans Homosexual
Mujer Cis Bisexual
Mujer Cis Homosexual
Mujer Trans Heterosexuales
Mujer TransHomosexual. Con esto enfoque se encontró en la consultoría que las personas de los sectores sociales LGBTI son las principales
víctimas de violencias por prejuicio en el transporte público o espacios públicos.</t>
    </r>
  </si>
  <si>
    <t>--</t>
  </si>
  <si>
    <t xml:space="preserve">La línea base definida en el producto 10.1.9 de la PPMYEG está enlazada a la meta 6 del Plan Distrital de Desarrollo 2020-2024, que tiene por objetivo disminuir el gasto en transporte público de los hogares con menor capacidad de pago (población vulnerable) al 15% de sus ingresos, y utilizó como fuentes de información la Encuesta de Movilidad 2019 y la Gran Encuesta Integrada de Hogares 2019.
A pesar de las estrategias implementadas por la SDM para mantener estables las tarifas de transporte público, como el congelamiento de tarifas para la población vulnerable, adultos mayores y personas con discapacidad durante las vigencias 2020, 2021, 2022 y 2023, los resultados de la Encuesta de Movilidad 2023, revelan que el indicador aumentó al 27,3% para el estrato 1 y se ubicó en 21,3% para el estrato 2.
Estos resultados indican la no consecución de la meta planificada. A continuación se presentan las razones del incumplimiento de la meta:
Primero se debe reconocer que la variable de ingresos en el cálculo del indicador de gasto en transporte público, es sensible a factores externos que la SDM no puede controlar ni prever con certeza, como la inflación, la emergencia sanitaria por COVID 19 que inició en el primer trimestre de 2020,  la situación económica nacional e internacional, los cambios en la oferta y demanda de empleo, entre otros, que pueden influir de manera considerable en los ingresos de los hogares.
En 2021, la inflación fue la más alta de los últimos cinco años, alcanzando una variación anual del 5,62%, principalmente debido al significativo aumento de los precios de los alimentos. En 2022, la variación de los precios durante los doce meses del año fue 13,12%, es decir, 7,50 puntos porcentuales mayor que la reportada en el mismo periodo del año anterior. Esta cifra se debió a factores internacionales que se vieron agravados por la invasión de Rusia a Ucrania, y a factores nacionales vinculados con la oferta y la demanda. En lo que respecta a 2023, la variación año corrido del IPC a noviembre  fue 8,78% y la anual 10,15%, están vinculadas a un posible recrudecimiento del fenómeno de El Niño, los efectos del precio de la gasolina en el costo de vida y las implicaciones que el conflicto en Oriente Medio podría tener en los precios internacionales del petróleo.
El segundo aspecto a considerar es el impacto de eventos imprevistos, como crisis sanitarias o económicas, que pueden generar cambios significativos en la demanda y en los costos asociados a la prestación del servicio de transporte público. Aunque la SDM puede implementar medidas para adaptarse a estos eventos, no tiene control directo sobre su ocurrencia ni sobre la magnitud de su impacto en la economía ni en el comportamiento de las personas.
Además, se observó un cambio en el comportamiento del viaje típico después de la pandemia, lo que ha afectado la demanda y los costos en la oferta de servicios de transporte público; las medidas de confinamiento llevaron a una disminución en la movilidad de los estratos medios y altos, gracias a medidas como el teletrabajo, pero también hubo un aumento en los viajes y en el uso de los modos de transporte privado en los estratos bajos (principalmente motocicletas) viajes que resultan más costosos para los usuarios. Este aumento en los costos del transporte público, combinado con un incremento en el número de viajes, ha ejercido presión sobre las finanzas de los hogares con menor capacidad de pago, cuyos ingresos no aumentaron en la misma proporción de los hogares pertenecientes a los estratos altos.
Estas dinámicas, resaltan la complejidad de la gestión de políticas públicas relacionadas con el gasto en transporte, subrayando la necesidad de una planificación integral que considere no solo aspectos operativos y tarifarios, sino también la dinámica económica más amplia que afecta a la población.
Otro aspecto muy relevante es la metodología empleada para el cálculo del indicador; para estimar la línea base de 2019, se utilizó una canasta de 60 viajes al mes por cada miembro del hogar, totalizando así 216 viajes mensuales para el estrato 1 y 198 para el estrato 2. No obstante, a partir de los datos recopilados en la Encuesta de Movilidad de 2019, se estimó que la tasa de viajes realizados por los hogares en un mes es de 84.4 viajes para el estrato 1 y 82,9 viajes para el estrato 2.
Es evidente que el cálculo de la línea base utilizó un número de viajes significativamente superior a la tasa real de viajes de los hogares (aproximadamente 2,5 veces). Si se aplica la tasa real de viajes mensuales por hogar extraída de la Encuesta de 2019, el resultado del indicador de gasto en transporte público para la línea base se situaría en un 10,1% y un 10,5% para los estratos 1 y 2, respectivamente.  De igual forma, al aplicar la tasa de viajes mensuales por hogar con los datos preliminares de la Encuesta de Movilidad 2023, el resultado del indicador para este año se situaría en un 14,5% y un 11,1% para los estratos 1 y 2, respectivamente. 
Este ajuste pone de manifiesto la disparidad entre la proyección inicial de la línea base y la realidad, destacando la importancia de utilizar la tasa de viajes por hogar para una evaluación más precisa de la carga financiera que representa el transporte público para los hogares en diferentes estratos. 
En ese sentido, la Secretaría Distrital de Movilidad continuará trabajando en un indicador más adecuado que permita medir la gestión de la entidad en el acceso al transporte público de población vulnerable, el cual pueda seguirse mensualmente y que no dependa de la variabilidad de los indicadores macroeconómicos. 
</t>
  </si>
  <si>
    <r>
      <rPr>
        <b/>
        <sz val="10"/>
        <color rgb="FF000000"/>
        <rFont val="Arial"/>
        <family val="2"/>
      </rPr>
      <t xml:space="preserve">Género: </t>
    </r>
    <r>
      <rPr>
        <sz val="10"/>
        <color rgb="FF000000"/>
        <rFont val="Arial"/>
        <family val="2"/>
      </rPr>
      <t>Se está realizando el proceso de recolección de información que permita caracterizar los patrones de movilidad teniendo en  cuenta la  perspectiva de género. Con la base de datos final de la Encuesta de Movilidad 2023 se podrá calcular el porcentaje de gasto en transporte de los hogares con jefatura femenina.
Diferencial: Se está realizando el proceso de recolección de información que permita caracterizar los patrones de movilidad teniendo en cuenta los enfoques diferenciales de orientación sexual, discapacidad y autorreconocimiento étnico.
Derechos Humanos:</t>
    </r>
    <r>
      <rPr>
        <b/>
        <sz val="10"/>
        <color rgb="FF000000"/>
        <rFont val="Arial"/>
        <family val="2"/>
      </rPr>
      <t xml:space="preserve">  </t>
    </r>
    <r>
      <rPr>
        <sz val="10"/>
        <color rgb="FF000000"/>
        <rFont val="Arial"/>
        <family val="2"/>
      </rPr>
      <t>Con el propósito de actualizar los indicadores que permitan conocer los patrones de movilidad y saber los avances en el logro del derecho al libre desplazamiento en condiciones optimas de accesibilidad y calidad del sistema de transporte se está desarrollando la Encuesta de Movilidad 2023.</t>
    </r>
  </si>
  <si>
    <r>
      <t xml:space="preserve">Durante el primer trimestre del año, la Oficina de Gestión Social ha realizado los esfuerzos pertinentes para la consolidación del Plan Interno de Participación,  documento que orienta ampliación de estrategias para la incidencia, co-responsabilidad e identidad de la ciudadanía en las acciones de la Secretaría Distrital de Movilidad y, de manera transversal, aplica el enfoque diferencial, poblacionales y de género.
De tal manera,  se dio inicio a la planificación  del plan de acción de 2024 de la Política Pública de Mujer y Equidad de Género. Se propone realizar un diagnóstico y recomendaciones de movilidad con enfoque de género en relacionados a los equipamientos ancla de las Manzanas del Cuidado concertadas en el Plan de Desarrollo 2024 – 2028. También, se plantea la articulación con los centros locales de movilidad en localidades con las cuales se busca hacer incidencia con grupos de cuidadoras o personas que requieren cuidado en equipamientos de cuidado.  
</t>
    </r>
    <r>
      <rPr>
        <sz val="10"/>
        <color rgb="FFFF0000"/>
        <rFont val="Arial"/>
        <family val="2"/>
      </rPr>
      <t xml:space="preserve">En ese sentido, la estrategia se compone de las siguientes fases: formulación, implementación y evaluación. Por lo cual, las acciones de gestión realizadas durante el primer trimestre del 2024 refieren a un 1%  enmarcado en el proceso de formulación de la estrategia, ya que las actividades a realizar dependían de las orientaciones enmarcadas en el Plan Interno de Participación de la Oficina de Gestión social. </t>
    </r>
  </si>
  <si>
    <r>
      <t xml:space="preserve">Género: </t>
    </r>
    <r>
      <rPr>
        <sz val="10"/>
        <color rgb="FF000000"/>
        <rFont val="Arial"/>
        <family val="2"/>
      </rPr>
      <t>la variable de movilidad del cuidado se plantea en el reconocimiento de las inequidades producto de la distribución social del cuidado, históricamente asignado a las mujeres y sujetos feminizados. Lo anterior con el fin, de comprender desde un enfoque de la vida cotidiana de las personas y las dinámicas diferenciadas de grupos poblacionales.</t>
    </r>
    <r>
      <rPr>
        <b/>
        <sz val="10"/>
        <color rgb="FF000000"/>
        <rFont val="Arial"/>
        <family val="2"/>
      </rPr>
      <t xml:space="preserve">
Diferencial:  </t>
    </r>
    <r>
      <rPr>
        <sz val="10"/>
        <color rgb="FF000000"/>
        <rFont val="Arial"/>
        <family val="2"/>
      </rPr>
      <t>en la variable de segregación socioespacial se pone en el centro la necesidad de documentar cómo la movilidad responde a la capacidad de las personas  de acceder a al transporte independientemente de sus condiciones físicas, sensoriales, cognitivas, socioeconómicas o culturales, de acceder y utilizar los servicios urbanos, derecho a la ciudad</t>
    </r>
    <r>
      <rPr>
        <b/>
        <sz val="10"/>
        <color rgb="FF000000"/>
        <rFont val="Arial"/>
        <family val="2"/>
      </rPr>
      <t xml:space="preserve">
Territorial:</t>
    </r>
    <r>
      <rPr>
        <sz val="10"/>
        <color rgb="FF000000"/>
        <rFont val="Arial"/>
        <family val="2"/>
      </rPr>
      <t xml:space="preserve"> los diagnósticos sociales se proponen identificar las particularidades en los territorios de las localidades priorizadas, que simultáneamente cuentan con la presencia de equipamientos de cuidado y el trabajo de los Centros Locales de Movilidad. </t>
    </r>
  </si>
  <si>
    <t>Se realizaron los ajustes pertinentes sobre las aclaraciones solicitadas en la retroalimentación de SDMujer (en rojo).</t>
  </si>
  <si>
    <t xml:space="preserve">Género:
Diferencial:
Territorial:  
</t>
  </si>
  <si>
    <r>
      <t>Género:</t>
    </r>
    <r>
      <rPr>
        <sz val="10"/>
        <color rgb="FF000000"/>
        <rFont val="Arial"/>
        <family val="2"/>
      </rPr>
      <t xml:space="preserve"> para las sensibilizaciones se priorizarán los temas de los conceptos generales de género y el Enfoque de género en la movilidad con el fin de brindar herramientas para identificar y mitigar factores que inciden en la experiencia de las mujeres en los medios de transporte y  que limitan el acceso y goce del espacio público.</t>
    </r>
    <r>
      <rPr>
        <b/>
        <sz val="10"/>
        <color rgb="FF000000"/>
        <rFont val="Arial"/>
        <family val="2"/>
      </rPr>
      <t xml:space="preserve">
Diferencial: </t>
    </r>
    <r>
      <rPr>
        <sz val="10"/>
        <color rgb="FF000000"/>
        <rFont val="Arial"/>
        <family val="2"/>
      </rPr>
      <t>en el marco de las sensibilizaciones se parte de un abordaje desde la intercessionalidad con el fin exolicar de cómo diferentes tipos de discriminaciones (clase social, raza, género y poder) actúan y se interrelacionan para producir desigualdades para las mujeres</t>
    </r>
    <r>
      <rPr>
        <b/>
        <sz val="10"/>
        <color rgb="FF000000"/>
        <rFont val="Arial"/>
        <family val="2"/>
      </rPr>
      <t xml:space="preserve">. 
Territorial: </t>
    </r>
    <r>
      <rPr>
        <sz val="10"/>
        <color rgb="FF000000"/>
        <rFont val="Arial"/>
        <family val="2"/>
      </rPr>
      <t xml:space="preserve">las sensibilizaciones se realizan con personal vinculado a los Centros Locales de Movilidad y Bici parceros y parceros en bici los cuales tienen una incidencia directa en las localidades en las que trabajan y con las comunidades pertenecientes a los territorios. </t>
    </r>
  </si>
  <si>
    <t>Christian Medina Fandiño/
Johon Edgar Quintero</t>
  </si>
  <si>
    <t>3505965611 y 3175107399</t>
  </si>
  <si>
    <t>christian.medina@umv.gov.co / johon.quintero@umv.gov.co</t>
  </si>
  <si>
    <t>El pasado 21 de marzo de 2024 se realizó la mesa de trabajo para la revisión de los productos y el plan de acción de 2024 de la Política Pública de Mujer y Equidad de Género. En consecuencia, para el primer trimestre se reporta la planeación del ejercicio. Respecto a esta vigencia se planteó la realización de sesiones de sensibilización en las diferentes sedes de la Entidad (producción, administrativa y operativa) divulgando los temas de cultura libre de sexismo, eliminación de violencias contra las mujeres y estereotipos de género. Cuyo apoyo técnico y temático se dará con el  trabajo en conjunto con la enlace de la Secretaría Distrital de la Mujer. Se encuentra en proceso, la estipulación de fechas y lugares para las sensibilizaciones.</t>
  </si>
  <si>
    <t>El pasado 9 de julio se culminó la fase de creación de la estrategia con la reunión con la secretaría de la Mujer en la que se estableció el cronograma de sensibilizaciones para esta vigencia. Se establecieron 3 sensibilizaciones, la primera el próximo 22 de agosto dirigida al personal de la sede administrativa de la UMV, la segunda en la semana del 21 al 25 de octubre dirigida al personal de la planta de producción en la vereda El Mochuelo de Ciudad Bolívar y la última el 27 de noviembre en la sede Operativa de “La Elvira” en la localidad de Fontibón. En estas sensibilizaciones estará el equipo de la secretaría de la mujer junto con el apoyo de la Oficina Asesora de Planeación de la UMV.</t>
  </si>
  <si>
    <r>
      <t xml:space="preserve">Derechos humanos: </t>
    </r>
    <r>
      <rPr>
        <sz val="10"/>
        <color rgb="FF000000"/>
        <rFont val="Arial"/>
        <family val="2"/>
      </rPr>
      <t>en las actividades se priorizará el derecho a una cultura libre de sexismo.</t>
    </r>
    <r>
      <rPr>
        <b/>
        <sz val="10"/>
        <color rgb="FF000000"/>
        <rFont val="Arial"/>
        <family val="2"/>
      </rPr>
      <t xml:space="preserve">
Género: </t>
    </r>
    <r>
      <rPr>
        <sz val="10"/>
        <color rgb="FF000000"/>
        <rFont val="Arial"/>
        <family val="2"/>
      </rPr>
      <t>Se resalta la importancia del enfoque de género en el espacio público debido a la frecuencia en la vulneración de los derechos de las mujeres en el transporte y espacio público.</t>
    </r>
    <r>
      <rPr>
        <b/>
        <sz val="10"/>
        <color rgb="FF000000"/>
        <rFont val="Arial"/>
        <family val="2"/>
      </rPr>
      <t xml:space="preserve">
Diferencial: </t>
    </r>
    <r>
      <rPr>
        <sz val="10"/>
        <color rgb="FF000000"/>
        <rFont val="Arial"/>
        <family val="2"/>
      </rPr>
      <t>Se incluye en las actividades la importancia de abarcar la experiencia de las mujeres trans y visibilizarlas.</t>
    </r>
    <r>
      <rPr>
        <b/>
        <sz val="10"/>
        <color rgb="FF000000"/>
        <rFont val="Arial"/>
        <family val="2"/>
      </rPr>
      <t xml:space="preserve">
Territorial: </t>
    </r>
    <r>
      <rPr>
        <sz val="10"/>
        <color rgb="FF000000"/>
        <rFont val="Arial"/>
        <family val="2"/>
      </rPr>
      <t xml:space="preserve"> la actividad se realizará con los equipos en territorio y se basa en las experiencias propias de ellas y ellos viviendo el territorio, así como en las características de la población habitante de la zona del frente de obra.</t>
    </r>
  </si>
  <si>
    <t xml:space="preserve">Debido a la formulación del nuevo Plan Distrital de Desarrollo aprobado mediante el acuerdo 924 de 2024 se modificaron y ajustaron los proyectos de inversión y metas correspondientes al accionar de la UAERMV. Adicionalmente, este producto que se cubría con los recursos de la meta de definir e Implementar 1 Estrategias De Cultura Ciudadana Para El Sistema De Movilidad, Con Enfoque Diferencial, De Género Y Territorial la cual culminó su ejecución en Diciembre de 2023, se tendrá que evaluar bajo el nuevo proyecto 8208 Fortalecimiento de la atención y participación ciudadana con enfoques de género, diferencial y territorial en Bogotá D.C. para ello se tiene programada una reunión el próximo 17 de julio con el equipo del sistema SOFIA de la Secretaría de la Mujer para evaluar las acitvidades que podrían ser incluídas dentro del proyecto de inversión y aportar a este producto.
</t>
  </si>
  <si>
    <t>En este trimestre se desarrolló una (1) estrategia de divulgación en el marco de una cultura libre de sexismo y mitigar estereotipos de género, a traves de las siguientes acciones:
1. Publicación del mensaje: “Día de la Visibilidad Lésbica: libres e iguales” en los tableros electrónicos del Sistema TransMilenio y del TransMiCable.
2. Divulgación a traves de redes sociales de la pieza comunicacional del “Día de la Visibilidad Lésbica: libres e iguales” en el marco de la sinergia distrital.</t>
  </si>
  <si>
    <r>
      <t xml:space="preserve">Género: </t>
    </r>
    <r>
      <rPr>
        <sz val="10"/>
        <rFont val="Arial"/>
        <family val="2"/>
      </rPr>
      <t>las actividades buscaron prevenir la violencia contra la mujer y sensibilizar sobre las diferencias de genero que existen dentro de la comunidad usuaria del Sistema</t>
    </r>
    <r>
      <rPr>
        <b/>
        <sz val="10"/>
        <rFont val="Arial"/>
        <family val="2"/>
      </rPr>
      <t xml:space="preserve"> </t>
    </r>
    <r>
      <rPr>
        <sz val="10"/>
        <rFont val="Arial"/>
        <family val="2"/>
      </rPr>
      <t>TransMilenio.</t>
    </r>
    <r>
      <rPr>
        <b/>
        <sz val="10"/>
        <rFont val="Arial"/>
        <family val="2"/>
      </rPr>
      <t xml:space="preserve">
Diferencial: </t>
    </r>
    <r>
      <rPr>
        <sz val="10"/>
        <rFont val="Arial"/>
        <family val="2"/>
      </rPr>
      <t>las actividades fueron acciones diferenciales para buscar garantizar espacios seguros de las mujeres lesbianas.</t>
    </r>
    <r>
      <rPr>
        <b/>
        <sz val="10"/>
        <rFont val="Arial"/>
        <family val="2"/>
      </rPr>
      <t xml:space="preserve"> 
Derechos Humanos: </t>
    </r>
    <r>
      <rPr>
        <sz val="10"/>
        <rFont val="Arial"/>
        <family val="2"/>
      </rPr>
      <t>las actividades lograron visibilizar y reconocer los derechos de las mujeres lesbicas buscando mitigar vulneración de derechos dentro del Sistema TransMilenio.</t>
    </r>
    <r>
      <rPr>
        <b/>
        <sz val="10"/>
        <rFont val="Arial"/>
        <family val="2"/>
      </rPr>
      <t xml:space="preserve">
Territorial: </t>
    </r>
    <r>
      <rPr>
        <sz val="10"/>
        <rFont val="Arial"/>
        <family val="2"/>
      </rPr>
      <t>las actividades permitieron generar un impacto en toda la ciudad de Bogotá, debido a que los tableros electrónicos se encuentran disponibles en todas las estaciones y portales del Sistema TransMilenio.</t>
    </r>
  </si>
  <si>
    <t>Discriminación de la información financiera de los recursos para el segundo trimestre:
Gastos de funcionamiento:
* Salario Básico (sin carga prestacional) por 5 días de un (1) profesional de Responsabilidad Social que representa la suma de $1.426.390 COP
Recursos proyecto de inversión:
Estos recursos fueron asociados al proyecto de inversión saliente 7513 -Desarrollo y gestión de la Cultura Ciudadana en el Sistema Integrado de Transporte Público de Bogotá.
* Honorarios por prestación de servicio correspondiente a 5 días de un (1) Contratista profesional en audiovisuales que representa la suma de $1.000.000 COP
Total de los recursos ejecutados durante el segundo trimestre de la vigencia: $2.426.390 COP
Finalmente los recursos acumulados de los 2 trimestres hasta la fecha son: $4.608.657 COP
Se aclara que, el valor registrado en la ejecución de las actividades para el primer trimestre de la vigencia corresponde a la realidad financiera y presupuestal de la entidad en el 2024.</t>
  </si>
  <si>
    <t>El Equipo Psicosocial de Gestores de Convivencia de TRANSMILENIO S.A. en el segundo trimestre del año identificaron y gestionaron 30 casos de Violencias Basadas en Género. De estos 30 casos, 20 correspondieron a hechos de Violencia Sexual (12 corresponden a tocamientos y en 2 los agresores realizan actos obscenos frente a las ciudadanas),  6 corresponden a violencia física y 2 a violencia psicológica.
Las troncales con mayor ocurrencia de casos fueron la Troncal Caracas con 7 casos, la Troncal Américas con 5 casos y la NQS Central con 4 casos. La de menor incidencia de casos es la Calle 80 con 2 casos. 
De los 30 casos atendidos, en 15 se realizó captura del agresor, en 14 casos la víctima presentó denuncia (12 denuncias por hechos de violencia sexual en alguna de sus modalidades).
De los 30 casos atendidos, en 12 se realizó activación de atención por línea púrpura y 18 manifestaron querer ser contactadas en otro momento. En todos los casos se entregó información para activación de rutas de atención en caso de desear hacer la activación de la Ruta Única de Atención en otro momento. De los 30 casos atendidos todas las víctimas eran mujeres cisgénero, 21 heterosexuales, 1 lesbiana y 8 no entregan datos sobre su orientación sexual. Frente a la pertenencia étnica 1 se identificó como afrocolombiana y 29 no registran pertenencia étnica. 
En relación a rangos de edad, 2 de las víctimas estaban en el rango de 0 a 17 años, 14 en el rango de 18 a 26 años, 7 de 27 a 59 años y 7 no entregan información sobre edad.</t>
  </si>
  <si>
    <r>
      <t>Género: s</t>
    </r>
    <r>
      <rPr>
        <sz val="10"/>
        <rFont val="Arial"/>
        <family val="2"/>
      </rPr>
      <t>e realiza enfoque de género reconociendo los casos de Violencias  Basadas en Género que han sido víctima tanto hombres como mujeres y direccionando con autoridades competentes según el caso, con el fin de garantizar sus derechos tanto en la prevención como en la protección de los mismos.</t>
    </r>
    <r>
      <rPr>
        <b/>
        <sz val="10"/>
        <rFont val="Arial"/>
        <family val="2"/>
      </rPr>
      <t xml:space="preserve">
Diferencial: s</t>
    </r>
    <r>
      <rPr>
        <sz val="10"/>
        <rFont val="Arial"/>
        <family val="2"/>
      </rPr>
      <t>e realiza enfoque diferencial en la medida en que se identifican y abordan los casos con el Equipo Psicosocial quienes tienen toda la preparación para realizar un enfoque diferencial en los casos, a diferencia de cuando ocurren otras situaciones en el Sistema.</t>
    </r>
    <r>
      <rPr>
        <b/>
        <sz val="10"/>
        <rFont val="Arial"/>
        <family val="2"/>
      </rPr>
      <t xml:space="preserve">
Derechos Humanos: e</t>
    </r>
    <r>
      <rPr>
        <sz val="10"/>
        <rFont val="Arial"/>
        <family val="2"/>
      </rPr>
      <t>n el marco de la prevención, promoción y protección de derechos humanos se abordan y atienden los casos con el fin de que no haya revictimización ni acciones con daño y garantizar sus derechos con la atención oportuna del caso.</t>
    </r>
  </si>
  <si>
    <t>Bajo el proyecto de inversión 7515 "Desarrollo y Gestión de la Seguridad en el Sistema Integrado de Transporte Público de Bogotá" en su meta de inversión "Implementar el 100% de los compromisos de TRANSMILENIO S.A. para la ejecución del "Protocolo de prevención, atención y sanción de las violencias contra las mujeres en el espacio y el Transporte Público en Bogotá" para la vigencia 2023 se realizó la siguiente contratación: 30 profesionales en psicología y Trabajo Social, encargados de brindar orientación en ruta de atención distrital a violencias basadas en género y de 4 prestaciones de servicios que apoyan la coordinación administrativa, operativa y logística de las estrategias y del equipo en campo. Se reporta de forma acumulada y en millones de pesos.</t>
  </si>
  <si>
    <t xml:space="preserve">De los 5 programas proyectados para desarrollar en el año 2024, se realizó (1) programa que constan de 2 sensibilizaciones internas, más una sensibilización adicional.                                       
Programa 1 Enfoque De Genero 
-Tema: Incorporación de los enfoques género y diferencial” dirigida por Laura Catalina Roa de la SEDMujer  (Martes, 21 de mayo de 2024)
Total Participantes:17
 Mujeres: 14
 Hombres: 3
-Temas: Taller Construcción de ciudad con enfoque de género
La jornada inicia dando la bienvenida a los y las participantes asistentes al espacio presencial, para luego dar paso al desarrollo de la actividad en donde se replanteen la manera como los ciudadanos habitan los espacios públicos como una oportunidad de reconocer experiencias exitosas de inclusión del enfoque de género y diferencial en el desarrollo urbano y en la transversalización del enfoque de género en el ciclo de proyectos de infraestructura urbana.
Total Participantes: 100
 Mujeres: 77
 Hombres: 23
Tema: Taller: Prevención del Acoso laboral - Sexual Laboral - Semana de la Salud
Lunes 22 de abril de 2024
Total Participantes: 113
 Mujeres: 63
 Hombres: 50
</t>
  </si>
  <si>
    <r>
      <rPr>
        <b/>
        <sz val="10"/>
        <color theme="1"/>
        <rFont val="Calibri"/>
        <family val="2"/>
      </rPr>
      <t xml:space="preserve">DERECHOS HUMANOS: </t>
    </r>
    <r>
      <rPr>
        <sz val="10"/>
        <color theme="1"/>
        <rFont val="Calibri"/>
        <family val="2"/>
      </rPr>
      <t xml:space="preserve"> 
Se reflexionó desde el principio de igualdad para entender que las formas de discriminación son también violación de derechos. Con las acciones implementadas se brindan herramientas que permitan disminuir el acoso, y apuntar al cierre de brechas partiendo de 3 derechos para las mujeres, los cuales se encuentran priorizados en el Política Pública de Mujeres y Equidad de Género-PPMyEG, estos derechos son: derechos a una cultura libre de sexismos, ii) el derecho a una vida libre de violencias, y iii) el derecho a un trabajo en condiciones de igualdad. 
</t>
    </r>
    <r>
      <rPr>
        <b/>
        <sz val="10"/>
        <color theme="1"/>
        <rFont val="Calibri"/>
        <family val="2"/>
      </rPr>
      <t xml:space="preserve">GÉNERO: </t>
    </r>
    <r>
      <rPr>
        <sz val="10"/>
        <color theme="1"/>
        <rFont val="Calibri"/>
        <family val="2"/>
      </rPr>
      <t xml:space="preserve">
Las capacitaciones permitieron a las y los participantes reflexionar sobre los estereotipos de género y como estos limitan el ejercicio de los derechos, a la transformación de las relaciones de poderes que producen discriminación y desigualdad de género, es por ellos que desde la entidad se generan estrategias para el cierre de brechas desde el reconocimiento de los derechos de las mujeres a través del reconocimiento del impacto que tiene el lenguaje (forma de comunicarnos en el reconocimiento de los estereotipos en el uso del masculino genérico), las desigualdades y las brechas entre hombres y mujeres.  
</t>
    </r>
    <r>
      <rPr>
        <b/>
        <sz val="10"/>
        <color theme="1"/>
        <rFont val="Calibri"/>
        <family val="2"/>
      </rPr>
      <t xml:space="preserve">DIFERENCIAL: </t>
    </r>
    <r>
      <rPr>
        <sz val="10"/>
        <color theme="1"/>
        <rFont val="Calibri"/>
        <family val="2"/>
      </rPr>
      <t xml:space="preserve">
Los programas desarrollado evidencian que la vulnerabilidad se puede acentuar cuando se cruzan o intersecciones variables como la edad, la etnia o la clase social con el género y sus desigualdades en la forma de comunicarnos, así se reconocen las condiciones diferenciales de la población para actuar sobre estás; todas estas acciones nos llevan a la trasformación de las inequidades a las diferentes formas de subordinación, discriminación, exclusión social 
</t>
    </r>
  </si>
  <si>
    <t>Este recurso pertenece a Gastos de funcionamiento -  Fortalecimiento  Cultura Organizacional - Transferencias Ordinarias.</t>
  </si>
  <si>
    <t>Al corte del trimestre se realizaron 6 capacitaciones, las cuales trataron los siguientes temas de: i) prevención de Violencia basada en género, ii) Construcción de ciudad con enfoque de género.
Grupo 1
Fecha: 04 de abril de 2024
Proyecto: Eje Ambiental
Total, participantes: 20 personas (mano de obra no calificada, personal administrativo y gestores sociales)
Mujeres: 7
Hombres: 13
Grupo 2
Fecha: 19 de junio de 2024
Proyecto: Proyecto av 68 – grupo 4
Total participantes: 39 personas (mano de obra no calificada)
Mujeres: 29
Hombres: 10
Grupo 3
Fecha: 23 de mayo de 2024
Proyecto: jornada 1 presencial 
Total, participantes: 39 personas (área administrativa de los contratos de obra)
Mujeres: 25
Hombres: 14
Grupo 4
Fecha: 23 de mayo de 2024
Proyecto: jornada 2 virtual  
Total participantes:  114 personas (área administrativa de los contratos de obra)
Mujeres: 92
Hombres: 22
Grupo 5
Fecha: 24 de mayo de 2024
Proyecto: jornada 3 presencial
Total participantes: 46 personas (área administrativa de los contratos de obra)
Mujeres: 27
Hombres: 19
Grupo 6
Fecha: 25 de mayo de 2024
Proyecto: jornada 4 virtual  
Total participantes:  180 personas (área administrativa de los contratos de obra)
Mujeres: 76
Hombres: 42
 </t>
  </si>
  <si>
    <r>
      <rPr>
        <b/>
        <sz val="10"/>
        <color theme="1"/>
        <rFont val="Calibri"/>
        <family val="2"/>
      </rPr>
      <t>DERECHOS HUMANOS:</t>
    </r>
    <r>
      <rPr>
        <sz val="10"/>
        <color theme="1"/>
        <rFont val="Calibri"/>
        <family val="2"/>
      </rPr>
      <t xml:space="preserve">
Las acciones adelantadas buscan brindar herramientas orientadas a cuestionar comportamientos y actitudes de discriminación que vulneran los derechos a una vida libre de violencia y a las desigualdades entre hombres y mujeres, al reconocimiento de los tipos de violencias y las consecuencias de la mismas frente a la legislación Colombiana.
</t>
    </r>
    <r>
      <rPr>
        <b/>
        <sz val="10"/>
        <color theme="1"/>
        <rFont val="Calibri"/>
        <family val="2"/>
      </rPr>
      <t>GÉNERO:</t>
    </r>
    <r>
      <rPr>
        <sz val="10"/>
        <color theme="1"/>
        <rFont val="Calibri"/>
        <family val="2"/>
      </rPr>
      <t xml:space="preserve">
Las acciones se desarrollaron entorno a situaciones de discriminación y violencia que socialmente se han naturalizado, develando por medio de la reflexión que constituyen violencia e inequidad y promoviendo comportamientos cuidadores para la garantía de los derechos de las mujeres en el espacio público.
</t>
    </r>
    <r>
      <rPr>
        <b/>
        <sz val="10"/>
        <color theme="1"/>
        <rFont val="Calibri"/>
        <family val="2"/>
      </rPr>
      <t>DIFERENCIAL:</t>
    </r>
    <r>
      <rPr>
        <sz val="10"/>
        <color theme="1"/>
        <rFont val="Calibri"/>
        <family val="2"/>
      </rPr>
      <t xml:space="preserve">
Las acciones reconocen la diversidad de las mujeres, refiriéndose a ellas en plural e incluyendo imágenes no estereotipadas de las mismas, reconocimiento el derecho al libre desarrollo y la construcción de la personalidad
</t>
    </r>
  </si>
  <si>
    <t xml:space="preserve">Este recurso pertenece a Gastos de funcionamiento.
Horas/persona relacionadas con el apoyo profesional de funcionarios públicos y contratistas de la ORSC responsables de la gestión y articulación institucional para atender las acciones derivadas del plan de acción de la política pública. </t>
  </si>
  <si>
    <t>Ana Maria Cataño</t>
  </si>
  <si>
    <t>acatano@movilidadbogota.gov.co</t>
  </si>
  <si>
    <t>Durante el segundo trimestre de 2024, se llevaron a cabo 16 intervenciones pedagógicas del taller "Mujer y transporte: Un deseo de esperanza", con la participación de 298 operadores de entre 18 y más de 60 años. De estos, 280 se identificaron como hombres y 18 como mujeres. El objetivo de este taller fue promover reflexiones sobre el papel de las mujeres en el sistema de transporte, así como cuestionar las conductas e imaginarios que generan acoso, discriminación y subordinación hacia ellas. Durante estas sesiones, los operadores reflexionaron sobre las conductas que pueden contribuir a asegurar la igualdad y el respeto hacia las mujeres en el sistema de transporte.</t>
  </si>
  <si>
    <r>
      <rPr>
        <b/>
        <sz val="10"/>
        <color rgb="FF000000"/>
        <rFont val="Arial"/>
        <family val="2"/>
      </rPr>
      <t xml:space="preserve">Género: </t>
    </r>
    <r>
      <rPr>
        <sz val="10"/>
        <color rgb="FF000000"/>
        <rFont val="Arial"/>
        <family val="2"/>
      </rPr>
      <t>Mediante la creación de momentos de reflexión y la identificación de actitudes, percepciones y dinámicas de poder que causan discriminación, hostigamiento, marginación y violencia contra las mujeres en el sistema de transporte, se fomentó la equidad de género y la seguridad en la movilidad para todos y todas las participantes en el sistema vial.</t>
    </r>
    <r>
      <rPr>
        <b/>
        <sz val="10"/>
        <color rgb="FF000000"/>
        <rFont val="Arial"/>
        <family val="2"/>
      </rPr>
      <t xml:space="preserve">
Diferencial:</t>
    </r>
    <r>
      <rPr>
        <sz val="10"/>
        <color rgb="FF000000"/>
        <rFont val="Arial"/>
        <family val="2"/>
      </rPr>
      <t xml:space="preserve"> Durante las sesiones se empleó un lenguaje inclusivo y respetuoso, adaptado al público objetivo, evidenciando las diversas situaciones, circunstancias e percepciones que las y los participantes y la sociedad en general mantienen hacia las mujeres en contextos cotidianos y en el ámbito de la movilidad. En estas intervenciones participaron un total de 231 conductores y conductoras, distribuidos de la siguiente manera: en el rango etario de 23 a 28 años, 16 personas se identificaron de género masculino; entre los 29 a 44 años, 10 personas se identificaron de género femenino y 147 de género masculino; en el rango etario de 45 a 60 años, una (1) personas se identificó de género femenino y 57 de género masculino.</t>
    </r>
    <r>
      <rPr>
        <b/>
        <sz val="10"/>
        <color rgb="FF000000"/>
        <rFont val="Arial"/>
        <family val="2"/>
      </rPr>
      <t xml:space="preserve">
Derechos Humanos: </t>
    </r>
    <r>
      <rPr>
        <sz val="10"/>
        <color rgb="FF000000"/>
        <rFont val="Arial"/>
        <family val="2"/>
      </rPr>
      <t>Durante las intervenciones, se crearon oportunidades para analizar y destacar conductas y actitudes que contribuían a la discriminación de las mujeres en el sistema de transporte, exacerbando las diferencias en la protección de sus derechos a una vida sin violencia. Además, se animó a las y los participantes a reflexionar sobre sus propias percepciones y acciones hacia las mujeres, promoviendo así su conciencia sobre su papel en la disminución de la desigualdad y la violencia de género en la movilidad.</t>
    </r>
  </si>
  <si>
    <t>En el periodo no se suscribieron contratos de prestación de servicios; las acciones de capacitación fueron implementadas por el personal conratado en el primer trimestre.</t>
  </si>
  <si>
    <r>
      <rPr>
        <b/>
        <sz val="10"/>
        <color rgb="FF000000"/>
        <rFont val="Arial"/>
        <family val="2"/>
      </rPr>
      <t>*Acciones de Comunicación:</t>
    </r>
    <r>
      <rPr>
        <sz val="10"/>
        <color rgb="FF000000"/>
        <rFont val="Arial"/>
        <family val="2"/>
      </rPr>
      <t xml:space="preserve"> En el segundo trimestre de 2024, se llevaron a cabo 5 acciones comunicativas para promover la equidad de género y el trabajo de las mujeres en oficios no convencionales, contribuyendo así a la eliminación de violencias en este ámbito y a una movilidad más inclusiva. A continuación, se detallan estas acciones:
    Dos (2) publicaciones con testimonios de la actividad de Semilleros con enfoque de género, dirigidas a conductores y personal administrativo de la empresa Taxis Libres, que promueven la inclusión y el respeto en el transporte público.
    Una (1) publicación que celebra la aprobación del Plan Distrital de Desarrollo 2024-2027 y 18 metas enfocadas en la protección de las mujeres y la eliminación de cualquier forma de violencia contra ellas.
    Dos (2) publicaciones que destacan el Premio Polaris, otorgado a la Secretaría y a C40, por su campaña #PrimerAñoLaRolita, que promueve la igualdad y equidad de género en el transporte público.
</t>
    </r>
    <r>
      <rPr>
        <b/>
        <sz val="10"/>
        <color rgb="FF000000"/>
        <rFont val="Arial"/>
        <family val="2"/>
      </rPr>
      <t>*Acciones de pedagogía:</t>
    </r>
    <r>
      <rPr>
        <sz val="10"/>
        <color rgb="FF000000"/>
        <rFont val="Arial"/>
        <family val="2"/>
      </rPr>
      <t xml:space="preserve"> En el segundo trimestre se llevaron a cabo dos (2) capacitaciones del "Taller de mujer y transporte" con la participación de la ciudadanía en general. Estos talleres facilitaron un espacio de reflexión sobre los derechos de las mujeres en el sistema de movilidad, así como la autoevaluación de los imaginarios, comportamientos y sesgos cognitivos que perpetúan violencias hacia las mujeres. Promovieron también la empatía hacia aquellas mujeres que enfrentan situaciones de peligro, fomentando el respeto hacia todos los actores viales. En estos talleres participaron 61 personas, de las cuales 50 se identificaron como mujeres y 11 como hombres, con edades comprendidas entre los 29 y más de 60 años.</t>
    </r>
  </si>
  <si>
    <r>
      <rPr>
        <b/>
        <sz val="10"/>
        <color rgb="FF000000"/>
        <rFont val="Arial"/>
        <family val="2"/>
      </rPr>
      <t>Género:</t>
    </r>
    <r>
      <rPr>
        <sz val="10"/>
        <color rgb="FF000000"/>
        <rFont val="Arial"/>
        <family val="2"/>
      </rPr>
      <t>Durante este primer trimestre, las estrategias de comunicación se centraron en promover la superación de estereotipos de género y en tener en cuenta las repercusiones del género en la elaboración de planes y programas de movilidad.</t>
    </r>
    <r>
      <rPr>
        <b/>
        <sz val="10"/>
        <color rgb="FF000000"/>
        <rFont val="Arial"/>
        <family val="2"/>
      </rPr>
      <t xml:space="preserve">
Diferencial: </t>
    </r>
    <r>
      <rPr>
        <sz val="10"/>
        <color rgb="FF000000"/>
        <rFont val="Arial"/>
        <family val="2"/>
      </rPr>
      <t>En este primer trimestre del año, se ha mantenido un enfoque especializado en la comunicación de iniciativas como la rendición de cuentas y el respaldo a estrategias y programas que fomentan la inclusión de género.</t>
    </r>
    <r>
      <rPr>
        <b/>
        <sz val="10"/>
        <color rgb="FF000000"/>
        <rFont val="Arial"/>
        <family val="2"/>
      </rPr>
      <t xml:space="preserve">
Derechos Humanos: </t>
    </r>
    <r>
      <rPr>
        <sz val="10"/>
        <color rgb="FF000000"/>
        <rFont val="Arial"/>
        <family val="2"/>
      </rPr>
      <t>Para asegurar los derechos de las mujeres, las iniciativas de comunicación de este trimestre han seguido impulsando la erradicación de la violencia contra las mujeres en el transporte público y respaldando sistemas de movilidad seguros. Además, se ha trabajado en fomentar la inclusión de mujeres en áreas tradicionalmente dominadas por hombres, como el sector del transporte.</t>
    </r>
  </si>
  <si>
    <r>
      <rPr>
        <b/>
        <sz val="10"/>
        <color theme="1"/>
        <rFont val="Arial"/>
        <family val="2"/>
      </rPr>
      <t>Género:</t>
    </r>
    <r>
      <rPr>
        <sz val="10"/>
        <color theme="1"/>
        <rFont val="Arial"/>
        <family val="2"/>
      </rPr>
      <t xml:space="preserve"> Durante este segundo trimestre, las estrategias de comunicación buscaron promover la equidad de género y el reconocimiento del papel de la mujer en diferentes oficios relacionados con el sistema transporte. 
</t>
    </r>
    <r>
      <rPr>
        <b/>
        <sz val="10"/>
        <color theme="1"/>
        <rFont val="Arial"/>
        <family val="2"/>
      </rPr>
      <t>Diferencial:</t>
    </r>
    <r>
      <rPr>
        <sz val="10"/>
        <color theme="1"/>
        <rFont val="Arial"/>
        <family val="2"/>
      </rPr>
      <t xml:space="preserve"> En este segundo trimestre, se promovió una movilidad más inclusiva y el respeto por los diferentes actores viales independiente de su forma de vestir, sus expresiones u oficios.
</t>
    </r>
    <r>
      <rPr>
        <b/>
        <sz val="10"/>
        <color theme="1"/>
        <rFont val="Arial"/>
        <family val="2"/>
      </rPr>
      <t xml:space="preserve">Derechos Humanos: </t>
    </r>
    <r>
      <rPr>
        <sz val="10"/>
        <color theme="1"/>
        <rFont val="Arial"/>
        <family val="2"/>
      </rPr>
      <t>Para asegurar los derechos de las mujeres, las iniciativas de comunicación y las acciones pedagógicas desarrolladas en este segundo trimestre han impulsado la eliminación de todo tipo de manifestación de violencias hacia las mujeres en el sistema de transporte.  Además, se ha visibilizado la incursión de las mujeres en labores tradicionalmente dominadas por hombres dentro del sector transporte.</t>
    </r>
    <r>
      <rPr>
        <b/>
        <sz val="10"/>
        <color theme="1"/>
        <rFont val="Arial"/>
        <family val="2"/>
      </rPr>
      <t xml:space="preserve">
</t>
    </r>
  </si>
  <si>
    <t>El presupuesto ejecutado corresponde al asignado a las metas 4 y 5 del proyecto de inversión 7581 "Fortalecimiento de la comunicación y la cultura para la movilidad como elementos constructivos y pedagógicos del nuevo contrato social en Bogotá y no se tiene un presupuesto para atender grupos poblacionales específicos, por lo que se reporta la sumatoria de los presupuestos asignados a las metas 4 (el 50% de la meta) y 5 
Para el periodo el presupuesto ejecutado corresponde a la suscripción de contratos. Los productos asociados a estos contratos permiten y facilitan la construcción de contenidos comunicacionales que aportan a la implementación del plan estratégico de comunicaciones y cultura para la movilidad.</t>
  </si>
  <si>
    <t>Dirección de Inteligencia para la Movilidad</t>
  </si>
  <si>
    <t>Rafael Unda</t>
  </si>
  <si>
    <t>runda@movilidadbogota.gov.co</t>
  </si>
  <si>
    <r>
      <rPr>
        <b/>
        <sz val="10"/>
        <color theme="1"/>
        <rFont val="Arial"/>
        <family val="2"/>
      </rPr>
      <t xml:space="preserve">Género: </t>
    </r>
    <r>
      <rPr>
        <sz val="10"/>
        <color theme="1"/>
        <rFont val="Arial"/>
        <family val="2"/>
      </rPr>
      <t xml:space="preserve">De acuerdo con la metodología del indicador del producto, no se puede filtrar los hogares con jefatura femenina, ya que de entrada se establece el número de viajes que cada hogar realiza, sin tener en cuenta el estrato o el promedio de personas en cada hogar para hogares de jefatura femenina. </t>
    </r>
    <r>
      <rPr>
        <b/>
        <sz val="10"/>
        <color theme="1"/>
        <rFont val="Arial"/>
        <family val="2"/>
      </rPr>
      <t xml:space="preserve">
Diferencial: </t>
    </r>
    <r>
      <rPr>
        <sz val="10"/>
        <color theme="1"/>
        <rFont val="Arial"/>
        <family val="2"/>
      </rPr>
      <t xml:space="preserve">De acuerdo con la metodología del indicador del producto, no se puede filtrar los hogares con jefatura femenina, ya que de entrada se establece el número de viajes que cada hogar realiza, sin tener en cuenta el estrato o el promedio de personas en cada hogar teniendo en cuenta sus característica diferenciales. </t>
    </r>
    <r>
      <rPr>
        <b/>
        <sz val="10"/>
        <color theme="1"/>
        <rFont val="Arial"/>
        <family val="2"/>
      </rPr>
      <t xml:space="preserve">
Derechos Humanos: </t>
    </r>
    <r>
      <rPr>
        <sz val="10"/>
        <color theme="1"/>
        <rFont val="Arial"/>
        <family val="2"/>
      </rPr>
      <t>De acuerdo con la Encuesta Multipropósito de 2021 (EMP 2021), los habitantes de la zona urbana gastan en promedio el 11,3% de sus ingresos mensuales en transporte. Respecto a la población con menor capacidad de pago, la EMP 2021 señala que para este mismo año la proporción de gasto se encontraba en 16% y 14% para los estratos 1 y 2 respectivamente; como se puede observar, este valor es consistente con el cálculo del indicador utilizando la tasa de viajes por hogar de la Encuesta de Movilidad. 
Lo anterior no sólo recalca la necesidad de una revisión cuidadosa de la metodología, sino que también sugiere la posibilidad de ajustes en las estrategias y políticas diseñadas para abordar la asequibilidad del transporte público en la población, teniendo en cuenta que el valor actual del indicador utilizando la tasa de viajes mensuales por hogar, aunque tuvo un incremento durante el cuatrienio, se sitúa por debajo de la meta del 15%.</t>
    </r>
  </si>
  <si>
    <t>Este indicador no cuenta con presupuesto asignado hasta el momento, se realizó con gestión interna.</t>
  </si>
  <si>
    <r>
      <rPr>
        <sz val="10"/>
        <color rgb="FF000000"/>
        <rFont val="Arial"/>
        <family val="2"/>
      </rPr>
      <t xml:space="preserve">Durante este trimestre la firma consultora Sensata, encargada del desarrollo de la </t>
    </r>
    <r>
      <rPr>
        <i/>
        <sz val="10"/>
        <color rgb="FF000000"/>
        <rFont val="Arial"/>
        <family val="2"/>
      </rPr>
      <t xml:space="preserve">Consultoría de movilidad y género. Caracterización, con perspectiva de género e interseccional, de los patrones de movilidad en Bogotá </t>
    </r>
    <r>
      <rPr>
        <sz val="10"/>
        <color rgb="FF000000"/>
        <rFont val="Arial"/>
        <family val="2"/>
      </rPr>
      <t>(Convenio de cooperación técnica no reembolsable con la CAF -Banco de Desarrollo de América Latina) entregó los siguientes productos: i) Documento de informe de análisis cualitativo,  ii) Triangulación de información cuantitativa y cualitativa, iii) Informe plan de acción de movilidad y género, Informe infográfico, iv)
Realización de evento final de presentación de resultados (21 de marzo de 2024).</t>
    </r>
    <r>
      <rPr>
        <b/>
        <u/>
        <sz val="10"/>
        <color rgb="FF000000"/>
        <rFont val="Arial"/>
        <family val="2"/>
      </rPr>
      <t xml:space="preserve"> Con esto se da por finalizado este producto.</t>
    </r>
  </si>
  <si>
    <t> PRODUCTO CUMPLIDO</t>
  </si>
  <si>
    <r>
      <t xml:space="preserve">Se realizó actualización de datos y </t>
    </r>
    <r>
      <rPr>
        <b/>
        <sz val="10"/>
        <color rgb="FF000000"/>
        <rFont val="Arial"/>
        <family val="2"/>
      </rPr>
      <t>La Secretaria Distrital de Movilidad (SDM) informa sobre la finalización del producto 10.1.9</t>
    </r>
    <r>
      <rPr>
        <sz val="10"/>
        <color rgb="FF000000"/>
        <rFont val="Arial"/>
        <family val="2"/>
      </rPr>
      <t>. En las reuniones del 17 de mayo de 2024 y el 21 de junio de 2024 entre la SDMujer y la SDMovilidad se analizó la posibilidad de pedir la modificación del producto, de acuerdo con los problemas expuestos, lo cual implicaba la creación de un nuevo producto. En ese sentido, se tomó la decisión de terminar el producto en la PPMYEG y se enviará un oficio comunicando las razones del no cumplimiento de la meta y las dificultades que se tuvieron.</t>
    </r>
  </si>
  <si>
    <r>
      <rPr>
        <sz val="10"/>
        <color rgb="FF000000"/>
        <rFont val="Arial"/>
        <family val="2"/>
      </rPr>
      <t>Se realizó actualización de datos  de contacto</t>
    </r>
    <r>
      <rPr>
        <b/>
        <sz val="10"/>
        <color rgb="FF000000"/>
        <rFont val="Arial"/>
        <family val="2"/>
      </rPr>
      <t xml:space="preserve"> y finaliza la realización de este producto.</t>
    </r>
    <r>
      <rPr>
        <sz val="10"/>
        <color rgb="FF000000"/>
        <rFont val="Arial"/>
        <family val="2"/>
      </rPr>
      <t xml:space="preserve"> Se reporta este producto debido a que no se contaba recursos de funcionamiento destinados a este producto, en los reportes del año 2021 se explicó que los recursos de inversión asignados en un principio se destinaron a otras necesidades de la SDM, por esa razón se buscaron otras alternativas de financiación.
Posteriormente se firmó el convenio de cooperación técnica no reembolsable entre la Secretaría Distrital de Movilidad y la CAF -Banco de Desarrollo de América Látina, sin embargo, hubo varias trabas jurídicas y administrativas para la firma del convenio de cooperación técnica no reembolsable con la CAF. Incluyendo que no se pudo firmar por ley de garantías en el periodo de elecciones presidenciales del 2022. Solo hasta septiembre de 2022 se firmó el convenio, en febrero de 2023 se hizo el concurso para seleccionar el consultor y hasta julio de 2023 comenzó la consultoría que duró 8 meses.</t>
    </r>
  </si>
  <si>
    <r>
      <t xml:space="preserve">Durante el 2024 la estrategia de inclusión de enfoque de género en el Centro de Orientación para Víctimas por siniestros Viales-ORVI se realizará a través de la gestión de conocimiento enfocado en  las siguientes actividades: </t>
    </r>
    <r>
      <rPr>
        <b/>
        <sz val="10"/>
        <color rgb="FF000000"/>
        <rFont val="Arial"/>
        <family val="2"/>
      </rPr>
      <t>Eje de formación:</t>
    </r>
    <r>
      <rPr>
        <sz val="10"/>
        <color rgb="FF000000"/>
        <rFont val="Arial"/>
        <family val="2"/>
      </rPr>
      <t xml:space="preserve">  4 (cuatro) actividades de formación sobre temas de Mujer y género, dirigido a ciudadanía, 1 (una) actividad de cualificación sobre la transversalización de la PPMYEG dirigido al equipo de ORVI, 1 (una) socialización de la experiencia  de ORVI en la incorporación del enfoque de género. </t>
    </r>
    <r>
      <rPr>
        <b/>
        <sz val="10"/>
        <color rgb="FF000000"/>
        <rFont val="Arial"/>
        <family val="2"/>
      </rPr>
      <t>Eje de sensibilización:</t>
    </r>
    <r>
      <rPr>
        <sz val="10"/>
        <color rgb="FF000000"/>
        <rFont val="Arial"/>
        <family val="2"/>
      </rPr>
      <t xml:space="preserve">  4 (cuatro) acciones de bienestar dirigidas a mujeres víctimas de siniestros viales y sus familiares.
En el primer trimestre de 2024 se realizaron las siguientes actividades:
En el marco de la rendición de cuentas de "Mujeres y Movilidad" se realizó la socialización de la experiencia de ORVI en la incorporación de la PPMYEG, mencionada actividad se llevo a cabo en el mes de marzo de 2024.
Con esta actividad ORVI socializa las acciones que se han realizado en el centro para incorporar el enfoque de género, tales como cualificación constante del equipo, identificación oportuna de necesidades diferenciales de hombres y mujeres, apropiación de lenguaje incluyente. Con lo anterior ORVI reafirma el compromiso y la responsabilidad de  llevar a cabo acciones que contribuyen a reconocer y propender por la garantía de los derechos de las Mujeres,  así mismo abre el debate para que las personas conozcan los desafíos a los que se enfrentan las mujeres cuando sucede un siniestro vial y como pueden ser las más perjudicadas con la existencia de comportamientos de discriminación y violencia en la vía.
También se han adelantado gestiones con las manzanas del cuidado y algunas CIOMS para dar respuesta a las necesidades de las Mujeres manifestadas en la orientación social.</t>
    </r>
  </si>
  <si>
    <r>
      <t xml:space="preserve">Género: </t>
    </r>
    <r>
      <rPr>
        <sz val="10"/>
        <color rgb="FF000000"/>
        <rFont val="Arial"/>
        <family val="2"/>
      </rPr>
      <t xml:space="preserve">En la socialización de la experiencia del Centro de Orientación a Victimas de Siniestros Viales-ORVI participaron 52 mujeres y 9 hombres. La actividad permitió contarle a la ciudadanía el ejercicio de la implementación de la  PPMYEG, se resaltaron aspectos como la implementación del lenguaje incluyente y acciones que promueven el respeto de los derechos de las mujeres, comprendiendo que desde el lenguaje  se generan cambios en los constructos mentales que pueden hacer la diferencia para que no exista discriminación hacia las mujeres.
</t>
    </r>
    <r>
      <rPr>
        <b/>
        <sz val="10"/>
        <color rgb="FF000000"/>
        <rFont val="Arial"/>
        <family val="2"/>
      </rPr>
      <t>Diferencial</t>
    </r>
    <r>
      <rPr>
        <sz val="10"/>
        <color rgb="FF000000"/>
        <rFont val="Arial"/>
        <family val="2"/>
      </rPr>
      <t xml:space="preserve">: Desde ORVI se aplican instrumentos que identifican características propias de cada individuo, que permiten poner en práctica medidas de atención acordes a las necesidades y vulnerabilidades de las personas.
</t>
    </r>
    <r>
      <rPr>
        <b/>
        <sz val="10"/>
        <color rgb="FF000000"/>
        <rFont val="Arial"/>
        <family val="2"/>
      </rPr>
      <t>Derechos Humanos:</t>
    </r>
    <r>
      <rPr>
        <sz val="10"/>
        <color rgb="FF000000"/>
        <rFont val="Arial"/>
        <family val="2"/>
      </rPr>
      <t xml:space="preserve"> En necesario reconocer e implementar los derechos de las mujeres desde los principios fundamentales de los derechos humanos, apostando por el respeto, la protección y la promoción  y adoptando medidas necesarias para que  tanto mujeres como hombres disfruten sus derechos. </t>
    </r>
  </si>
  <si>
    <r>
      <t xml:space="preserve">Género: </t>
    </r>
    <r>
      <rPr>
        <sz val="10"/>
        <rFont val="Arial"/>
        <family val="2"/>
      </rPr>
      <t xml:space="preserve">En la prestación  del servicio, constantemente se identifican oportunidades de mejora para mitigar las brechas de desigualdad y  discrimiación hacia las mujeres, en las actividades de participación y cualificación se resalta y fortalece la capacidad de resiliencia de las mujeres para afrontar situaciones tan adversas como las vividas tras un siniestro vial. En las actividades propuestas participaron un total de 20 mujeres.
</t>
    </r>
    <r>
      <rPr>
        <b/>
        <sz val="10"/>
        <rFont val="Arial"/>
        <family val="2"/>
      </rPr>
      <t xml:space="preserve">Diferencial: </t>
    </r>
    <r>
      <rPr>
        <sz val="10"/>
        <rFont val="Arial"/>
        <family val="2"/>
      </rPr>
      <t xml:space="preserve">las acciones de ORVI se centran en dar respuesta a las necesidades de la ciudadania, a partir de la identificación de sus individualidades, edad, intereses, raices, condición y cultura. 
En este sentido, desde el primer momento de la atención, se identifica la siguiente información:
De </t>
    </r>
    <r>
      <rPr>
        <b/>
        <sz val="10"/>
        <rFont val="Arial"/>
        <family val="2"/>
      </rPr>
      <t>266</t>
    </r>
    <r>
      <rPr>
        <sz val="10"/>
        <rFont val="Arial"/>
        <family val="2"/>
      </rPr>
      <t xml:space="preserve"> personas nuevas atendidas, </t>
    </r>
    <r>
      <rPr>
        <b/>
        <sz val="10"/>
        <rFont val="Arial"/>
        <family val="2"/>
      </rPr>
      <t>87</t>
    </r>
    <r>
      <rPr>
        <sz val="10"/>
        <rFont val="Arial"/>
        <family val="2"/>
      </rPr>
      <t xml:space="preserve"> son mujeres.
Una </t>
    </r>
    <r>
      <rPr>
        <b/>
        <sz val="10"/>
        <rFont val="Arial"/>
        <family val="2"/>
      </rPr>
      <t>(1</t>
    </r>
    <r>
      <rPr>
        <sz val="10"/>
        <rFont val="Arial"/>
        <family val="2"/>
      </rPr>
      <t>) mujer con discapacidad y una (</t>
    </r>
    <r>
      <rPr>
        <b/>
        <sz val="10"/>
        <rFont val="Arial"/>
        <family val="2"/>
      </rPr>
      <t>1</t>
    </r>
    <r>
      <rPr>
        <sz val="10"/>
        <rFont val="Arial"/>
        <family val="2"/>
      </rPr>
      <t xml:space="preserve">) mujer migrante.
No llegan mujeres de caracterización etnica, ni del sector LGBTI.
Grupo etareo:
12 a 18 años: 2
19 a 26 años: 9
27 a 59 años: 63
Mayor de 60 años: 13 
</t>
    </r>
    <r>
      <rPr>
        <b/>
        <sz val="10"/>
        <rFont val="Arial"/>
        <family val="2"/>
      </rPr>
      <t xml:space="preserve">Derechos Humanos: </t>
    </r>
    <r>
      <rPr>
        <sz val="10"/>
        <rFont val="Arial"/>
        <family val="2"/>
      </rPr>
      <t>En ORVI se presta un servicio transparente y legitimo, cuenta con profesionales capacitados y con calidad humana que garantizan una atención adecuada sin distición de raza, genero, origen etnico, edad o condición, ante todo prima la dignidad e igualdad del ser humano.</t>
    </r>
    <r>
      <rPr>
        <b/>
        <sz val="10"/>
        <rFont val="Arial"/>
        <family val="2"/>
      </rPr>
      <t xml:space="preserve">
</t>
    </r>
  </si>
  <si>
    <t>El proyecto de inversión es el 7907 y los recursos comprometidos corresponden al funcionamiento para la operación del centro de orientación a victimas por siniestros viales- ORVI.</t>
  </si>
  <si>
    <t xml:space="preserve">
Subsecretaría de
Servicios a la Ciudadanía</t>
  </si>
  <si>
    <t> De acuerdo con el reporte del trimestre anterior, el 30 de abril se realizó el primer semillero en la empresa Taxis Libres con 22 participantes. Sin embargo, siguiendo las recomendaciones de la SDMujer dadas el 15 de mayo, se reajusta el enfoque de los semilleros en donde se pretende sensibilizar a las empresas y conductoras/es vinculados en expresiones de violencia basadas en género y en la Ruta única de Atención del Distrito. Así pues, se realiza el semillero el día 13 de junio en la empresa Tax Express con 72 participantes.</t>
  </si>
  <si>
    <r>
      <rPr>
        <b/>
        <sz val="10"/>
        <color rgb="FF000000"/>
        <rFont val="Arial"/>
        <family val="2"/>
      </rPr>
      <t xml:space="preserve">Género: </t>
    </r>
    <r>
      <rPr>
        <sz val="10"/>
        <color rgb="FF000000"/>
        <rFont val="Arial"/>
        <family val="2"/>
      </rPr>
      <t>Las acciones de la estrategia, enfocadas en socializaciones y sensibilizaciones promueven temas orientados a la garantía del derecho a una vida libre de violencias y al derecho a una cultura libre de sexismo. Con el fin de transformar el Transporte Público Individual en un entorno libre de discriminaciones contra las mujeres y de estereotipos de género, se busca atender las necesidades de las mujeres al viajar en taxi, fomentando en las y los conductores actitudes y conocimientos que permitan el respeto de los derechos de las pasajeras y la comprensión de la Violencias Basadas en Género.</t>
    </r>
  </si>
  <si>
    <t xml:space="preserve">En el primer trimestre del 2024, se han compretido recursos para el desarrollo de la Estrategia.  se avanzó en las acciones reportadas en este trimestre con los recursos comprometidos </t>
  </si>
  <si>
    <t xml:space="preserve">En el segundo trimestre de 2024, no se han comprometido recursos para el desarrollo de la Estrategia. Se avanzó en las acciones reportadas en este trimestre con los recursos comprometidos del trimestre anterior.                        </t>
  </si>
  <si>
    <r>
      <t xml:space="preserve">Género: </t>
    </r>
    <r>
      <rPr>
        <sz val="10"/>
        <color theme="1"/>
        <rFont val="Arial"/>
        <family val="2"/>
      </rPr>
      <t>Las acciones de la estrategia están encaminadas a promover el derecho a una vida libre de violencias y a una cultura libre de sexismo. Se busca transformar empresas, conductoras y conductores, así como vehículos vinculados en puntos seguros de sensibilización, información y orientación de Violencias Basadas en Género.</t>
    </r>
    <r>
      <rPr>
        <b/>
        <sz val="10"/>
        <color theme="1"/>
        <rFont val="Arial"/>
        <family val="2"/>
      </rPr>
      <t xml:space="preserve">
</t>
    </r>
  </si>
  <si>
    <t xml:space="preserve">El avance financiero corresponde al porcentaje de los honorarios comprometidos para la contratación de las personas que lideran la ejecución de actividades para el cumplimiento del producto en la Oficina de Gestión Social. Estos recursos provienen del Proyecto de Inversión 7595. </t>
  </si>
  <si>
    <r>
      <t xml:space="preserve">Durante el primer trimestre del año se dio inicio a la planificación de las acciones de la estrategia de capacitación y formación con enfoque de género. Se estableció que las capacitaciones serán orientadas a  los equipos técnicos de la Secretaría Distrital de Movilidad relacionados a temas de ciclo infraestructura, seguridad vial, planeación. Dichos equipos serán priorizados a partir del nivel de  relacionamiento con la ciudadanía. Las capacitaciones se proponen con el propósito de generar reflexiones colectivas  que permitan visibilizar las desigualdades que experimentan las mujeres en la vida cotidiana y propiciar cambios en equipos de trabajo estratégicos para fortalecer las posibilidades de las mujeres de acceso a equipamientos y servicios.  
</t>
    </r>
    <r>
      <rPr>
        <sz val="10"/>
        <color rgb="FFFF0000"/>
        <rFont val="Arial"/>
        <family val="2"/>
      </rPr>
      <t xml:space="preserve">La estrategia de sensibilización se compone de las siguientes fases:  creación de la estrategia (diseño de la metodología, objetivo general, planeación logística), implementación (proceso de convocatoria y sesiones de sensibilización) y  seguimiento (documentación de percepciones y recomendaciones). En este sentido las acciones de gestión realizadas durante el primer trimestre del 2024 refieren a un 1%  enmarcado en el proceso de  creación de la estrategia de la estrategia. </t>
    </r>
  </si>
  <si>
    <r>
      <t xml:space="preserve"> Durante el segundo trimestre del 2024, se  finalizaron las actividades del proceso de creación de la estrategia por medio del diseño metodológico para sensibilizaciones sumando 1.5% de avance a la fase de creación. Así se estableció que el proceso de sensibilización consistirá en 4 sesiones que se llevarán a cabo con las personas que trabajan en los Centros Locales de Movilidad, quienes fueron priorizaros a partir de su nivel de relacionamiento con la ciudadanía. 
Se dio inicio a las sensibilizaciones completando un 1.25% de avance en la fase de implementación de la estrategia. 
</t>
    </r>
    <r>
      <rPr>
        <b/>
        <sz val="10"/>
        <color rgb="FF000000"/>
        <rFont val="Arial"/>
        <family val="2"/>
      </rPr>
      <t xml:space="preserve">La primera sesión </t>
    </r>
    <r>
      <rPr>
        <sz val="10"/>
        <color rgb="FF000000"/>
        <rFont val="Arial"/>
        <family val="2"/>
      </rPr>
      <t xml:space="preserve">tuvo lugar el 14 de junio de 2024 en la cual se abordaron los conceptos básicos del enfoque de género. La sesión contó con Catalina Roa de la SDMujer como facilitadora y la participación de 32 personas. 
Rango etario: 18 a 26 años (3 personas); 27 y 59 años (28 personas); 60 años o más (1 persona).
Sexo: femenino (21 personas); masculino (11).
Orientación sexual: Heterosexual (31 personas); bisexual (1 persona).
*Todas las personas se reportaron a sí mismas como cisgénero y sin discapacidad, 1 personas con identificación étnica palenquera y 1 persona víctima del conflicto armado. 
Además, se dio inicio a un proceso de acompañamiento de sensibilización con los equipos de la Secretaría Distrital de Movilidad que acompañan las estrategias Biciparceros y Al colegio en bici, en la cual se proponen dos sesiones para abordar los conceptos generales de género y el Enfoque de género en la movilidad. 
</t>
    </r>
  </si>
  <si>
    <t>Actualmente, la Entidad se encuentra programando una capacitación de prevención de violencias contra la mujer, dirigido al personal de atención al usuario en vía del Sistema TransMilenio.</t>
  </si>
  <si>
    <t>Durante el segundo trimestre no se ejecutaron recursos.</t>
  </si>
  <si>
    <r>
      <t>Género: e</t>
    </r>
    <r>
      <rPr>
        <sz val="10"/>
        <color theme="1"/>
        <rFont val="Arial"/>
        <family val="2"/>
      </rPr>
      <t>stas capacitaciones abarcarán a un público de hombres, mujeres e intersexuales que hacen parte del equipo de atención en vía de TransMilenio S.A.</t>
    </r>
    <r>
      <rPr>
        <b/>
        <sz val="10"/>
        <color theme="1"/>
        <rFont val="Arial"/>
        <family val="2"/>
      </rPr>
      <t xml:space="preserve">
Diferencial: </t>
    </r>
    <r>
      <rPr>
        <sz val="10"/>
        <color theme="1"/>
        <rFont val="Arial"/>
        <family val="2"/>
      </rPr>
      <t>los temas a tratar en la capacitación serán tipos de violencias, manejo, prevención y cuidado y la ruta única de atención de mujeres.</t>
    </r>
    <r>
      <rPr>
        <b/>
        <sz val="10"/>
        <color theme="1"/>
        <rFont val="Arial"/>
        <family val="2"/>
      </rPr>
      <t xml:space="preserve">
Derechos Humanos: </t>
    </r>
    <r>
      <rPr>
        <sz val="10"/>
        <color theme="1"/>
        <rFont val="Arial"/>
        <family val="2"/>
      </rPr>
      <t>la actividad promueve información de vital importancia para la protección de los DDHH, permitiendo sensibilizar a los colaboradores para que puedan acceder a estos servicios y asi mismo, puedan brindar información en caso que se requiera por parte de alguna persona de la Comunidad Usuaria.</t>
    </r>
  </si>
  <si>
    <t>7515 "Desarrollo y Gestión de la Seguridad en el Sistema Integrado de Transporte Público de Bogotá"</t>
  </si>
  <si>
    <t>Se actualiza la informaicón de recursos y se complementa la información suministrada en la columna CJ, en razón a la retroalimentación de la Secretaria Distrital de la Mujer (I Trimestre).</t>
  </si>
  <si>
    <t xml:space="preserve">Durante el  segundo trimestre del año, se aprobó internamente el Plan Interno de Participación,  el cual orienta las acciones para la incidencia, co-responsabilidad e identidad de la ciudadanía en las acciones de la Secretaría Distrital de Movilidad. Bajo los nuevos lineamientos, la Oficina de Gestión Social se propone a realizar un ejercicio piloto de Diagnósticos Sociales Locales, los cuales tendrán como foco la revisión de fuentes secundarias sobre percepciones de la ciudanía a nivel local con el fin de orientar la toma de decisiones (para promover dinámicas de movilidad segura, incluyente, sostenible y accesible, con enfoque de género), tomando como componente central la Movilidad del Cuidado en relación con los equipamientos del cuidado. 
De tal manera, durante el segundo trimestre se realizaron las acciones de concertación, definición de categorías y formulación de variables aportando un 1,5% de avance al 2.5% total correspondiente a la fase de formulación para el Diagnostico local. Así, se definieron siguientes pasos para los Diagnósticos Sociales de Movilidad: la implementación por medio de la revisión de fuentes secundarias de categorías y variables como: participación (actores de movilidad, apropiación del espacio público, necesidades de la ciudadanía), segregación socioespacial (accesibilidad, informalidad) y movilidad del cuidado (seguridad, VBG, motivos de viaje); y la evaluación como un proceso de reporte que permita el diagnóstico y recomenciones para la toma de decisiones. </t>
  </si>
  <si>
    <t xml:space="preserve">Desde el equipo de la Subdirección de la Bicicleta y el Peatón, en el marco de la implementación de la Estrategia de promoción del uso de la bicicleta enfocadas en el aumento del uso de la bicicleta por parte de las mujeres se proyectan 4 actividades en la vigencia, así: 
ACTIVIDAD 1: Realizar acciones para la resignificación y apropiación del espacio público con mujeres ciclistas
ACTIVIDAD 2: Fortalecer la participación de colectivas y mujeres ciclistas en los consejos de la bici.
ACTIVIDAD 3: Realizar acciones de sensibilización en paridad, enfoques de género y derechos de las mujeres, rutas de atención y transformación de las masculinidades a grupos identificados y en articulación con entidades del Distrito
ACTIVIDAD 4: Implementación de incentivos con enfoque de género en el marco del Becas Culturales
Por consiguiente, el avance para el II trimestre, es el siguiente:
ACTIVIDAD 2: Para fortalecer la participación en el marco del proceso de elecciones para los consejos locales de la bicicleta realizado para el periodo 2024-2028 en la fórmula electoral se implementó por mayoría simple. Cuando el número de consejeros sea impar se deberá aproximar hacia el porcentaje mayor del número de mujeres. Así, las mujeres, con mayor votación tendrán el derecho a ocupar los 3 o 4 primeros puestos en el consejo local correspondiente en el Decreto 498 de 2022. Donde al finalizar el proceso de elección para 11 localidades se eligieron 57 personas las cuales 19 son mujeres; se espera que para el proceso atípico de elecciones para las 9 localidades faltantes se aumente la cantidad de mujeres en la instancia de participación. 
ACTIVIDAD 4: En el marco del convenio a realizarse entre la SDM y la SDCRD para la implementación de incentivos en el documento 3. Anexo Técnico Convenio Interadministrativo SDM – SDCRD; con el fin de fortalecer iniciativas ciudadanas para la promoción del uso de la bicicleta para las mujeres se desarrollará la línea que se describe a continuación: 
Línea 1 Mujeres al Pedal: Promover iniciativas de cultura ciudadana que fomenten el uso seguro de la bicicleta para las mujeres, en las cuales se involucre la cooperación en pro de las transformaciones culturales en el uso de la bicicleta y se aumente el número de viajes en bicicleta que realizan las mujeres. 
Las propuestas deben incluir una o más acciones de resignificación y apropiación del espacio público para las mujeres ciclistas en el marco del derecho a una vida libre de violencias. Las cuales consistirán en tomas pedagógicas, culturales, de pintura en piso o muralismo en las que se recuperen espacios identificados como violentos para las mujeres.
Para este II trimestre se reporta un avance del 100%  de las actividades planteadas en el trimestre </t>
  </si>
  <si>
    <t>Para este periodo se reporta el contrato 2024-2131 de Talento Humano del cual se toma el 20% del valor total contratado para la vigencia del 2024 que corresponde a las actividades con las cuales se dará cumplimiento a el producto 
Contrato (20%):  $ 9.845.528</t>
  </si>
  <si>
    <r>
      <t>Género:</t>
    </r>
    <r>
      <rPr>
        <sz val="10"/>
        <color rgb="FF000000"/>
        <rFont val="Arial"/>
        <family val="2"/>
      </rPr>
      <t xml:space="preserve"> Las acciones realizadas aportaron en el aumento de la participación e indicencia de más mujeres en los espacios de participación con estrategias que buscan la paridad de la instancia. Ademas de la proyección de acciones para la promoción del uso de la bicicleta en organizaciones de mujeres o que trabajen con mujeres
</t>
    </r>
  </si>
  <si>
    <r>
      <t xml:space="preserve">Acciones de Comunicación:
</t>
    </r>
    <r>
      <rPr>
        <sz val="10"/>
        <color rgb="FF000000"/>
        <rFont val="Arial"/>
        <family val="2"/>
      </rPr>
      <t>En el primer trimestre se realizaron 10 acciones de comunicación en pro de resaltar las experiencias de las mujeres en la movilidad para contribuir a la eliminación de violencias en ese ámbito y promover la equidad; a continuación, se brinda la información de las acciones</t>
    </r>
    <r>
      <rPr>
        <b/>
        <sz val="10"/>
        <color rgb="FF000000"/>
        <rFont val="Arial"/>
        <family val="2"/>
      </rPr>
      <t xml:space="preserve"> realizadas:
*</t>
    </r>
    <r>
      <rPr>
        <sz val="10"/>
        <color rgb="FF000000"/>
        <rFont val="Arial"/>
        <family val="2"/>
      </rPr>
      <t>Diseño y difusión de una (1) pieza gráfica motivando a las mujeres a moverse de forma segura en las ciclorrutas durante el primer Día sin Carro y sin Moto del año</t>
    </r>
    <r>
      <rPr>
        <b/>
        <sz val="10"/>
        <color rgb="FF000000"/>
        <rFont val="Arial"/>
        <family val="2"/>
      </rPr>
      <t xml:space="preserve">
*</t>
    </r>
    <r>
      <rPr>
        <sz val="10"/>
        <color rgb="FF000000"/>
        <rFont val="Arial"/>
        <family val="2"/>
      </rPr>
      <t>Diseño y difusión de dos (2) publicaciones destacando el número de mujeres que se dirigieron a sus lugares de estudio o trabajo en forma sostenible durante ese día,
*Elaboración de un (1) video en RRSS visibilizando la labor de las mujeres en un oficio históricamente masculinizado como el de agente en vía,
*una (1) publicación de la participación de mujeres en un curso de seguridad vial para motociclistas,
*Elaboración de un (1) video destacando la labor de las mujeres operadoras de buses,
*una (1) publicación de los roles de las mujeres en la vía en el marco del Día Internacional de los Derechos de las mujeres,
*un (1) video destacando las diferentes funciones de las mujeres en el sector transporte en el marco del Día Internacional de los Derechos de las mujeres, varias publicaciones en sinergia con alcaldía y Secretaría de la Mujer a propósito de ese día,
*una (1) publicación invitando a las mujeres ciclistas y motociclis+CD17tas a participar en la construcción del Plan de Desarrollo,
*Diseño y difusión de una (1) pieza gráfica invitando a las mujeres a participar en el diálogo ciudadano dentro del proceso de Rendición de Cuentas.</t>
    </r>
    <r>
      <rPr>
        <b/>
        <sz val="10"/>
        <color rgb="FF000000"/>
        <rFont val="Arial"/>
        <family val="2"/>
      </rPr>
      <t xml:space="preserve">
Acciones de pedagogía</t>
    </r>
    <r>
      <rPr>
        <sz val="10"/>
        <color rgb="FF000000"/>
        <rFont val="Arial"/>
        <family val="2"/>
      </rPr>
      <t>: En el primer trimestre se desarrolló una (1) capacitación del "Taller de mujer y transporte" y con ciudadanía en general, en las que se promovió los derechos de las mujeres, donde los participantes generaron los siguientes compromisos: brindar apoyo a las mujeres que se encuentran en situaciones de peligro, tener más empatía con los demás y en especial con las mujeres en el sistema de movilidad, promover el respeto a los demás sin importar su forma de vestir o de expresarse.
Participaron en total 12 personas de las cuales 11 se identificaron de género femenino y 1 de género masculino. Los participantes estaban en el rango etario de los 29 a los 44 años.</t>
    </r>
  </si>
  <si>
    <r>
      <t xml:space="preserve">Género: </t>
    </r>
    <r>
      <rPr>
        <sz val="10"/>
        <color theme="1"/>
        <rFont val="Arial"/>
        <family val="2"/>
      </rPr>
      <t xml:space="preserve">A través del espacio del taller se propiciaron momentos de autoreflexión sobre los imaginarios y comportamientos generadores de discriminación hacia la mujeres en el sistema de transporte, e igualmente se incentivó el desarrollo de comportamientos cooperativos y respetuosos hacia las mujeres lo que aporta a la eliminación de la violencia hacia la mujeres en el sistema de movilidad y a la seguridad vial de todos los actores viales, particulamente los más vulnerables. 
</t>
    </r>
    <r>
      <rPr>
        <b/>
        <sz val="10"/>
        <color theme="1"/>
        <rFont val="Arial"/>
        <family val="2"/>
      </rPr>
      <t xml:space="preserve">
Diferencial:</t>
    </r>
    <r>
      <rPr>
        <sz val="10"/>
        <color theme="1"/>
        <rFont val="Arial"/>
        <family val="2"/>
      </rPr>
      <t xml:space="preserve"> Durante los espacios de capacitación con 298 operadores entre los 18 hasta mayores de 60, de los cuales 280 se identificaron de género masculino y 18 de género femenino. De esta población 3 personas tenían entre 18 a 22 años, 48 entre 23 a 28 años, 178 entre 29 a 44 años, 66 entre 45 a 59 años y 3 personas mayores de 60 años.  De esta población ninguna persona se identificó con algún grupo étnico.</t>
    </r>
    <r>
      <rPr>
        <b/>
        <sz val="10"/>
        <color theme="1"/>
        <rFont val="Arial"/>
        <family val="2"/>
      </rPr>
      <t xml:space="preserve"> </t>
    </r>
  </si>
  <si>
    <t>(Número de acciones de Estrategia de participación ciudadana incidente, orientada a promover dinámicas de movilidad segura, incluyente, sostenible y accesible, con enfoque de género en el Sistema Distrital de Cuidado implementadas / Número de acciones de Estrategia de participación ciudadana incidente, orientada a promover dinámicas de movilidad segura, incluyente, sostenible y accesible, con enfoque de género en el Sistema Distrital de Cuidado programadas)*100</t>
  </si>
  <si>
    <t>En el segundo trimestre de 2024,  ORVI realizó las siguientes actividades:
1. Un (1) taller de cualificación al  equipo de ORVI sobre "Movilidad accesible e incluyente" con la participación de 12 mujeres y 6 hombres, el cual permitio que las personas reflexionaran sobre los comportamientos normalizados que generan barreras y brechas de genero en la movilidad.
2. Se lleva a cabo una (1) actividad de bienestar dirigida especialmente a mujeres, con la asistencia de 8 ciudadanas y 2 ciudadanos, un espacio de esparcimiento, donde las y los asistentes intercambiaron experiencias, reconocieron la importancia de mantener una amornia emocional y mental en su vida, crearon redes de apoyo, se valoraron los logros personales, todo en un ambiente de confianza centrado en el autocuidado y manejo de emociones.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</si>
</sst>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1" formatCode="_-* #,##0_-;\-* #,##0_-;_-* &quot;-&quot;_-;_-@_-"/>
    <numFmt numFmtId="44" formatCode="_-&quot;$&quot;\ * #,##0.00_-;\-&quot;$&quot;\ * #,##0.00_-;_-&quot;$&quot;\ * &quot;-&quot;??_-;_-@_-"/>
    <numFmt numFmtId="43" formatCode="_-* #,##0.00_-;\-* #,##0.00_-;_-* &quot;-&quot;??_-;_-@_-"/>
    <numFmt numFmtId="164" formatCode="#,##0,,"/>
    <numFmt numFmtId="165" formatCode="&quot;$&quot;#,##0"/>
    <numFmt numFmtId="166" formatCode="#.##000"/>
    <numFmt numFmtId="167" formatCode="_ * #,##0.00_ ;_ * \-#,##0.00_ ;_ * &quot;-&quot;??_ ;_ @_ "/>
    <numFmt numFmtId="168" formatCode="d/m/yyyy"/>
    <numFmt numFmtId="169" formatCode="_-[$$-240A]\ * #,##0_-;\-[$$-240A]\ * #,##0_-;_-[$$-240A]\ * &quot;-&quot;_-;_-@_-"/>
    <numFmt numFmtId="170" formatCode="[$ $]#,##0"/>
    <numFmt numFmtId="171" formatCode="0.0%"/>
  </numFmts>
  <fonts count="27" x14ac:knownFonts="1">
    <font>
      <sz val="11"/>
      <color theme="1"/>
      <name val="Aptos Narrow"/>
      <family val="2"/>
      <scheme val="minor"/>
    </font>
    <font>
      <sz val="11"/>
      <color theme="1"/>
      <name val="Aptos Narrow"/>
      <family val="2"/>
      <scheme val="minor"/>
    </font>
    <font>
      <u/>
      <sz val="11"/>
      <color theme="10"/>
      <name val="Aptos Narrow"/>
      <family val="2"/>
      <scheme val="minor"/>
    </font>
    <font>
      <sz val="10"/>
      <color theme="1"/>
      <name val="Arial"/>
      <family val="2"/>
    </font>
    <font>
      <sz val="10"/>
      <name val="Arial"/>
      <family val="2"/>
    </font>
    <font>
      <u/>
      <sz val="10"/>
      <color indexed="12"/>
      <name val="Arial"/>
      <family val="2"/>
    </font>
    <font>
      <sz val="10"/>
      <color rgb="FF000000"/>
      <name val="Arial"/>
      <family val="2"/>
    </font>
    <font>
      <b/>
      <sz val="10"/>
      <color theme="1"/>
      <name val="Arial"/>
      <family val="2"/>
    </font>
    <font>
      <sz val="1"/>
      <color indexed="8"/>
      <name val="Courier"/>
      <family val="3"/>
    </font>
    <font>
      <u/>
      <sz val="11"/>
      <color theme="10"/>
      <name val="Arial"/>
      <family val="2"/>
    </font>
    <font>
      <sz val="11"/>
      <color rgb="FF000000"/>
      <name val="Calibri"/>
      <family val="2"/>
    </font>
    <font>
      <b/>
      <sz val="10"/>
      <name val="Arial"/>
      <family val="2"/>
    </font>
    <font>
      <b/>
      <sz val="10"/>
      <color theme="0"/>
      <name val="Arial"/>
      <family val="2"/>
    </font>
    <font>
      <b/>
      <sz val="10"/>
      <color rgb="FF000000"/>
      <name val="Arial"/>
      <family val="2"/>
    </font>
    <font>
      <b/>
      <u/>
      <sz val="10"/>
      <color rgb="FFFF0000"/>
      <name val="Arial"/>
      <family val="2"/>
    </font>
    <font>
      <sz val="10"/>
      <color rgb="FFFF0000"/>
      <name val="Arial"/>
      <family val="2"/>
    </font>
    <font>
      <sz val="10"/>
      <color rgb="FF000000"/>
      <name val="Arial"/>
      <family val="2"/>
    </font>
    <font>
      <sz val="9"/>
      <color rgb="FF000000"/>
      <name val="Arial"/>
      <family val="2"/>
    </font>
    <font>
      <b/>
      <sz val="10"/>
      <color rgb="FFFFFFFF"/>
      <name val="Arial"/>
      <family val="2"/>
    </font>
    <font>
      <b/>
      <u/>
      <sz val="10"/>
      <color rgb="FF000000"/>
      <name val="Arial"/>
      <family val="2"/>
    </font>
    <font>
      <sz val="10"/>
      <color theme="1"/>
      <name val="Calibri"/>
      <family val="2"/>
    </font>
    <font>
      <u/>
      <sz val="10"/>
      <color theme="1"/>
      <name val="Arial"/>
      <family val="2"/>
    </font>
    <font>
      <i/>
      <sz val="10"/>
      <color rgb="FF000000"/>
      <name val="Arial"/>
      <family val="2"/>
    </font>
    <font>
      <u/>
      <sz val="11"/>
      <color theme="1"/>
      <name val="Aptos Narrow"/>
      <family val="2"/>
      <scheme val="minor"/>
    </font>
    <font>
      <u/>
      <sz val="10"/>
      <color rgb="FFFF0000"/>
      <name val="Arial"/>
      <family val="2"/>
    </font>
    <font>
      <b/>
      <sz val="10"/>
      <color theme="1"/>
      <name val="Calibri"/>
      <family val="2"/>
    </font>
    <font>
      <u/>
      <sz val="11"/>
      <color rgb="FF467886"/>
      <name val="Arial"/>
      <family val="2"/>
    </font>
  </fonts>
  <fills count="9">
    <fill>
      <patternFill patternType="none"/>
    </fill>
    <fill>
      <patternFill patternType="gray125"/>
    </fill>
    <fill>
      <patternFill patternType="solid">
        <fgColor rgb="FFFFC000"/>
        <bgColor indexed="64"/>
      </patternFill>
    </fill>
    <fill>
      <patternFill patternType="solid">
        <fgColor rgb="FF7030A0"/>
        <bgColor indexed="64"/>
      </patternFill>
    </fill>
    <fill>
      <patternFill patternType="solid">
        <fgColor theme="3" tint="0.499984740745262"/>
        <bgColor indexed="64"/>
      </patternFill>
    </fill>
    <fill>
      <patternFill patternType="solid">
        <fgColor rgb="FFFFFF00"/>
        <bgColor indexed="64"/>
      </patternFill>
    </fill>
    <fill>
      <patternFill patternType="solid">
        <fgColor rgb="FFFFFF00"/>
        <bgColor rgb="FFFFFF00"/>
      </patternFill>
    </fill>
    <fill>
      <patternFill patternType="solid">
        <fgColor theme="0"/>
        <bgColor rgb="FFFFFF00"/>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s>
  <cellStyleXfs count="18">
    <xf numFmtId="0" fontId="0" fillId="0" borderId="0"/>
    <xf numFmtId="0" fontId="4"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xf numFmtId="43" fontId="1" fillId="0" borderId="0" applyFont="0" applyFill="0" applyBorder="0" applyAlignment="0" applyProtection="0"/>
    <xf numFmtId="166" fontId="8" fillId="0" borderId="0">
      <protection locked="0"/>
    </xf>
    <xf numFmtId="167" fontId="4"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0" fontId="4" fillId="0" borderId="0"/>
    <xf numFmtId="0" fontId="4" fillId="0" borderId="0"/>
    <xf numFmtId="0" fontId="10" fillId="0" borderId="0"/>
    <xf numFmtId="0" fontId="10" fillId="0" borderId="0"/>
    <xf numFmtId="0" fontId="4" fillId="0" borderId="0"/>
    <xf numFmtId="0" fontId="2"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9" fontId="4" fillId="0" borderId="1" xfId="2" applyFont="1" applyFill="1" applyBorder="1" applyAlignment="1">
      <alignment horizontal="left" vertical="top" wrapText="1"/>
    </xf>
    <xf numFmtId="10" fontId="4" fillId="0" borderId="1" xfId="2" applyNumberFormat="1" applyFont="1" applyFill="1" applyBorder="1" applyAlignment="1" applyProtection="1">
      <alignment horizontal="left" vertical="top" wrapText="1"/>
    </xf>
    <xf numFmtId="0" fontId="0" fillId="0" borderId="0" xfId="0" applyAlignment="1">
      <alignment vertical="top"/>
    </xf>
    <xf numFmtId="0" fontId="0" fillId="0" borderId="0" xfId="0" applyAlignment="1">
      <alignment horizontal="center" vertical="center"/>
    </xf>
    <xf numFmtId="0" fontId="11" fillId="2" borderId="2" xfId="14" applyFont="1" applyFill="1" applyBorder="1" applyAlignment="1">
      <alignment horizontal="center" vertical="center" wrapText="1"/>
    </xf>
    <xf numFmtId="0" fontId="13" fillId="4" borderId="1" xfId="1" applyFont="1" applyFill="1" applyBorder="1" applyAlignment="1">
      <alignment vertical="top" wrapText="1"/>
    </xf>
    <xf numFmtId="0" fontId="13" fillId="4" borderId="1" xfId="0" applyFont="1" applyFill="1" applyBorder="1" applyAlignment="1">
      <alignment horizontal="center" vertical="top" wrapText="1"/>
    </xf>
    <xf numFmtId="0" fontId="11" fillId="4" borderId="1" xfId="1" applyFont="1" applyFill="1" applyBorder="1" applyAlignment="1">
      <alignment horizontal="center" vertical="center" wrapText="1"/>
    </xf>
    <xf numFmtId="0" fontId="11" fillId="4" borderId="1" xfId="1" applyFont="1" applyFill="1" applyBorder="1" applyAlignment="1">
      <alignment vertical="top" wrapText="1"/>
    </xf>
    <xf numFmtId="0" fontId="13" fillId="4" borderId="1" xfId="1"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4" borderId="0" xfId="0" applyFill="1" applyAlignment="1">
      <alignment vertical="top"/>
    </xf>
    <xf numFmtId="0" fontId="0" fillId="4" borderId="0" xfId="0" applyFill="1" applyAlignment="1">
      <alignment horizontal="center" vertical="center"/>
    </xf>
    <xf numFmtId="0" fontId="13" fillId="4" borderId="8" xfId="1" applyFont="1" applyFill="1" applyBorder="1" applyAlignment="1">
      <alignment vertical="top" wrapText="1"/>
    </xf>
    <xf numFmtId="0" fontId="11" fillId="4" borderId="8" xfId="1" applyFont="1" applyFill="1" applyBorder="1" applyAlignment="1">
      <alignment vertical="center" wrapText="1"/>
    </xf>
    <xf numFmtId="0" fontId="13" fillId="4" borderId="8" xfId="0" applyFont="1" applyFill="1" applyBorder="1" applyAlignment="1">
      <alignment horizontal="center" vertical="top" wrapText="1"/>
    </xf>
    <xf numFmtId="0" fontId="13" fillId="4" borderId="8" xfId="1" applyFont="1" applyFill="1" applyBorder="1" applyAlignment="1">
      <alignment horizontal="center" vertical="top" wrapText="1"/>
    </xf>
    <xf numFmtId="0" fontId="11" fillId="4" borderId="8" xfId="1" applyFont="1" applyFill="1" applyBorder="1" applyAlignment="1">
      <alignment horizontal="center" vertical="top" wrapText="1"/>
    </xf>
    <xf numFmtId="0" fontId="11" fillId="4" borderId="8" xfId="1" applyFont="1" applyFill="1" applyBorder="1" applyAlignment="1">
      <alignment vertical="top" wrapText="1"/>
    </xf>
    <xf numFmtId="0" fontId="11" fillId="4" borderId="8" xfId="0" applyFont="1" applyFill="1" applyBorder="1" applyAlignment="1">
      <alignment horizontal="center" vertical="top" wrapText="1"/>
    </xf>
    <xf numFmtId="0" fontId="11" fillId="4" borderId="8" xfId="0" applyFont="1" applyFill="1" applyBorder="1" applyAlignment="1">
      <alignment vertical="top" wrapText="1"/>
    </xf>
    <xf numFmtId="0" fontId="11" fillId="2" borderId="8" xfId="14" applyFont="1" applyFill="1" applyBorder="1" applyAlignment="1">
      <alignment horizontal="center" vertical="top" wrapText="1"/>
    </xf>
    <xf numFmtId="0" fontId="11" fillId="2" borderId="13" xfId="14" applyFont="1" applyFill="1" applyBorder="1" applyAlignment="1">
      <alignment horizontal="center" vertical="top" wrapText="1"/>
    </xf>
    <xf numFmtId="0" fontId="11" fillId="2" borderId="12" xfId="14" applyFont="1" applyFill="1" applyBorder="1" applyAlignment="1">
      <alignment horizontal="center" vertical="top" wrapText="1"/>
    </xf>
    <xf numFmtId="0" fontId="11" fillId="2" borderId="15" xfId="14" applyFont="1" applyFill="1" applyBorder="1" applyAlignment="1">
      <alignment vertical="top" wrapText="1"/>
    </xf>
    <xf numFmtId="0" fontId="12" fillId="3" borderId="14" xfId="14" applyFont="1" applyFill="1" applyBorder="1" applyAlignment="1">
      <alignment horizontal="center" vertical="top" wrapText="1"/>
    </xf>
    <xf numFmtId="0" fontId="12" fillId="3" borderId="8" xfId="14" applyFont="1" applyFill="1" applyBorder="1" applyAlignment="1">
      <alignment horizontal="center" vertical="top" wrapText="1"/>
    </xf>
    <xf numFmtId="0" fontId="12" fillId="3" borderId="13" xfId="14" applyFont="1" applyFill="1" applyBorder="1" applyAlignment="1">
      <alignment horizontal="center" vertical="top" wrapText="1"/>
    </xf>
    <xf numFmtId="0" fontId="3" fillId="0" borderId="1" xfId="0" applyFont="1" applyBorder="1" applyAlignment="1">
      <alignment horizontal="left" vertical="top" wrapText="1"/>
    </xf>
    <xf numFmtId="0" fontId="4" fillId="0" borderId="1" xfId="1" applyBorder="1" applyAlignment="1">
      <alignment horizontal="left" vertical="top" wrapText="1"/>
    </xf>
    <xf numFmtId="10" fontId="4" fillId="0" borderId="1" xfId="1" applyNumberFormat="1" applyBorder="1" applyAlignment="1">
      <alignment horizontal="left" vertical="top" wrapText="1"/>
    </xf>
    <xf numFmtId="0" fontId="4" fillId="0" borderId="1" xfId="0" applyFont="1" applyBorder="1" applyAlignment="1">
      <alignment horizontal="left" vertical="top" wrapText="1"/>
    </xf>
    <xf numFmtId="14" fontId="4" fillId="0" borderId="1" xfId="1" applyNumberFormat="1" applyBorder="1" applyAlignment="1">
      <alignment horizontal="left" vertical="top" wrapText="1"/>
    </xf>
    <xf numFmtId="9" fontId="4" fillId="0" borderId="1" xfId="1" applyNumberFormat="1" applyBorder="1" applyAlignment="1">
      <alignment horizontal="left" vertical="top" wrapText="1"/>
    </xf>
    <xf numFmtId="9" fontId="4" fillId="0" borderId="1" xfId="1" applyNumberFormat="1" applyBorder="1" applyAlignment="1">
      <alignment horizontal="left" vertical="center" wrapText="1"/>
    </xf>
    <xf numFmtId="164" fontId="4" fillId="0" borderId="1" xfId="1" applyNumberFormat="1" applyBorder="1" applyAlignment="1">
      <alignment horizontal="left" vertical="top" wrapText="1"/>
    </xf>
    <xf numFmtId="165" fontId="4" fillId="0" borderId="1" xfId="1" applyNumberFormat="1" applyBorder="1" applyAlignment="1">
      <alignment horizontal="left" vertical="top" wrapText="1"/>
    </xf>
    <xf numFmtId="1" fontId="4" fillId="0" borderId="1" xfId="1" applyNumberFormat="1" applyBorder="1" applyAlignment="1">
      <alignment horizontal="left" vertical="top" wrapText="1"/>
    </xf>
    <xf numFmtId="0" fontId="0" fillId="0" borderId="1" xfId="0" applyBorder="1"/>
    <xf numFmtId="0" fontId="4"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4" fillId="0" borderId="1" xfId="0" applyFont="1" applyBorder="1"/>
    <xf numFmtId="0" fontId="13" fillId="0" borderId="1" xfId="0" applyFont="1" applyBorder="1" applyAlignment="1">
      <alignment wrapText="1"/>
    </xf>
    <xf numFmtId="0" fontId="6" fillId="0" borderId="1" xfId="0" applyFont="1" applyBorder="1" applyAlignment="1">
      <alignment horizontal="left" vertical="top" wrapText="1"/>
    </xf>
    <xf numFmtId="9" fontId="3" fillId="0" borderId="1" xfId="0" applyNumberFormat="1" applyFont="1" applyBorder="1" applyAlignment="1">
      <alignment horizontal="left" vertical="top" wrapText="1"/>
    </xf>
    <xf numFmtId="9" fontId="3" fillId="0" borderId="1" xfId="0" applyNumberFormat="1" applyFont="1" applyBorder="1" applyAlignment="1">
      <alignment horizontal="left" vertical="center" wrapText="1"/>
    </xf>
    <xf numFmtId="0" fontId="17" fillId="0" borderId="1" xfId="0" applyFont="1" applyBorder="1" applyAlignment="1">
      <alignment wrapText="1"/>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top" wrapText="1"/>
    </xf>
    <xf numFmtId="0" fontId="18" fillId="0" borderId="1" xfId="0" applyFont="1" applyBorder="1" applyAlignment="1">
      <alignment wrapText="1"/>
    </xf>
    <xf numFmtId="0" fontId="15" fillId="0" borderId="1" xfId="0" applyFont="1" applyBorder="1" applyAlignment="1">
      <alignment wrapText="1"/>
    </xf>
    <xf numFmtId="49" fontId="4" fillId="0" borderId="1" xfId="1" applyNumberFormat="1" applyBorder="1" applyAlignment="1">
      <alignment horizontal="left" vertical="top" wrapText="1"/>
    </xf>
    <xf numFmtId="41" fontId="3" fillId="0" borderId="1" xfId="0" applyNumberFormat="1" applyFont="1" applyBorder="1" applyAlignment="1">
      <alignment horizontal="left" vertical="center" wrapText="1"/>
    </xf>
    <xf numFmtId="0" fontId="16" fillId="0" borderId="1" xfId="0" applyFont="1" applyBorder="1" applyAlignment="1">
      <alignment wrapText="1"/>
    </xf>
    <xf numFmtId="0" fontId="13" fillId="0" borderId="1" xfId="0" applyFont="1" applyBorder="1" applyAlignment="1">
      <alignment horizontal="left" vertical="center" wrapText="1"/>
    </xf>
    <xf numFmtId="0" fontId="10" fillId="0" borderId="1" xfId="0" applyFont="1" applyBorder="1" applyAlignment="1">
      <alignment wrapText="1"/>
    </xf>
    <xf numFmtId="168"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10" fontId="3" fillId="0" borderId="1" xfId="0" applyNumberFormat="1" applyFont="1" applyBorder="1" applyAlignment="1">
      <alignment horizontal="left" vertical="top" wrapText="1"/>
    </xf>
    <xf numFmtId="0" fontId="4" fillId="0" borderId="1" xfId="13" applyFont="1" applyBorder="1" applyAlignment="1">
      <alignment horizontal="left" vertical="top" wrapText="1"/>
    </xf>
    <xf numFmtId="0" fontId="11" fillId="0" borderId="1" xfId="1" applyFont="1" applyBorder="1" applyAlignment="1">
      <alignment horizontal="left" vertical="center" wrapText="1"/>
    </xf>
    <xf numFmtId="0" fontId="6" fillId="5" borderId="1" xfId="0" applyFont="1" applyFill="1" applyBorder="1" applyAlignment="1">
      <alignment wrapText="1"/>
    </xf>
    <xf numFmtId="0" fontId="11" fillId="5" borderId="1" xfId="1" applyFont="1" applyFill="1" applyBorder="1" applyAlignment="1">
      <alignment horizontal="left" vertical="center" wrapText="1"/>
    </xf>
    <xf numFmtId="0" fontId="13" fillId="5" borderId="1" xfId="0" applyFont="1" applyFill="1" applyBorder="1" applyAlignment="1">
      <alignment horizontal="left" vertical="center" wrapText="1"/>
    </xf>
    <xf numFmtId="6" fontId="6" fillId="5" borderId="1" xfId="0" applyNumberFormat="1" applyFont="1" applyFill="1" applyBorder="1" applyAlignment="1">
      <alignment wrapText="1"/>
    </xf>
    <xf numFmtId="0" fontId="6" fillId="0" borderId="1" xfId="0" applyFont="1" applyBorder="1" applyAlignment="1">
      <alignment vertical="top" wrapText="1"/>
    </xf>
    <xf numFmtId="0" fontId="6" fillId="5" borderId="1" xfId="0" applyFont="1" applyFill="1" applyBorder="1" applyAlignment="1">
      <alignment vertical="top" wrapText="1"/>
    </xf>
    <xf numFmtId="0" fontId="3" fillId="0" borderId="1" xfId="0" applyFont="1" applyBorder="1" applyAlignment="1">
      <alignment wrapText="1"/>
    </xf>
    <xf numFmtId="0" fontId="21" fillId="0" borderId="1" xfId="0" applyFont="1" applyBorder="1" applyAlignment="1">
      <alignment wrapText="1"/>
    </xf>
    <xf numFmtId="0" fontId="6" fillId="0" borderId="16" xfId="0" applyFont="1" applyBorder="1"/>
    <xf numFmtId="0" fontId="6" fillId="0" borderId="16" xfId="0" applyFont="1" applyBorder="1" applyAlignment="1">
      <alignment wrapText="1"/>
    </xf>
    <xf numFmtId="0" fontId="13" fillId="0" borderId="16" xfId="0" applyFont="1" applyBorder="1" applyAlignment="1">
      <alignment wrapText="1"/>
    </xf>
    <xf numFmtId="0" fontId="7" fillId="6" borderId="16" xfId="0" applyFont="1" applyFill="1" applyBorder="1" applyAlignment="1">
      <alignment horizontal="left" vertical="center" wrapText="1"/>
    </xf>
    <xf numFmtId="0" fontId="7" fillId="0" borderId="16" xfId="0" applyFont="1" applyBorder="1" applyAlignment="1">
      <alignment horizontal="left" vertical="center" wrapText="1"/>
    </xf>
    <xf numFmtId="0" fontId="6" fillId="6" borderId="16" xfId="0" applyFont="1" applyFill="1" applyBorder="1" applyAlignment="1">
      <alignment wrapText="1"/>
    </xf>
    <xf numFmtId="0" fontId="13" fillId="0" borderId="16" xfId="0" applyFont="1" applyBorder="1" applyAlignment="1">
      <alignment horizontal="left" vertical="center" wrapText="1"/>
    </xf>
    <xf numFmtId="9" fontId="0" fillId="0" borderId="0" xfId="16" applyFont="1" applyAlignment="1">
      <alignment vertical="top"/>
    </xf>
    <xf numFmtId="0" fontId="23" fillId="0" borderId="1" xfId="15" applyFont="1" applyFill="1" applyBorder="1" applyAlignment="1">
      <alignment wrapText="1"/>
    </xf>
    <xf numFmtId="0" fontId="13" fillId="0" borderId="1" xfId="0" applyFont="1" applyBorder="1" applyAlignment="1">
      <alignment vertical="center" wrapText="1"/>
    </xf>
    <xf numFmtId="0" fontId="6" fillId="0" borderId="1" xfId="0" applyFont="1" applyBorder="1" applyAlignment="1">
      <alignment horizontal="justify" vertical="center" wrapText="1"/>
    </xf>
    <xf numFmtId="0" fontId="6" fillId="5" borderId="1" xfId="0" applyFont="1" applyFill="1" applyBorder="1" applyAlignment="1">
      <alignment horizontal="justify" vertical="center" wrapText="1"/>
    </xf>
    <xf numFmtId="169" fontId="6" fillId="5" borderId="1" xfId="0" applyNumberFormat="1" applyFont="1" applyFill="1" applyBorder="1" applyAlignment="1">
      <alignment vertical="center" wrapText="1"/>
    </xf>
    <xf numFmtId="169" fontId="6" fillId="0" borderId="1" xfId="0" applyNumberFormat="1" applyFont="1" applyBorder="1" applyAlignment="1">
      <alignment vertical="center" wrapText="1"/>
    </xf>
    <xf numFmtId="0" fontId="3" fillId="0" borderId="1" xfId="0" applyFont="1" applyBorder="1" applyAlignment="1">
      <alignment horizontal="justify" vertical="center" wrapText="1"/>
    </xf>
    <xf numFmtId="0" fontId="24" fillId="0" borderId="1" xfId="0" applyFont="1" applyBorder="1" applyAlignment="1">
      <alignment wrapText="1"/>
    </xf>
    <xf numFmtId="6" fontId="6" fillId="0" borderId="1" xfId="0" applyNumberFormat="1" applyFont="1" applyBorder="1" applyAlignment="1">
      <alignment wrapText="1"/>
    </xf>
    <xf numFmtId="0" fontId="15" fillId="0" borderId="16" xfId="0" applyFont="1" applyBorder="1" applyAlignment="1">
      <alignment vertical="center" wrapText="1"/>
    </xf>
    <xf numFmtId="0" fontId="26" fillId="0" borderId="16" xfId="0" applyFont="1" applyBorder="1" applyAlignment="1">
      <alignment vertical="center" wrapText="1"/>
    </xf>
    <xf numFmtId="0" fontId="6" fillId="6" borderId="16" xfId="0" applyFont="1" applyFill="1" applyBorder="1" applyAlignment="1">
      <alignment horizontal="center" vertical="center"/>
    </xf>
    <xf numFmtId="0" fontId="6" fillId="6" borderId="16" xfId="0" applyFont="1" applyFill="1" applyBorder="1" applyAlignment="1">
      <alignment vertical="center" wrapText="1"/>
    </xf>
    <xf numFmtId="0" fontId="15" fillId="0" borderId="16" xfId="0" applyFont="1" applyBorder="1" applyAlignment="1">
      <alignment wrapText="1"/>
    </xf>
    <xf numFmtId="170" fontId="6" fillId="6" borderId="16" xfId="0" applyNumberFormat="1" applyFont="1" applyFill="1" applyBorder="1" applyAlignment="1">
      <alignment horizontal="right" vertical="center" wrapText="1"/>
    </xf>
    <xf numFmtId="9" fontId="6" fillId="5"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5" borderId="1" xfId="0" applyFont="1" applyFill="1" applyBorder="1" applyAlignment="1">
      <alignment horizontal="left" vertical="center" wrapText="1"/>
    </xf>
    <xf numFmtId="9" fontId="6" fillId="0" borderId="16" xfId="0" applyNumberFormat="1" applyFont="1" applyBorder="1" applyAlignment="1">
      <alignment horizontal="center" vertical="center"/>
    </xf>
    <xf numFmtId="9" fontId="6" fillId="6" borderId="16" xfId="0" applyNumberFormat="1" applyFont="1" applyFill="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1" fillId="2" borderId="12" xfId="14" applyFont="1" applyFill="1" applyBorder="1" applyAlignment="1">
      <alignment horizontal="left" vertical="top" wrapText="1"/>
    </xf>
    <xf numFmtId="0" fontId="6" fillId="0" borderId="1" xfId="0" applyFont="1" applyBorder="1" applyAlignment="1">
      <alignment horizontal="left" wrapText="1"/>
    </xf>
    <xf numFmtId="0" fontId="6" fillId="0" borderId="16" xfId="0" applyFont="1" applyBorder="1" applyAlignment="1">
      <alignment horizontal="left" wrapText="1"/>
    </xf>
    <xf numFmtId="0" fontId="6" fillId="0" borderId="1" xfId="0" applyFont="1" applyBorder="1" applyAlignment="1">
      <alignment horizontal="left"/>
    </xf>
    <xf numFmtId="0" fontId="6" fillId="7" borderId="16" xfId="0" applyFont="1" applyFill="1" applyBorder="1" applyAlignment="1">
      <alignment horizontal="left" vertical="center" wrapText="1"/>
    </xf>
    <xf numFmtId="0" fontId="0" fillId="0" borderId="0" xfId="0" applyAlignment="1">
      <alignment horizontal="left" vertical="top"/>
    </xf>
    <xf numFmtId="0" fontId="11" fillId="2" borderId="8" xfId="14" applyFont="1" applyFill="1" applyBorder="1" applyAlignment="1">
      <alignment horizontal="left" vertical="top" wrapText="1"/>
    </xf>
    <xf numFmtId="0" fontId="6" fillId="5" borderId="1" xfId="0" applyFont="1" applyFill="1" applyBorder="1" applyAlignment="1">
      <alignment horizontal="left" wrapText="1"/>
    </xf>
    <xf numFmtId="0" fontId="6" fillId="5" borderId="1" xfId="0" applyFont="1" applyFill="1" applyBorder="1" applyAlignment="1">
      <alignment horizontal="left" vertical="top" wrapText="1"/>
    </xf>
    <xf numFmtId="0" fontId="6"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6" fillId="6" borderId="16" xfId="0" applyFont="1" applyFill="1" applyBorder="1" applyAlignment="1">
      <alignment horizontal="left" wrapText="1"/>
    </xf>
    <xf numFmtId="0" fontId="11" fillId="2" borderId="13" xfId="14" applyFont="1" applyFill="1" applyBorder="1" applyAlignment="1">
      <alignment horizontal="left" vertical="top" wrapText="1"/>
    </xf>
    <xf numFmtId="0" fontId="20" fillId="5" borderId="0" xfId="0" applyFont="1" applyFill="1" applyAlignment="1">
      <alignment horizontal="left" vertical="top" wrapText="1"/>
    </xf>
    <xf numFmtId="0" fontId="13" fillId="5" borderId="1" xfId="0" applyFont="1" applyFill="1" applyBorder="1" applyAlignment="1">
      <alignment horizontal="left" wrapText="1"/>
    </xf>
    <xf numFmtId="0" fontId="6" fillId="0" borderId="16" xfId="0" applyFont="1" applyBorder="1" applyAlignment="1">
      <alignment horizontal="left" vertical="center" wrapText="1"/>
    </xf>
    <xf numFmtId="0" fontId="11" fillId="2" borderId="14" xfId="14" applyFont="1" applyFill="1" applyBorder="1" applyAlignment="1">
      <alignment horizontal="center"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0" fillId="0" borderId="16" xfId="0" applyFont="1" applyBorder="1" applyAlignment="1">
      <alignment horizontal="center" vertical="center"/>
    </xf>
    <xf numFmtId="0" fontId="11" fillId="2" borderId="8" xfId="14"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10" fontId="6" fillId="5" borderId="1" xfId="0" applyNumberFormat="1" applyFont="1" applyFill="1" applyBorder="1" applyAlignment="1">
      <alignment horizontal="center" vertical="center"/>
    </xf>
    <xf numFmtId="0" fontId="3" fillId="8" borderId="1" xfId="0" applyFont="1" applyFill="1" applyBorder="1" applyAlignment="1">
      <alignment horizontal="left" vertical="top" wrapText="1"/>
    </xf>
    <xf numFmtId="0" fontId="4" fillId="8" borderId="1" xfId="1" applyFill="1" applyBorder="1" applyAlignment="1">
      <alignment horizontal="left" vertical="top" wrapText="1"/>
    </xf>
    <xf numFmtId="10" fontId="4" fillId="8" borderId="1" xfId="1" applyNumberFormat="1" applyFill="1" applyBorder="1" applyAlignment="1">
      <alignment horizontal="left" vertical="top" wrapText="1"/>
    </xf>
    <xf numFmtId="0" fontId="4" fillId="8" borderId="1" xfId="13" applyFont="1" applyFill="1" applyBorder="1" applyAlignment="1">
      <alignment horizontal="left" vertical="top" wrapText="1"/>
    </xf>
    <xf numFmtId="14" fontId="4" fillId="8" borderId="1" xfId="1" applyNumberFormat="1" applyFill="1" applyBorder="1" applyAlignment="1">
      <alignment horizontal="left" vertical="top" wrapText="1"/>
    </xf>
    <xf numFmtId="9" fontId="4" fillId="8" borderId="1" xfId="0" applyNumberFormat="1" applyFont="1" applyFill="1" applyBorder="1" applyAlignment="1">
      <alignment horizontal="left" vertical="top" wrapText="1"/>
    </xf>
    <xf numFmtId="9" fontId="4" fillId="8" borderId="1" xfId="0" applyNumberFormat="1" applyFont="1" applyFill="1" applyBorder="1" applyAlignment="1">
      <alignment horizontal="left" vertical="center" wrapText="1"/>
    </xf>
    <xf numFmtId="164" fontId="4" fillId="8" borderId="1" xfId="1" applyNumberFormat="1" applyFill="1" applyBorder="1" applyAlignment="1">
      <alignment horizontal="left" vertical="top" wrapText="1"/>
    </xf>
    <xf numFmtId="0" fontId="6" fillId="8" borderId="1" xfId="0" applyFont="1" applyFill="1" applyBorder="1" applyAlignment="1">
      <alignment wrapText="1"/>
    </xf>
    <xf numFmtId="0" fontId="3" fillId="8" borderId="1" xfId="0" applyFont="1" applyFill="1" applyBorder="1" applyAlignment="1">
      <alignment wrapText="1"/>
    </xf>
    <xf numFmtId="0" fontId="23" fillId="8" borderId="1" xfId="15" applyFont="1" applyFill="1" applyBorder="1" applyAlignment="1">
      <alignment wrapText="1"/>
    </xf>
    <xf numFmtId="9" fontId="6" fillId="8" borderId="1" xfId="0" applyNumberFormat="1" applyFont="1" applyFill="1" applyBorder="1" applyAlignment="1">
      <alignment horizontal="center" vertical="center"/>
    </xf>
    <xf numFmtId="0" fontId="6" fillId="8" borderId="1" xfId="0" applyFont="1" applyFill="1" applyBorder="1"/>
    <xf numFmtId="0" fontId="13" fillId="8" borderId="1" xfId="0" applyFont="1" applyFill="1" applyBorder="1" applyAlignment="1">
      <alignment wrapText="1"/>
    </xf>
    <xf numFmtId="0" fontId="13" fillId="8" borderId="1" xfId="0" applyFont="1" applyFill="1" applyBorder="1" applyAlignment="1">
      <alignment horizontal="left" vertical="center" wrapText="1"/>
    </xf>
    <xf numFmtId="0" fontId="4" fillId="8" borderId="1" xfId="0" applyFont="1" applyFill="1" applyBorder="1" applyAlignment="1">
      <alignment wrapText="1"/>
    </xf>
    <xf numFmtId="0" fontId="0" fillId="8" borderId="1" xfId="0" applyFill="1" applyBorder="1"/>
    <xf numFmtId="0" fontId="0" fillId="8" borderId="0" xfId="0" applyFill="1"/>
    <xf numFmtId="10" fontId="4" fillId="8" borderId="1" xfId="2" applyNumberFormat="1" applyFont="1" applyFill="1" applyBorder="1" applyAlignment="1" applyProtection="1">
      <alignment horizontal="left" vertical="top" wrapText="1"/>
    </xf>
    <xf numFmtId="9" fontId="3" fillId="8" borderId="1" xfId="0" applyNumberFormat="1" applyFont="1" applyFill="1" applyBorder="1" applyAlignment="1">
      <alignment horizontal="left" vertical="top" wrapText="1"/>
    </xf>
    <xf numFmtId="9" fontId="3" fillId="8" borderId="1" xfId="0" applyNumberFormat="1" applyFont="1" applyFill="1" applyBorder="1" applyAlignment="1">
      <alignment horizontal="left" vertical="center" wrapText="1"/>
    </xf>
    <xf numFmtId="0" fontId="6" fillId="5" borderId="1" xfId="0" applyFont="1" applyFill="1" applyBorder="1" applyAlignment="1">
      <alignment vertical="center" wrapText="1"/>
    </xf>
    <xf numFmtId="0" fontId="7" fillId="5" borderId="1" xfId="1" applyFont="1" applyFill="1" applyBorder="1" applyAlignment="1">
      <alignment horizontal="left" vertical="center" wrapText="1"/>
    </xf>
    <xf numFmtId="1" fontId="15" fillId="0" borderId="1" xfId="1" applyNumberFormat="1" applyFont="1" applyBorder="1" applyAlignment="1">
      <alignment horizontal="left" vertical="top" wrapText="1"/>
    </xf>
    <xf numFmtId="9" fontId="6" fillId="8" borderId="1" xfId="0" applyNumberFormat="1" applyFont="1" applyFill="1" applyBorder="1"/>
    <xf numFmtId="10" fontId="6" fillId="8" borderId="1" xfId="0" applyNumberFormat="1" applyFont="1" applyFill="1" applyBorder="1" applyAlignment="1">
      <alignment wrapText="1"/>
    </xf>
    <xf numFmtId="10" fontId="6" fillId="8" borderId="1" xfId="0" applyNumberFormat="1" applyFont="1" applyFill="1" applyBorder="1"/>
    <xf numFmtId="0" fontId="3" fillId="5" borderId="0" xfId="0" applyFont="1" applyFill="1" applyAlignment="1">
      <alignment vertical="top" wrapText="1"/>
    </xf>
    <xf numFmtId="0" fontId="12"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3" fillId="4" borderId="1" xfId="1" applyFont="1" applyFill="1" applyBorder="1" applyAlignment="1">
      <alignment horizontal="center" vertical="top" wrapText="1"/>
    </xf>
    <xf numFmtId="0" fontId="13" fillId="4" borderId="1" xfId="1" applyFont="1" applyFill="1" applyBorder="1" applyAlignment="1">
      <alignment horizontal="center" vertical="center" wrapText="1"/>
    </xf>
    <xf numFmtId="0" fontId="11" fillId="4" borderId="1" xfId="1" applyFont="1" applyFill="1" applyBorder="1" applyAlignment="1">
      <alignment horizontal="center" vertical="top" wrapText="1"/>
    </xf>
    <xf numFmtId="0" fontId="11" fillId="4" borderId="1" xfId="1" applyFont="1" applyFill="1" applyBorder="1" applyAlignment="1">
      <alignment horizontal="center" vertical="center" wrapText="1"/>
    </xf>
    <xf numFmtId="0" fontId="7" fillId="2" borderId="4" xfId="0" applyFont="1" applyFill="1" applyBorder="1" applyAlignment="1">
      <alignment horizontal="center" vertical="top" wrapText="1"/>
    </xf>
    <xf numFmtId="0" fontId="7" fillId="2" borderId="9" xfId="0" applyFont="1" applyFill="1" applyBorder="1" applyAlignment="1">
      <alignment horizontal="center" vertical="top" wrapText="1"/>
    </xf>
    <xf numFmtId="0" fontId="12" fillId="3" borderId="3" xfId="0" applyFont="1" applyFill="1" applyBorder="1" applyAlignment="1">
      <alignment horizontal="center" vertical="top" wrapText="1"/>
    </xf>
    <xf numFmtId="0" fontId="12" fillId="3" borderId="7" xfId="0" applyFont="1" applyFill="1" applyBorder="1" applyAlignment="1">
      <alignment horizontal="center" vertical="top"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4" fillId="0" borderId="1" xfId="1" applyBorder="1" applyAlignment="1">
      <alignment horizontal="right" vertical="center" wrapText="1"/>
    </xf>
    <xf numFmtId="44" fontId="6" fillId="6" borderId="16" xfId="17" applyFont="1" applyFill="1" applyBorder="1" applyAlignment="1">
      <alignment vertical="center" wrapText="1"/>
    </xf>
    <xf numFmtId="0" fontId="6" fillId="5" borderId="1" xfId="0" applyFont="1" applyFill="1" applyBorder="1" applyAlignment="1">
      <alignment horizontal="center" vertical="center"/>
    </xf>
    <xf numFmtId="9" fontId="4" fillId="0" borderId="1" xfId="1" applyNumberFormat="1" applyBorder="1" applyAlignment="1">
      <alignment horizontal="right" vertical="center" wrapText="1"/>
    </xf>
    <xf numFmtId="9"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13" fillId="5" borderId="16" xfId="0" applyFont="1" applyFill="1" applyBorder="1" applyAlignment="1">
      <alignment horizontal="center" vertical="center" wrapText="1"/>
    </xf>
    <xf numFmtId="0" fontId="13" fillId="0" borderId="16" xfId="0" applyFont="1" applyBorder="1" applyAlignment="1">
      <alignment horizontal="center" wrapText="1"/>
    </xf>
    <xf numFmtId="0" fontId="13" fillId="0" borderId="16" xfId="0" applyFont="1" applyBorder="1" applyAlignment="1">
      <alignment horizontal="left"/>
    </xf>
    <xf numFmtId="0" fontId="13" fillId="0" borderId="16" xfId="0" applyFont="1" applyBorder="1" applyAlignment="1">
      <alignment horizontal="left" wrapText="1"/>
    </xf>
    <xf numFmtId="0" fontId="13" fillId="5" borderId="1" xfId="0" applyFont="1" applyFill="1" applyBorder="1" applyAlignment="1">
      <alignment horizontal="center" wrapText="1"/>
    </xf>
    <xf numFmtId="170" fontId="6" fillId="0" borderId="16" xfId="0" applyNumberFormat="1" applyFont="1" applyFill="1" applyBorder="1" applyAlignment="1">
      <alignment horizontal="right" vertical="center" wrapText="1"/>
    </xf>
    <xf numFmtId="10" fontId="6" fillId="5" borderId="16" xfId="0" applyNumberFormat="1" applyFont="1" applyFill="1" applyBorder="1" applyAlignment="1">
      <alignment horizontal="center" vertical="center"/>
    </xf>
    <xf numFmtId="171" fontId="6" fillId="5" borderId="1" xfId="0" applyNumberFormat="1" applyFont="1" applyFill="1" applyBorder="1" applyAlignment="1">
      <alignment horizontal="center" vertical="center"/>
    </xf>
    <xf numFmtId="171" fontId="6" fillId="0" borderId="1" xfId="0" applyNumberFormat="1" applyFont="1" applyBorder="1" applyAlignment="1">
      <alignment horizontal="center" vertical="center" wrapText="1"/>
    </xf>
    <xf numFmtId="0" fontId="7" fillId="5" borderId="16" xfId="0" applyFont="1" applyFill="1" applyBorder="1" applyAlignment="1">
      <alignment horizontal="left" vertical="center" wrapText="1"/>
    </xf>
  </cellXfs>
  <cellStyles count="18">
    <cellStyle name="Comma 2" xfId="4" xr:uid="{84F6B200-7033-40A7-A527-BED9EA4EE47F}"/>
    <cellStyle name="Comma 3" xfId="5" xr:uid="{DE11D16C-7E55-4062-80A3-DFD4DD6F4DE6}"/>
    <cellStyle name="Currency" xfId="8" xr:uid="{DC956817-48CB-4ABE-A847-34F1D2657C94}"/>
    <cellStyle name="Hipervínculo 2" xfId="3" xr:uid="{83AE49BE-65F8-4CB5-9E52-E34CD58D2CB8}"/>
    <cellStyle name="Hipervínculo 3" xfId="9" xr:uid="{EC87BBF4-CBF6-46A9-80AF-6ABD87DEB463}"/>
    <cellStyle name="Hipervínculo 4" xfId="7" xr:uid="{2F9DA0EB-C3CE-47EE-AD86-D8C73A70E731}"/>
    <cellStyle name="Hyperlink" xfId="15" xr:uid="{00000000-000B-0000-0000-000008000000}"/>
    <cellStyle name="Millares 2 2" xfId="6" xr:uid="{9D526068-8241-4A2A-BF1A-AC62006D2D1E}"/>
    <cellStyle name="Moneda" xfId="17" builtinId="4"/>
    <cellStyle name="Normal" xfId="0" builtinId="0"/>
    <cellStyle name="Normal 2" xfId="1" xr:uid="{1387E015-A0E7-45A7-BEBC-CDD8C30697AC}"/>
    <cellStyle name="Normal 2 3" xfId="12" xr:uid="{EE9C1F94-AED4-46CF-B369-27C4C3F42229}"/>
    <cellStyle name="Normal 2 5" xfId="14" xr:uid="{3936CF3E-F7B5-4DF2-B058-EC57159857D9}"/>
    <cellStyle name="Normal 3 2" xfId="10" xr:uid="{A177742B-78EF-45ED-BE23-FB2BC7047B0F}"/>
    <cellStyle name="Normal 4 2 2" xfId="13" xr:uid="{D78DCA3C-2732-481B-9C05-12F2DE4419DD}"/>
    <cellStyle name="Normal 7" xfId="11" xr:uid="{9B57BE35-3FA3-4A98-950F-BBDB34546DE9}"/>
    <cellStyle name="Percent 2" xfId="2" xr:uid="{98F572CB-4030-4996-8D3F-4BE9255F0CFB}"/>
    <cellStyle name="Porcentaje" xfId="1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luna@movilidadbogota.gov.co" TargetMode="External"/><Relationship Id="rId3" Type="http://schemas.openxmlformats.org/officeDocument/2006/relationships/hyperlink" Target="mailto:yolima.perez@transmilenio.gov.co" TargetMode="External"/><Relationship Id="rId7" Type="http://schemas.openxmlformats.org/officeDocument/2006/relationships/hyperlink" Target="mailto:jvillamaring@movilidadbogota.gov.co" TargetMode="External"/><Relationship Id="rId2" Type="http://schemas.openxmlformats.org/officeDocument/2006/relationships/hyperlink" Target="mailto:yolima.perez@transmilenio.gov.co" TargetMode="External"/><Relationship Id="rId1" Type="http://schemas.openxmlformats.org/officeDocument/2006/relationships/hyperlink" Target="mailto:aiza@movilidadbogota.gov.co" TargetMode="External"/><Relationship Id="rId6" Type="http://schemas.openxmlformats.org/officeDocument/2006/relationships/hyperlink" Target="mailto:jvillamaring@movilidadbogota.gov.co" TargetMode="External"/><Relationship Id="rId5" Type="http://schemas.openxmlformats.org/officeDocument/2006/relationships/hyperlink" Target="mailto:immorales@movilidadbogota.gov.co" TargetMode="External"/><Relationship Id="rId4" Type="http://schemas.openxmlformats.org/officeDocument/2006/relationships/hyperlink" Target="mailto:natalia.tinjaca@transmilenio.gov.co" TargetMode="External"/><Relationship Id="rId9" Type="http://schemas.openxmlformats.org/officeDocument/2006/relationships/hyperlink" Target="mailto:aluna@movilidad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5D9B3-DE8E-479F-B372-3D33EDD902DC}">
  <dimension ref="A1:DK40"/>
  <sheetViews>
    <sheetView tabSelected="1" zoomScaleNormal="100" workbookViewId="0">
      <pane ySplit="3" topLeftCell="A4" activePane="bottomLeft" state="frozen"/>
      <selection pane="bottomLeft" sqref="A1:DK20"/>
    </sheetView>
  </sheetViews>
  <sheetFormatPr baseColWidth="10" defaultColWidth="11.42578125" defaultRowHeight="15" x14ac:dyDescent="0.25"/>
  <cols>
    <col min="1" max="1" width="5" style="3" customWidth="1"/>
    <col min="2" max="2" width="15.85546875" style="3" customWidth="1"/>
    <col min="3" max="3" width="14.42578125" style="3" hidden="1" customWidth="1"/>
    <col min="4" max="4" width="21.28515625" style="3" customWidth="1"/>
    <col min="5" max="5" width="21.28515625" hidden="1" customWidth="1"/>
    <col min="6" max="6" width="21.28515625" style="3" customWidth="1"/>
    <col min="7" max="7" width="40" style="3" customWidth="1"/>
    <col min="8" max="9" width="11.42578125" hidden="1" customWidth="1"/>
    <col min="10" max="10" width="18.42578125" style="3" customWidth="1"/>
    <col min="11" max="19" width="11.42578125" style="3" bestFit="1" customWidth="1"/>
    <col min="20" max="23" width="11.42578125" style="3" hidden="1" customWidth="1"/>
    <col min="24" max="24" width="11.42578125" style="3" bestFit="1" customWidth="1"/>
    <col min="25" max="30" width="11.42578125" style="3" hidden="1" customWidth="1"/>
    <col min="31" max="31" width="11.42578125" style="3" bestFit="1" customWidth="1"/>
    <col min="32" max="47" width="11.42578125" style="3" hidden="1" customWidth="1"/>
    <col min="48" max="51" width="11.42578125" style="3" customWidth="1"/>
    <col min="52" max="75" width="11.42578125" style="3" hidden="1" customWidth="1"/>
    <col min="76" max="76" width="11.42578125" style="3" customWidth="1"/>
    <col min="77" max="82" width="11.42578125" style="3" bestFit="1" customWidth="1"/>
    <col min="83" max="84" width="13.42578125" style="4" customWidth="1"/>
    <col min="85" max="86" width="13.42578125" style="3" customWidth="1"/>
    <col min="87" max="87" width="43.140625" style="3" customWidth="1"/>
    <col min="88" max="88" width="42.85546875" style="3" customWidth="1"/>
    <col min="89" max="91" width="28.140625" style="3" customWidth="1"/>
    <col min="92" max="94" width="28.140625" style="108" customWidth="1"/>
    <col min="95" max="98" width="28.140625" style="3" customWidth="1"/>
    <col min="99" max="99" width="28.140625" style="108" customWidth="1"/>
    <col min="100" max="100" width="32.7109375" style="108" customWidth="1"/>
    <col min="101" max="115" width="28.140625" style="3" customWidth="1"/>
    <col min="116" max="117" width="39.42578125" style="3" customWidth="1"/>
    <col min="118" max="16384" width="11.42578125" style="3"/>
  </cols>
  <sheetData>
    <row r="1" spans="1:115" ht="15.75" customHeight="1" thickBot="1" x14ac:dyDescent="0.3">
      <c r="A1" s="12"/>
      <c r="B1" s="6"/>
      <c r="C1" s="7" t="s">
        <v>0</v>
      </c>
      <c r="D1" s="157" t="s">
        <v>1</v>
      </c>
      <c r="E1" s="160"/>
      <c r="F1" s="157"/>
      <c r="G1" s="157"/>
      <c r="H1" s="160"/>
      <c r="I1" s="160"/>
      <c r="J1" s="157"/>
      <c r="K1" s="157"/>
      <c r="L1" s="157"/>
      <c r="M1" s="157"/>
      <c r="N1" s="157"/>
      <c r="O1" s="157"/>
      <c r="P1" s="157"/>
      <c r="Q1" s="157"/>
      <c r="R1" s="157" t="s">
        <v>2</v>
      </c>
      <c r="S1" s="157"/>
      <c r="T1" s="159" t="s">
        <v>3</v>
      </c>
      <c r="U1" s="159"/>
      <c r="V1" s="159"/>
      <c r="W1" s="159"/>
      <c r="X1" s="159"/>
      <c r="Y1" s="9"/>
      <c r="Z1" s="9"/>
      <c r="AA1" s="9"/>
      <c r="AB1" s="9"/>
      <c r="AC1" s="9"/>
      <c r="AD1" s="9"/>
      <c r="AE1" s="9" t="s">
        <v>4</v>
      </c>
      <c r="AF1" s="171" t="s">
        <v>5</v>
      </c>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57" t="s">
        <v>6</v>
      </c>
      <c r="BZ1" s="157"/>
      <c r="CA1" s="157"/>
      <c r="CB1" s="157"/>
      <c r="CC1" s="157"/>
      <c r="CD1" s="157"/>
      <c r="CE1" s="161" t="s">
        <v>7</v>
      </c>
      <c r="CF1" s="162"/>
      <c r="CG1" s="162"/>
      <c r="CH1" s="162"/>
      <c r="CI1" s="162"/>
      <c r="CJ1" s="162"/>
      <c r="CK1" s="162"/>
      <c r="CL1" s="162"/>
      <c r="CM1" s="162"/>
      <c r="CN1" s="162"/>
      <c r="CO1" s="162"/>
      <c r="CP1" s="162"/>
      <c r="CQ1" s="162"/>
      <c r="CR1" s="162"/>
      <c r="CS1" s="162"/>
      <c r="CT1" s="162"/>
      <c r="CU1" s="162"/>
      <c r="CV1" s="162"/>
      <c r="CW1" s="162"/>
      <c r="CX1" s="162"/>
      <c r="CY1" s="162"/>
      <c r="CZ1" s="163" t="s">
        <v>8</v>
      </c>
      <c r="DA1" s="163"/>
      <c r="DB1" s="163"/>
      <c r="DC1" s="163"/>
      <c r="DD1" s="163"/>
      <c r="DE1" s="163"/>
      <c r="DF1" s="163"/>
      <c r="DG1" s="163"/>
      <c r="DH1" s="163"/>
      <c r="DI1" s="163"/>
      <c r="DJ1" s="163"/>
      <c r="DK1" s="164"/>
    </row>
    <row r="2" spans="1:115" s="4" customFormat="1" ht="68.25" customHeight="1" thickBot="1" x14ac:dyDescent="0.3">
      <c r="A2" s="13"/>
      <c r="B2" s="10" t="s">
        <v>9</v>
      </c>
      <c r="C2" s="10" t="s">
        <v>10</v>
      </c>
      <c r="D2" s="10" t="s">
        <v>11</v>
      </c>
      <c r="E2" s="8" t="s">
        <v>12</v>
      </c>
      <c r="F2" s="10" t="s">
        <v>13</v>
      </c>
      <c r="G2" s="10" t="s">
        <v>14</v>
      </c>
      <c r="H2" s="8" t="s">
        <v>15</v>
      </c>
      <c r="I2" s="8" t="s">
        <v>16</v>
      </c>
      <c r="J2" s="10" t="s">
        <v>17</v>
      </c>
      <c r="K2" s="10" t="s">
        <v>18</v>
      </c>
      <c r="L2" s="10" t="s">
        <v>19</v>
      </c>
      <c r="M2" s="10" t="s">
        <v>20</v>
      </c>
      <c r="N2" s="10" t="s">
        <v>21</v>
      </c>
      <c r="O2" s="10" t="s">
        <v>22</v>
      </c>
      <c r="P2" s="169" t="s">
        <v>23</v>
      </c>
      <c r="Q2" s="169"/>
      <c r="R2" s="158" t="s">
        <v>2</v>
      </c>
      <c r="S2" s="158"/>
      <c r="T2" s="160" t="s">
        <v>3</v>
      </c>
      <c r="U2" s="160"/>
      <c r="V2" s="160"/>
      <c r="W2" s="160"/>
      <c r="X2" s="160"/>
      <c r="Y2" s="8"/>
      <c r="Z2" s="8"/>
      <c r="AA2" s="8"/>
      <c r="AB2" s="8"/>
      <c r="AC2" s="8"/>
      <c r="AD2" s="8"/>
      <c r="AE2" s="8" t="s">
        <v>4</v>
      </c>
      <c r="AF2" s="170">
        <v>2020</v>
      </c>
      <c r="AG2" s="170"/>
      <c r="AH2" s="170"/>
      <c r="AI2" s="170"/>
      <c r="AJ2" s="170">
        <v>2021</v>
      </c>
      <c r="AK2" s="170"/>
      <c r="AL2" s="170"/>
      <c r="AM2" s="170"/>
      <c r="AN2" s="170">
        <v>2022</v>
      </c>
      <c r="AO2" s="170"/>
      <c r="AP2" s="170"/>
      <c r="AQ2" s="170"/>
      <c r="AR2" s="170">
        <v>2023</v>
      </c>
      <c r="AS2" s="170"/>
      <c r="AT2" s="170"/>
      <c r="AU2" s="170"/>
      <c r="AV2" s="170">
        <v>2024</v>
      </c>
      <c r="AW2" s="170"/>
      <c r="AX2" s="170"/>
      <c r="AY2" s="170"/>
      <c r="AZ2" s="170">
        <v>2025</v>
      </c>
      <c r="BA2" s="170"/>
      <c r="BB2" s="170"/>
      <c r="BC2" s="170"/>
      <c r="BD2" s="170">
        <v>2026</v>
      </c>
      <c r="BE2" s="170"/>
      <c r="BF2" s="170"/>
      <c r="BG2" s="170"/>
      <c r="BH2" s="170">
        <v>2027</v>
      </c>
      <c r="BI2" s="170"/>
      <c r="BJ2" s="170"/>
      <c r="BK2" s="170"/>
      <c r="BL2" s="170">
        <v>2028</v>
      </c>
      <c r="BM2" s="170"/>
      <c r="BN2" s="170"/>
      <c r="BO2" s="170"/>
      <c r="BP2" s="170">
        <v>2029</v>
      </c>
      <c r="BQ2" s="170"/>
      <c r="BR2" s="170"/>
      <c r="BS2" s="170"/>
      <c r="BT2" s="170">
        <v>2030</v>
      </c>
      <c r="BU2" s="170"/>
      <c r="BV2" s="170"/>
      <c r="BW2" s="170"/>
      <c r="BX2" s="11" t="s">
        <v>24</v>
      </c>
      <c r="BY2" s="10" t="s">
        <v>25</v>
      </c>
      <c r="BZ2" s="10" t="s">
        <v>26</v>
      </c>
      <c r="CA2" s="10" t="s">
        <v>27</v>
      </c>
      <c r="CB2" s="10" t="s">
        <v>28</v>
      </c>
      <c r="CC2" s="10" t="s">
        <v>29</v>
      </c>
      <c r="CD2" s="10" t="s">
        <v>30</v>
      </c>
      <c r="CE2" s="165" t="s">
        <v>31</v>
      </c>
      <c r="CF2" s="166"/>
      <c r="CG2" s="166"/>
      <c r="CH2" s="167"/>
      <c r="CI2" s="168" t="s">
        <v>32</v>
      </c>
      <c r="CJ2" s="166"/>
      <c r="CK2" s="166"/>
      <c r="CL2" s="167"/>
      <c r="CM2" s="168" t="s">
        <v>33</v>
      </c>
      <c r="CN2" s="166"/>
      <c r="CO2" s="166"/>
      <c r="CP2" s="167"/>
      <c r="CQ2" s="168" t="s">
        <v>34</v>
      </c>
      <c r="CR2" s="166"/>
      <c r="CS2" s="166"/>
      <c r="CT2" s="167"/>
      <c r="CU2" s="168" t="s">
        <v>35</v>
      </c>
      <c r="CV2" s="166"/>
      <c r="CW2" s="166"/>
      <c r="CX2" s="167"/>
      <c r="CY2" s="5" t="s">
        <v>36</v>
      </c>
      <c r="CZ2" s="154" t="s">
        <v>37</v>
      </c>
      <c r="DA2" s="155"/>
      <c r="DB2" s="155"/>
      <c r="DC2" s="155" t="s">
        <v>38</v>
      </c>
      <c r="DD2" s="155"/>
      <c r="DE2" s="155"/>
      <c r="DF2" s="155" t="s">
        <v>39</v>
      </c>
      <c r="DG2" s="155"/>
      <c r="DH2" s="155"/>
      <c r="DI2" s="155" t="s">
        <v>40</v>
      </c>
      <c r="DJ2" s="155"/>
      <c r="DK2" s="156"/>
    </row>
    <row r="3" spans="1:115" ht="48" customHeight="1" x14ac:dyDescent="0.25">
      <c r="A3" s="12"/>
      <c r="B3" s="14" t="s">
        <v>9</v>
      </c>
      <c r="C3" s="14" t="s">
        <v>10</v>
      </c>
      <c r="D3" s="14" t="s">
        <v>11</v>
      </c>
      <c r="E3" s="15" t="s">
        <v>12</v>
      </c>
      <c r="F3" s="14" t="s">
        <v>13</v>
      </c>
      <c r="G3" s="14" t="s">
        <v>14</v>
      </c>
      <c r="H3" s="15" t="s">
        <v>15</v>
      </c>
      <c r="I3" s="15" t="s">
        <v>16</v>
      </c>
      <c r="J3" s="14" t="s">
        <v>17</v>
      </c>
      <c r="K3" s="14" t="s">
        <v>18</v>
      </c>
      <c r="L3" s="14" t="s">
        <v>19</v>
      </c>
      <c r="M3" s="14" t="s">
        <v>20</v>
      </c>
      <c r="N3" s="14" t="s">
        <v>21</v>
      </c>
      <c r="O3" s="14" t="s">
        <v>22</v>
      </c>
      <c r="P3" s="16" t="s">
        <v>41</v>
      </c>
      <c r="Q3" s="16" t="s">
        <v>42</v>
      </c>
      <c r="R3" s="17" t="s">
        <v>43</v>
      </c>
      <c r="S3" s="17" t="s">
        <v>44</v>
      </c>
      <c r="T3" s="18" t="s">
        <v>45</v>
      </c>
      <c r="U3" s="18" t="s">
        <v>46</v>
      </c>
      <c r="V3" s="18" t="s">
        <v>47</v>
      </c>
      <c r="W3" s="18" t="s">
        <v>48</v>
      </c>
      <c r="X3" s="18" t="s">
        <v>49</v>
      </c>
      <c r="Y3" s="18" t="s">
        <v>50</v>
      </c>
      <c r="Z3" s="18" t="s">
        <v>51</v>
      </c>
      <c r="AA3" s="18" t="s">
        <v>52</v>
      </c>
      <c r="AB3" s="18" t="s">
        <v>53</v>
      </c>
      <c r="AC3" s="18" t="s">
        <v>54</v>
      </c>
      <c r="AD3" s="18" t="s">
        <v>55</v>
      </c>
      <c r="AE3" s="19" t="s">
        <v>4</v>
      </c>
      <c r="AF3" s="20" t="s">
        <v>56</v>
      </c>
      <c r="AG3" s="20" t="s">
        <v>57</v>
      </c>
      <c r="AH3" s="20" t="s">
        <v>58</v>
      </c>
      <c r="AI3" s="20" t="s">
        <v>59</v>
      </c>
      <c r="AJ3" s="20" t="s">
        <v>56</v>
      </c>
      <c r="AK3" s="20" t="s">
        <v>57</v>
      </c>
      <c r="AL3" s="20" t="s">
        <v>58</v>
      </c>
      <c r="AM3" s="20" t="s">
        <v>59</v>
      </c>
      <c r="AN3" s="20" t="s">
        <v>56</v>
      </c>
      <c r="AO3" s="20" t="s">
        <v>57</v>
      </c>
      <c r="AP3" s="20" t="s">
        <v>58</v>
      </c>
      <c r="AQ3" s="20" t="s">
        <v>59</v>
      </c>
      <c r="AR3" s="20" t="s">
        <v>56</v>
      </c>
      <c r="AS3" s="20" t="s">
        <v>60</v>
      </c>
      <c r="AT3" s="20" t="s">
        <v>58</v>
      </c>
      <c r="AU3" s="20" t="s">
        <v>59</v>
      </c>
      <c r="AV3" s="20" t="s">
        <v>56</v>
      </c>
      <c r="AW3" s="20" t="s">
        <v>60</v>
      </c>
      <c r="AX3" s="20" t="s">
        <v>58</v>
      </c>
      <c r="AY3" s="20" t="s">
        <v>59</v>
      </c>
      <c r="AZ3" s="20" t="s">
        <v>56</v>
      </c>
      <c r="BA3" s="20" t="s">
        <v>60</v>
      </c>
      <c r="BB3" s="20" t="s">
        <v>58</v>
      </c>
      <c r="BC3" s="20" t="s">
        <v>59</v>
      </c>
      <c r="BD3" s="20" t="s">
        <v>56</v>
      </c>
      <c r="BE3" s="20" t="s">
        <v>60</v>
      </c>
      <c r="BF3" s="20" t="s">
        <v>58</v>
      </c>
      <c r="BG3" s="20" t="s">
        <v>59</v>
      </c>
      <c r="BH3" s="20" t="s">
        <v>56</v>
      </c>
      <c r="BI3" s="20" t="s">
        <v>60</v>
      </c>
      <c r="BJ3" s="20" t="s">
        <v>58</v>
      </c>
      <c r="BK3" s="20" t="s">
        <v>59</v>
      </c>
      <c r="BL3" s="20" t="s">
        <v>56</v>
      </c>
      <c r="BM3" s="20" t="s">
        <v>60</v>
      </c>
      <c r="BN3" s="20" t="s">
        <v>58</v>
      </c>
      <c r="BO3" s="20" t="s">
        <v>59</v>
      </c>
      <c r="BP3" s="20" t="s">
        <v>56</v>
      </c>
      <c r="BQ3" s="20" t="s">
        <v>60</v>
      </c>
      <c r="BR3" s="20" t="s">
        <v>58</v>
      </c>
      <c r="BS3" s="20" t="s">
        <v>59</v>
      </c>
      <c r="BT3" s="20" t="s">
        <v>56</v>
      </c>
      <c r="BU3" s="20" t="s">
        <v>60</v>
      </c>
      <c r="BV3" s="20" t="s">
        <v>58</v>
      </c>
      <c r="BW3" s="20" t="s">
        <v>59</v>
      </c>
      <c r="BX3" s="21" t="s">
        <v>24</v>
      </c>
      <c r="BY3" s="14" t="s">
        <v>25</v>
      </c>
      <c r="BZ3" s="14" t="s">
        <v>26</v>
      </c>
      <c r="CA3" s="14" t="s">
        <v>27</v>
      </c>
      <c r="CB3" s="14" t="s">
        <v>28</v>
      </c>
      <c r="CC3" s="14" t="s">
        <v>29</v>
      </c>
      <c r="CD3" s="14" t="s">
        <v>30</v>
      </c>
      <c r="CE3" s="119" t="s">
        <v>37</v>
      </c>
      <c r="CF3" s="123" t="s">
        <v>38</v>
      </c>
      <c r="CG3" s="22" t="s">
        <v>39</v>
      </c>
      <c r="CH3" s="23" t="s">
        <v>40</v>
      </c>
      <c r="CI3" s="24" t="s">
        <v>37</v>
      </c>
      <c r="CJ3" s="22" t="s">
        <v>38</v>
      </c>
      <c r="CK3" s="22" t="s">
        <v>39</v>
      </c>
      <c r="CL3" s="23" t="s">
        <v>40</v>
      </c>
      <c r="CM3" s="24" t="s">
        <v>37</v>
      </c>
      <c r="CN3" s="109" t="s">
        <v>38</v>
      </c>
      <c r="CO3" s="109" t="s">
        <v>39</v>
      </c>
      <c r="CP3" s="115" t="s">
        <v>40</v>
      </c>
      <c r="CQ3" s="24" t="s">
        <v>37</v>
      </c>
      <c r="CR3" s="22" t="s">
        <v>38</v>
      </c>
      <c r="CS3" s="22" t="s">
        <v>39</v>
      </c>
      <c r="CT3" s="23" t="s">
        <v>40</v>
      </c>
      <c r="CU3" s="103" t="s">
        <v>37</v>
      </c>
      <c r="CV3" s="109" t="s">
        <v>38</v>
      </c>
      <c r="CW3" s="22" t="s">
        <v>39</v>
      </c>
      <c r="CX3" s="23" t="s">
        <v>40</v>
      </c>
      <c r="CY3" s="25" t="s">
        <v>36</v>
      </c>
      <c r="CZ3" s="26" t="s">
        <v>61</v>
      </c>
      <c r="DA3" s="27" t="s">
        <v>62</v>
      </c>
      <c r="DB3" s="27" t="s">
        <v>63</v>
      </c>
      <c r="DC3" s="27" t="s">
        <v>61</v>
      </c>
      <c r="DD3" s="27" t="s">
        <v>62</v>
      </c>
      <c r="DE3" s="27" t="s">
        <v>63</v>
      </c>
      <c r="DF3" s="27" t="s">
        <v>61</v>
      </c>
      <c r="DG3" s="27" t="s">
        <v>62</v>
      </c>
      <c r="DH3" s="27" t="s">
        <v>63</v>
      </c>
      <c r="DI3" s="27" t="s">
        <v>61</v>
      </c>
      <c r="DJ3" s="27" t="s">
        <v>62</v>
      </c>
      <c r="DK3" s="28" t="s">
        <v>63</v>
      </c>
    </row>
    <row r="4" spans="1:115" customFormat="1" ht="108.75" customHeight="1" x14ac:dyDescent="0.25">
      <c r="A4" s="29">
        <v>22</v>
      </c>
      <c r="B4" s="30" t="s">
        <v>64</v>
      </c>
      <c r="C4" s="30" t="s">
        <v>113</v>
      </c>
      <c r="D4" s="29" t="s">
        <v>114</v>
      </c>
      <c r="E4" s="31">
        <v>2.5000000000000001E-3</v>
      </c>
      <c r="F4" s="30" t="s">
        <v>115</v>
      </c>
      <c r="G4" s="30" t="s">
        <v>116</v>
      </c>
      <c r="H4" s="30" t="s">
        <v>66</v>
      </c>
      <c r="I4" s="45" t="s">
        <v>79</v>
      </c>
      <c r="J4" s="30" t="s">
        <v>67</v>
      </c>
      <c r="K4" s="30" t="s">
        <v>68</v>
      </c>
      <c r="L4" s="29" t="s">
        <v>80</v>
      </c>
      <c r="M4" s="29" t="s">
        <v>69</v>
      </c>
      <c r="N4" s="30" t="s">
        <v>70</v>
      </c>
      <c r="O4" s="30" t="s">
        <v>71</v>
      </c>
      <c r="P4" s="30" t="s">
        <v>71</v>
      </c>
      <c r="Q4" s="30" t="s">
        <v>71</v>
      </c>
      <c r="R4" s="33">
        <v>44044</v>
      </c>
      <c r="S4" s="33">
        <v>47848</v>
      </c>
      <c r="T4" s="34">
        <v>0.09</v>
      </c>
      <c r="U4" s="34">
        <v>0.18</v>
      </c>
      <c r="V4" s="34">
        <v>0.27</v>
      </c>
      <c r="W4" s="34">
        <v>0.36</v>
      </c>
      <c r="X4" s="34">
        <v>0.45</v>
      </c>
      <c r="Y4" s="34">
        <v>0.54</v>
      </c>
      <c r="Z4" s="34">
        <v>0.72</v>
      </c>
      <c r="AA4" s="34">
        <v>0.81</v>
      </c>
      <c r="AB4" s="34">
        <v>0.9</v>
      </c>
      <c r="AC4" s="34">
        <v>1</v>
      </c>
      <c r="AD4" s="34">
        <v>1</v>
      </c>
      <c r="AE4" s="35">
        <v>1</v>
      </c>
      <c r="AF4" s="36">
        <v>5112480</v>
      </c>
      <c r="AG4" s="36">
        <v>5112480</v>
      </c>
      <c r="AH4" s="37" t="s">
        <v>73</v>
      </c>
      <c r="AI4" s="38">
        <v>7859</v>
      </c>
      <c r="AJ4" s="36">
        <v>10531708.800000001</v>
      </c>
      <c r="AK4" s="36">
        <v>10531708.800000001</v>
      </c>
      <c r="AL4" s="37" t="s">
        <v>73</v>
      </c>
      <c r="AM4" s="53">
        <v>7859</v>
      </c>
      <c r="AN4" s="36">
        <v>10847660.064000001</v>
      </c>
      <c r="AO4" s="36">
        <v>10847660.064000001</v>
      </c>
      <c r="AP4" s="37" t="s">
        <v>117</v>
      </c>
      <c r="AQ4" s="53">
        <v>7859</v>
      </c>
      <c r="AR4" s="36">
        <v>11173089.865920002</v>
      </c>
      <c r="AS4" s="36">
        <v>11173089.865920002</v>
      </c>
      <c r="AT4" s="37" t="s">
        <v>117</v>
      </c>
      <c r="AU4" s="53">
        <v>7859</v>
      </c>
      <c r="AV4" s="36">
        <v>11508282.561897602</v>
      </c>
      <c r="AW4" s="36">
        <v>11508282.561897602</v>
      </c>
      <c r="AX4" s="37" t="s">
        <v>117</v>
      </c>
      <c r="AY4" s="53">
        <v>7859</v>
      </c>
      <c r="AZ4" s="36">
        <f>AV4*(1+0.03)</f>
        <v>11853531.03875453</v>
      </c>
      <c r="BA4" s="36">
        <f>AW4*(1+0.03)</f>
        <v>11853531.03875453</v>
      </c>
      <c r="BB4" s="37" t="s">
        <v>117</v>
      </c>
      <c r="BC4" s="53">
        <v>7859</v>
      </c>
      <c r="BD4" s="36">
        <f>AZ4*(1+0.03)</f>
        <v>12209136.969917167</v>
      </c>
      <c r="BE4" s="36">
        <f>BA4*(1+0.03)</f>
        <v>12209136.969917167</v>
      </c>
      <c r="BF4" s="37" t="s">
        <v>117</v>
      </c>
      <c r="BG4" s="53">
        <v>7859</v>
      </c>
      <c r="BH4" s="36">
        <f>BD4*(1+0.03)</f>
        <v>12575411.079014683</v>
      </c>
      <c r="BI4" s="36">
        <f>BE4*(1+0.03)</f>
        <v>12575411.079014683</v>
      </c>
      <c r="BJ4" s="37" t="s">
        <v>117</v>
      </c>
      <c r="BK4" s="53">
        <v>7859</v>
      </c>
      <c r="BL4" s="36">
        <f>BH4*(1+0.03)</f>
        <v>12952673.411385125</v>
      </c>
      <c r="BM4" s="36">
        <f>BI4*(1+0.03)</f>
        <v>12952673.411385125</v>
      </c>
      <c r="BN4" s="37" t="s">
        <v>117</v>
      </c>
      <c r="BO4" s="53">
        <v>7859</v>
      </c>
      <c r="BP4" s="36">
        <f>BL4*(1+0.03)</f>
        <v>13341253.613726679</v>
      </c>
      <c r="BQ4" s="36">
        <f>BM4*(1+0.03)</f>
        <v>13341253.613726679</v>
      </c>
      <c r="BR4" s="37" t="s">
        <v>117</v>
      </c>
      <c r="BS4" s="53">
        <v>7859</v>
      </c>
      <c r="BT4" s="36">
        <f>BP4*(1+0.03)</f>
        <v>13741491.222138479</v>
      </c>
      <c r="BU4" s="36">
        <f>BQ4*(1+0.03)</f>
        <v>13741491.222138479</v>
      </c>
      <c r="BV4" s="37" t="s">
        <v>117</v>
      </c>
      <c r="BW4" s="53">
        <v>7859</v>
      </c>
      <c r="BX4" s="36">
        <v>125846718.62675427</v>
      </c>
      <c r="BY4" s="30" t="s">
        <v>118</v>
      </c>
      <c r="BZ4" s="42" t="s">
        <v>119</v>
      </c>
      <c r="CA4" s="42" t="s">
        <v>120</v>
      </c>
      <c r="CB4" s="52" t="s">
        <v>287</v>
      </c>
      <c r="CC4" s="52" t="s">
        <v>288</v>
      </c>
      <c r="CD4" s="52" t="s">
        <v>289</v>
      </c>
      <c r="CE4" s="120" t="s">
        <v>74</v>
      </c>
      <c r="CF4" s="174" t="s">
        <v>74</v>
      </c>
      <c r="CG4" s="41" t="s">
        <v>74</v>
      </c>
      <c r="CH4" s="44" t="s">
        <v>74</v>
      </c>
      <c r="CI4" s="67" t="s">
        <v>290</v>
      </c>
      <c r="CJ4" s="68" t="s">
        <v>291</v>
      </c>
      <c r="CK4" s="41" t="s">
        <v>74</v>
      </c>
      <c r="CL4" s="52" t="s">
        <v>74</v>
      </c>
      <c r="CM4" s="80" t="s">
        <v>292</v>
      </c>
      <c r="CN4" s="65" t="s">
        <v>292</v>
      </c>
      <c r="CO4" s="62" t="s">
        <v>268</v>
      </c>
      <c r="CP4" s="62" t="s">
        <v>268</v>
      </c>
      <c r="CQ4" s="43" t="s">
        <v>74</v>
      </c>
      <c r="CR4" s="66">
        <v>0</v>
      </c>
      <c r="CS4" s="41" t="s">
        <v>74</v>
      </c>
      <c r="CT4" s="42" t="s">
        <v>74</v>
      </c>
      <c r="CU4" s="104" t="s">
        <v>121</v>
      </c>
      <c r="CV4" s="110" t="s">
        <v>121</v>
      </c>
      <c r="CW4" s="42" t="s">
        <v>74</v>
      </c>
      <c r="CX4" s="42" t="s">
        <v>74</v>
      </c>
      <c r="CY4" s="41" t="s">
        <v>276</v>
      </c>
      <c r="CZ4" s="42" t="s">
        <v>122</v>
      </c>
      <c r="DA4" s="40" t="s">
        <v>123</v>
      </c>
      <c r="DB4" s="42" t="s">
        <v>75</v>
      </c>
      <c r="DC4" s="39"/>
      <c r="DD4" s="39"/>
      <c r="DE4" s="39"/>
      <c r="DF4" s="39"/>
      <c r="DG4" s="39"/>
      <c r="DH4" s="39"/>
      <c r="DI4" s="39"/>
      <c r="DJ4" s="39"/>
      <c r="DK4" s="39"/>
    </row>
    <row r="5" spans="1:115" customFormat="1" ht="62.25" customHeight="1" x14ac:dyDescent="0.25">
      <c r="A5" s="29">
        <v>23</v>
      </c>
      <c r="B5" s="30" t="s">
        <v>64</v>
      </c>
      <c r="C5" s="30" t="s">
        <v>113</v>
      </c>
      <c r="D5" s="29" t="s">
        <v>124</v>
      </c>
      <c r="E5" s="31">
        <v>2.5000000000000001E-3</v>
      </c>
      <c r="F5" s="30" t="s">
        <v>125</v>
      </c>
      <c r="G5" s="30" t="s">
        <v>126</v>
      </c>
      <c r="H5" s="30" t="s">
        <v>66</v>
      </c>
      <c r="I5" s="45" t="s">
        <v>79</v>
      </c>
      <c r="J5" s="30" t="s">
        <v>67</v>
      </c>
      <c r="K5" s="30" t="s">
        <v>68</v>
      </c>
      <c r="L5" s="29" t="s">
        <v>84</v>
      </c>
      <c r="M5" s="29" t="s">
        <v>69</v>
      </c>
      <c r="N5" s="30" t="s">
        <v>70</v>
      </c>
      <c r="O5" s="30" t="s">
        <v>71</v>
      </c>
      <c r="P5" s="30" t="s">
        <v>71</v>
      </c>
      <c r="Q5" s="30" t="s">
        <v>71</v>
      </c>
      <c r="R5" s="33">
        <v>44136</v>
      </c>
      <c r="S5" s="33">
        <v>47848</v>
      </c>
      <c r="T5" s="29">
        <v>1</v>
      </c>
      <c r="U5" s="29">
        <v>5</v>
      </c>
      <c r="V5" s="29">
        <v>5</v>
      </c>
      <c r="W5" s="29">
        <v>5</v>
      </c>
      <c r="X5" s="29">
        <v>5</v>
      </c>
      <c r="Y5" s="29">
        <v>5</v>
      </c>
      <c r="Z5" s="29">
        <v>5</v>
      </c>
      <c r="AA5" s="29">
        <v>5</v>
      </c>
      <c r="AB5" s="29">
        <v>5</v>
      </c>
      <c r="AC5" s="29">
        <v>5</v>
      </c>
      <c r="AD5" s="29">
        <v>5</v>
      </c>
      <c r="AE5" s="54">
        <f>T5+U5+V5+W5+X5+Y5+Z5+AA5+AB5+AC5+AD5</f>
        <v>51</v>
      </c>
      <c r="AF5" s="36">
        <v>40000000</v>
      </c>
      <c r="AG5" s="36">
        <v>40000000</v>
      </c>
      <c r="AH5" s="37" t="s">
        <v>81</v>
      </c>
      <c r="AI5" s="37" t="s">
        <v>81</v>
      </c>
      <c r="AJ5" s="36">
        <v>83000000</v>
      </c>
      <c r="AK5" s="36">
        <v>83000000</v>
      </c>
      <c r="AL5" s="37" t="s">
        <v>81</v>
      </c>
      <c r="AM5" s="37" t="s">
        <v>81</v>
      </c>
      <c r="AN5" s="36">
        <f>(+AJ5*4%)+AJ5</f>
        <v>86320000</v>
      </c>
      <c r="AO5" s="36">
        <f>(+AK5*4%)+AK5</f>
        <v>86320000</v>
      </c>
      <c r="AP5" s="37" t="s">
        <v>81</v>
      </c>
      <c r="AQ5" s="37" t="s">
        <v>81</v>
      </c>
      <c r="AR5" s="36">
        <f>(+AN5*4%)+AN5</f>
        <v>89772800</v>
      </c>
      <c r="AS5" s="36">
        <f>(+AO5*4%)+AO5</f>
        <v>89772800</v>
      </c>
      <c r="AT5" s="37" t="s">
        <v>81</v>
      </c>
      <c r="AU5" s="37" t="s">
        <v>81</v>
      </c>
      <c r="AV5" s="36">
        <f>(+AR5*4%)+AR5</f>
        <v>93363712</v>
      </c>
      <c r="AW5" s="36">
        <f>(+AS5*4%)+AS5</f>
        <v>93363712</v>
      </c>
      <c r="AX5" s="37" t="s">
        <v>81</v>
      </c>
      <c r="AY5" s="37" t="s">
        <v>81</v>
      </c>
      <c r="AZ5" s="36">
        <f>(+AV5*4%)+AV5</f>
        <v>97098260.480000004</v>
      </c>
      <c r="BA5" s="36">
        <f>(+AW5*4%)+AW5</f>
        <v>97098260.480000004</v>
      </c>
      <c r="BB5" s="37" t="s">
        <v>81</v>
      </c>
      <c r="BC5" s="37" t="s">
        <v>81</v>
      </c>
      <c r="BD5" s="36">
        <f>(+AZ5*4%)+AZ5</f>
        <v>100982190.89920001</v>
      </c>
      <c r="BE5" s="36">
        <f>(+BA5*4%)+BA5</f>
        <v>100982190.89920001</v>
      </c>
      <c r="BF5" s="37" t="s">
        <v>81</v>
      </c>
      <c r="BG5" s="37" t="s">
        <v>81</v>
      </c>
      <c r="BH5" s="36">
        <f>(+BD5*4%)+BD5</f>
        <v>105021478.53516801</v>
      </c>
      <c r="BI5" s="36">
        <f>(+BE5*4%)+BE5</f>
        <v>105021478.53516801</v>
      </c>
      <c r="BJ5" s="37" t="s">
        <v>81</v>
      </c>
      <c r="BK5" s="37" t="s">
        <v>81</v>
      </c>
      <c r="BL5" s="36">
        <f>(+BH5*4%)+BH5</f>
        <v>109222337.67657472</v>
      </c>
      <c r="BM5" s="36">
        <f>(+BI5*4%)+BI5</f>
        <v>109222337.67657472</v>
      </c>
      <c r="BN5" s="37" t="s">
        <v>81</v>
      </c>
      <c r="BO5" s="37" t="s">
        <v>81</v>
      </c>
      <c r="BP5" s="36">
        <f>(+BL5*4%)+BL5</f>
        <v>113591231.18363771</v>
      </c>
      <c r="BQ5" s="36">
        <f>(+BM5*4%)+BM5</f>
        <v>113591231.18363771</v>
      </c>
      <c r="BR5" s="37" t="s">
        <v>81</v>
      </c>
      <c r="BS5" s="37" t="s">
        <v>81</v>
      </c>
      <c r="BT5" s="36">
        <f>(+BP5*4%)+BP5</f>
        <v>118134880.43098322</v>
      </c>
      <c r="BU5" s="36">
        <f>(+BQ5*4%)+BQ5</f>
        <v>118134880.43098322</v>
      </c>
      <c r="BV5" s="37" t="s">
        <v>81</v>
      </c>
      <c r="BW5" s="37" t="s">
        <v>81</v>
      </c>
      <c r="BX5" s="36">
        <v>1036506891.2055637</v>
      </c>
      <c r="BY5" s="30" t="s">
        <v>118</v>
      </c>
      <c r="BZ5" s="42" t="s">
        <v>127</v>
      </c>
      <c r="CA5" s="69" t="s">
        <v>128</v>
      </c>
      <c r="CB5" s="52" t="s">
        <v>273</v>
      </c>
      <c r="CC5" s="52">
        <v>3386660</v>
      </c>
      <c r="CD5" s="86" t="s">
        <v>274</v>
      </c>
      <c r="CE5" s="120" t="s">
        <v>74</v>
      </c>
      <c r="CF5" s="174" t="s">
        <v>74</v>
      </c>
      <c r="CG5" s="41" t="s">
        <v>74</v>
      </c>
      <c r="CH5" s="44" t="s">
        <v>74</v>
      </c>
      <c r="CI5" s="42" t="s">
        <v>129</v>
      </c>
      <c r="CJ5" s="153" t="s">
        <v>300</v>
      </c>
      <c r="CK5" s="52" t="s">
        <v>74</v>
      </c>
      <c r="CL5" s="42" t="s">
        <v>74</v>
      </c>
      <c r="CM5" s="44" t="s">
        <v>130</v>
      </c>
      <c r="CN5" s="116" t="s">
        <v>301</v>
      </c>
      <c r="CO5" s="62" t="s">
        <v>268</v>
      </c>
      <c r="CP5" s="62" t="s">
        <v>268</v>
      </c>
      <c r="CQ5" s="87">
        <v>52</v>
      </c>
      <c r="CR5" s="66">
        <v>65</v>
      </c>
      <c r="CS5" s="41" t="s">
        <v>74</v>
      </c>
      <c r="CT5" s="44" t="s">
        <v>74</v>
      </c>
      <c r="CU5" s="45" t="s">
        <v>131</v>
      </c>
      <c r="CV5" s="111" t="s">
        <v>302</v>
      </c>
      <c r="CW5" s="42" t="s">
        <v>74</v>
      </c>
      <c r="CX5" s="42" t="s">
        <v>74</v>
      </c>
      <c r="CY5" s="41" t="s">
        <v>276</v>
      </c>
      <c r="CZ5" s="42" t="s">
        <v>123</v>
      </c>
      <c r="DA5" s="40" t="s">
        <v>132</v>
      </c>
      <c r="DB5" s="42" t="s">
        <v>75</v>
      </c>
      <c r="DC5" s="39"/>
      <c r="DD5" s="39"/>
      <c r="DE5" s="39"/>
      <c r="DF5" s="39"/>
      <c r="DG5" s="39"/>
      <c r="DH5" s="39"/>
      <c r="DI5" s="39"/>
      <c r="DJ5" s="39"/>
      <c r="DK5" s="39"/>
    </row>
    <row r="6" spans="1:115" customFormat="1" ht="62.25" customHeight="1" x14ac:dyDescent="0.25">
      <c r="A6" s="29">
        <v>24</v>
      </c>
      <c r="B6" s="30" t="s">
        <v>64</v>
      </c>
      <c r="C6" s="30" t="s">
        <v>113</v>
      </c>
      <c r="D6" s="29" t="s">
        <v>133</v>
      </c>
      <c r="E6" s="31">
        <v>5.0000000000000001E-3</v>
      </c>
      <c r="F6" s="30" t="s">
        <v>134</v>
      </c>
      <c r="G6" s="30" t="s">
        <v>135</v>
      </c>
      <c r="H6" s="30" t="s">
        <v>66</v>
      </c>
      <c r="I6" s="45" t="s">
        <v>79</v>
      </c>
      <c r="J6" s="30" t="s">
        <v>67</v>
      </c>
      <c r="K6" s="30" t="s">
        <v>68</v>
      </c>
      <c r="L6" s="29" t="s">
        <v>84</v>
      </c>
      <c r="M6" s="29" t="s">
        <v>69</v>
      </c>
      <c r="N6" s="30" t="s">
        <v>70</v>
      </c>
      <c r="O6" s="30" t="s">
        <v>71</v>
      </c>
      <c r="P6" s="30" t="s">
        <v>71</v>
      </c>
      <c r="Q6" s="30" t="s">
        <v>71</v>
      </c>
      <c r="R6" s="33">
        <v>43891</v>
      </c>
      <c r="S6" s="33">
        <v>47847</v>
      </c>
      <c r="T6" s="29">
        <v>3</v>
      </c>
      <c r="U6" s="29">
        <v>3</v>
      </c>
      <c r="V6" s="29">
        <v>3</v>
      </c>
      <c r="W6" s="29">
        <v>3</v>
      </c>
      <c r="X6" s="29">
        <v>3</v>
      </c>
      <c r="Y6" s="29">
        <v>3</v>
      </c>
      <c r="Z6" s="29">
        <v>3</v>
      </c>
      <c r="AA6" s="29">
        <v>3</v>
      </c>
      <c r="AB6" s="29">
        <v>3</v>
      </c>
      <c r="AC6" s="29">
        <v>3</v>
      </c>
      <c r="AD6" s="29">
        <v>3</v>
      </c>
      <c r="AE6" s="172">
        <v>33</v>
      </c>
      <c r="AF6" s="36">
        <v>0</v>
      </c>
      <c r="AG6" s="36">
        <v>0</v>
      </c>
      <c r="AH6" s="38" t="s">
        <v>136</v>
      </c>
      <c r="AI6" s="38" t="s">
        <v>137</v>
      </c>
      <c r="AJ6" s="36">
        <v>200000000</v>
      </c>
      <c r="AK6" s="36">
        <v>200000000</v>
      </c>
      <c r="AL6" s="38" t="s">
        <v>136</v>
      </c>
      <c r="AM6" s="38" t="s">
        <v>137</v>
      </c>
      <c r="AN6" s="36">
        <f>+AJ6*1.03</f>
        <v>206000000</v>
      </c>
      <c r="AO6" s="36">
        <f>+AK6*1.03</f>
        <v>206000000</v>
      </c>
      <c r="AP6" s="38" t="s">
        <v>136</v>
      </c>
      <c r="AQ6" s="38" t="s">
        <v>137</v>
      </c>
      <c r="AR6" s="36">
        <f>+AN6*1.03</f>
        <v>212180000</v>
      </c>
      <c r="AS6" s="36">
        <f>+AO6*1.03</f>
        <v>212180000</v>
      </c>
      <c r="AT6" s="38" t="s">
        <v>136</v>
      </c>
      <c r="AU6" s="38" t="s">
        <v>137</v>
      </c>
      <c r="AV6" s="36">
        <f>+AR6*1.03</f>
        <v>218545400</v>
      </c>
      <c r="AW6" s="36">
        <f>+AS6*1.03</f>
        <v>218545400</v>
      </c>
      <c r="AX6" s="38" t="s">
        <v>136</v>
      </c>
      <c r="AY6" s="38" t="s">
        <v>137</v>
      </c>
      <c r="AZ6" s="36">
        <f>+AV6*1.03</f>
        <v>225101762</v>
      </c>
      <c r="BA6" s="36" t="s">
        <v>138</v>
      </c>
      <c r="BB6" s="38" t="s">
        <v>138</v>
      </c>
      <c r="BC6" s="38" t="s">
        <v>138</v>
      </c>
      <c r="BD6" s="36">
        <f>+AZ6*1.03</f>
        <v>231854814.86000001</v>
      </c>
      <c r="BE6" s="36" t="s">
        <v>138</v>
      </c>
      <c r="BF6" s="38" t="s">
        <v>138</v>
      </c>
      <c r="BG6" s="38" t="s">
        <v>138</v>
      </c>
      <c r="BH6" s="36">
        <f>+BD6*1.03</f>
        <v>238810459.30580002</v>
      </c>
      <c r="BI6" s="36" t="s">
        <v>138</v>
      </c>
      <c r="BJ6" s="38" t="s">
        <v>138</v>
      </c>
      <c r="BK6" s="38" t="s">
        <v>138</v>
      </c>
      <c r="BL6" s="36">
        <f>+BH6*1.03</f>
        <v>245974773.08497402</v>
      </c>
      <c r="BM6" s="36" t="s">
        <v>138</v>
      </c>
      <c r="BN6" s="38" t="s">
        <v>138</v>
      </c>
      <c r="BO6" s="38" t="s">
        <v>138</v>
      </c>
      <c r="BP6" s="36">
        <f>+BL6*1.03</f>
        <v>253354016.27752325</v>
      </c>
      <c r="BQ6" s="36" t="s">
        <v>138</v>
      </c>
      <c r="BR6" s="38" t="s">
        <v>138</v>
      </c>
      <c r="BS6" s="38" t="s">
        <v>138</v>
      </c>
      <c r="BT6" s="36">
        <v>260954636</v>
      </c>
      <c r="BU6" s="36" t="s">
        <v>138</v>
      </c>
      <c r="BV6" s="38" t="s">
        <v>138</v>
      </c>
      <c r="BW6" s="38" t="s">
        <v>138</v>
      </c>
      <c r="BX6" s="36">
        <v>2292775861.5282974</v>
      </c>
      <c r="BY6" s="30" t="s">
        <v>118</v>
      </c>
      <c r="BZ6" s="42" t="s">
        <v>139</v>
      </c>
      <c r="CA6" s="69" t="s">
        <v>140</v>
      </c>
      <c r="CB6" s="69" t="s">
        <v>141</v>
      </c>
      <c r="CC6" s="70" t="s">
        <v>142</v>
      </c>
      <c r="CD6" s="79" t="s">
        <v>143</v>
      </c>
      <c r="CE6" s="120" t="s">
        <v>74</v>
      </c>
      <c r="CF6" s="174" t="s">
        <v>74</v>
      </c>
      <c r="CG6" s="41" t="s">
        <v>74</v>
      </c>
      <c r="CH6" s="44" t="s">
        <v>74</v>
      </c>
      <c r="CI6" s="81" t="s">
        <v>144</v>
      </c>
      <c r="CJ6" s="82" t="s">
        <v>294</v>
      </c>
      <c r="CK6" s="42" t="s">
        <v>74</v>
      </c>
      <c r="CL6" s="52" t="s">
        <v>74</v>
      </c>
      <c r="CM6" s="44" t="s">
        <v>145</v>
      </c>
      <c r="CN6" s="64" t="s">
        <v>295</v>
      </c>
      <c r="CO6" s="62" t="s">
        <v>268</v>
      </c>
      <c r="CP6" s="62" t="s">
        <v>268</v>
      </c>
      <c r="CQ6" s="42" t="s">
        <v>74</v>
      </c>
      <c r="CR6" s="83">
        <v>4</v>
      </c>
      <c r="CS6" s="41" t="s">
        <v>74</v>
      </c>
      <c r="CT6" s="42" t="s">
        <v>74</v>
      </c>
      <c r="CU6" s="104" t="s">
        <v>146</v>
      </c>
      <c r="CV6" s="110" t="s">
        <v>296</v>
      </c>
      <c r="CW6" s="42" t="s">
        <v>74</v>
      </c>
      <c r="CX6" s="42" t="s">
        <v>74</v>
      </c>
      <c r="CY6" s="41" t="s">
        <v>74</v>
      </c>
      <c r="CZ6" s="42" t="s">
        <v>123</v>
      </c>
      <c r="DA6" s="40" t="s">
        <v>123</v>
      </c>
      <c r="DB6" s="42" t="s">
        <v>75</v>
      </c>
      <c r="DC6" s="39"/>
      <c r="DD6" s="39"/>
      <c r="DE6" s="39"/>
      <c r="DF6" s="39"/>
      <c r="DG6" s="39"/>
      <c r="DH6" s="39"/>
      <c r="DI6" s="39"/>
      <c r="DJ6" s="39"/>
      <c r="DK6" s="39"/>
    </row>
    <row r="7" spans="1:115" ht="62.25" customHeight="1" x14ac:dyDescent="0.25">
      <c r="A7" s="29">
        <v>38</v>
      </c>
      <c r="B7" s="30" t="s">
        <v>150</v>
      </c>
      <c r="C7" s="30" t="s">
        <v>151</v>
      </c>
      <c r="D7" s="30" t="s">
        <v>152</v>
      </c>
      <c r="E7" s="31">
        <v>2.5000000000000001E-3</v>
      </c>
      <c r="F7" s="30" t="s">
        <v>153</v>
      </c>
      <c r="G7" s="30" t="s">
        <v>154</v>
      </c>
      <c r="H7" s="30" t="s">
        <v>85</v>
      </c>
      <c r="I7" s="30" t="s">
        <v>86</v>
      </c>
      <c r="J7" s="30" t="s">
        <v>67</v>
      </c>
      <c r="K7" s="30" t="s">
        <v>68</v>
      </c>
      <c r="L7" s="30" t="s">
        <v>106</v>
      </c>
      <c r="M7" s="30" t="s">
        <v>149</v>
      </c>
      <c r="N7" s="30" t="s">
        <v>70</v>
      </c>
      <c r="O7" s="30" t="s">
        <v>71</v>
      </c>
      <c r="P7" s="30" t="s">
        <v>71</v>
      </c>
      <c r="Q7" s="30" t="s">
        <v>71</v>
      </c>
      <c r="R7" s="33">
        <v>44138</v>
      </c>
      <c r="S7" s="33">
        <v>47847</v>
      </c>
      <c r="T7" s="29">
        <v>4</v>
      </c>
      <c r="U7" s="29">
        <v>48</v>
      </c>
      <c r="V7" s="29">
        <v>48</v>
      </c>
      <c r="W7" s="29">
        <v>48</v>
      </c>
      <c r="X7" s="29">
        <v>48</v>
      </c>
      <c r="Y7" s="29">
        <v>48</v>
      </c>
      <c r="Z7" s="29">
        <v>48</v>
      </c>
      <c r="AA7" s="29">
        <v>48</v>
      </c>
      <c r="AB7" s="29">
        <v>48</v>
      </c>
      <c r="AC7" s="29">
        <v>48</v>
      </c>
      <c r="AD7" s="29">
        <v>48</v>
      </c>
      <c r="AE7" s="54">
        <f>T7+U7+V7+W7+X7+Y7+Z7+AA7+AB7+AC7+AD7</f>
        <v>484</v>
      </c>
      <c r="AF7" s="36">
        <v>16459400</v>
      </c>
      <c r="AG7" s="36">
        <v>16459400</v>
      </c>
      <c r="AH7" s="30">
        <v>118</v>
      </c>
      <c r="AI7" s="38">
        <v>7581</v>
      </c>
      <c r="AJ7" s="36">
        <v>101719092</v>
      </c>
      <c r="AK7" s="36">
        <v>101719092</v>
      </c>
      <c r="AL7" s="30">
        <v>118</v>
      </c>
      <c r="AM7" s="30">
        <v>7581</v>
      </c>
      <c r="AN7" s="36">
        <v>104170665</v>
      </c>
      <c r="AO7" s="36">
        <v>104170665</v>
      </c>
      <c r="AP7" s="30">
        <v>118</v>
      </c>
      <c r="AQ7" s="30">
        <v>7581</v>
      </c>
      <c r="AR7" s="36">
        <v>107916785</v>
      </c>
      <c r="AS7" s="36">
        <v>107916785</v>
      </c>
      <c r="AT7" s="30">
        <v>118</v>
      </c>
      <c r="AU7" s="30">
        <v>7581</v>
      </c>
      <c r="AV7" s="36">
        <v>111154289</v>
      </c>
      <c r="AW7" s="36">
        <v>111154289</v>
      </c>
      <c r="AX7" s="30">
        <v>118</v>
      </c>
      <c r="AY7" s="30">
        <v>7581</v>
      </c>
      <c r="AZ7" s="36">
        <v>114488917</v>
      </c>
      <c r="BA7" s="36">
        <v>114488917</v>
      </c>
      <c r="BB7" s="30">
        <v>118</v>
      </c>
      <c r="BC7" s="30">
        <v>7581</v>
      </c>
      <c r="BD7" s="36">
        <v>117923585</v>
      </c>
      <c r="BE7" s="36">
        <v>117923585</v>
      </c>
      <c r="BF7" s="30">
        <v>118</v>
      </c>
      <c r="BG7" s="30">
        <v>7581</v>
      </c>
      <c r="BH7" s="36">
        <v>121461292</v>
      </c>
      <c r="BI7" s="36">
        <v>121461292</v>
      </c>
      <c r="BJ7" s="30">
        <v>118</v>
      </c>
      <c r="BK7" s="30">
        <v>7581</v>
      </c>
      <c r="BL7" s="36">
        <v>125105131</v>
      </c>
      <c r="BM7" s="36">
        <v>125105131</v>
      </c>
      <c r="BN7" s="30">
        <v>118</v>
      </c>
      <c r="BO7" s="30">
        <v>7581</v>
      </c>
      <c r="BP7" s="36">
        <v>128858285</v>
      </c>
      <c r="BQ7" s="36">
        <v>128858285</v>
      </c>
      <c r="BR7" s="30">
        <v>118</v>
      </c>
      <c r="BS7" s="38">
        <v>7581</v>
      </c>
      <c r="BT7" s="36">
        <v>132724033</v>
      </c>
      <c r="BU7" s="36">
        <v>132724033</v>
      </c>
      <c r="BV7" s="30">
        <v>118</v>
      </c>
      <c r="BW7" s="30">
        <v>7581</v>
      </c>
      <c r="BX7" s="36">
        <v>1181981474</v>
      </c>
      <c r="BY7" s="30" t="s">
        <v>118</v>
      </c>
      <c r="BZ7" s="42" t="s">
        <v>98</v>
      </c>
      <c r="CA7" s="42" t="s">
        <v>155</v>
      </c>
      <c r="CB7" s="88" t="s">
        <v>306</v>
      </c>
      <c r="CC7" s="88">
        <v>3649400</v>
      </c>
      <c r="CD7" s="89" t="s">
        <v>307</v>
      </c>
      <c r="CE7" s="100" t="s">
        <v>74</v>
      </c>
      <c r="CF7" s="90">
        <v>26</v>
      </c>
      <c r="CG7" s="71" t="s">
        <v>74</v>
      </c>
      <c r="CH7" s="73" t="s">
        <v>74</v>
      </c>
      <c r="CI7" s="72" t="s">
        <v>156</v>
      </c>
      <c r="CJ7" s="91" t="s">
        <v>308</v>
      </c>
      <c r="CK7" s="72" t="s">
        <v>74</v>
      </c>
      <c r="CL7" s="72" t="s">
        <v>74</v>
      </c>
      <c r="CM7" s="73" t="s">
        <v>309</v>
      </c>
      <c r="CN7" s="74" t="s">
        <v>347</v>
      </c>
      <c r="CO7" s="75" t="s">
        <v>270</v>
      </c>
      <c r="CP7" s="75" t="s">
        <v>270</v>
      </c>
      <c r="CQ7" s="72" t="s">
        <v>74</v>
      </c>
      <c r="CR7" s="173">
        <v>0</v>
      </c>
      <c r="CS7" s="71" t="s">
        <v>74</v>
      </c>
      <c r="CT7" s="71" t="s">
        <v>74</v>
      </c>
      <c r="CU7" s="105" t="s">
        <v>157</v>
      </c>
      <c r="CV7" s="112" t="s">
        <v>310</v>
      </c>
      <c r="CW7" s="72" t="s">
        <v>74</v>
      </c>
      <c r="CX7" s="92" t="s">
        <v>74</v>
      </c>
      <c r="CY7" s="41" t="s">
        <v>276</v>
      </c>
      <c r="CZ7" s="42" t="s">
        <v>158</v>
      </c>
      <c r="DA7" s="40" t="s">
        <v>159</v>
      </c>
      <c r="DB7" s="42" t="s">
        <v>75</v>
      </c>
      <c r="DC7" s="39"/>
      <c r="DD7" s="39"/>
      <c r="DE7" s="39"/>
      <c r="DF7" s="39"/>
      <c r="DG7" s="39"/>
      <c r="DH7" s="39"/>
      <c r="DI7" s="39"/>
      <c r="DJ7" s="39"/>
      <c r="DK7" s="39"/>
    </row>
    <row r="8" spans="1:115" ht="62.25" customHeight="1" x14ac:dyDescent="0.25">
      <c r="A8" s="29">
        <v>39</v>
      </c>
      <c r="B8" s="30" t="s">
        <v>150</v>
      </c>
      <c r="C8" s="30" t="s">
        <v>151</v>
      </c>
      <c r="D8" s="30" t="s">
        <v>160</v>
      </c>
      <c r="E8" s="31">
        <v>2.5000000000000001E-3</v>
      </c>
      <c r="F8" s="30" t="s">
        <v>161</v>
      </c>
      <c r="G8" s="30" t="s">
        <v>154</v>
      </c>
      <c r="H8" s="30" t="s">
        <v>85</v>
      </c>
      <c r="I8" s="30" t="s">
        <v>86</v>
      </c>
      <c r="J8" s="30" t="s">
        <v>67</v>
      </c>
      <c r="K8" s="30" t="s">
        <v>68</v>
      </c>
      <c r="L8" s="29" t="s">
        <v>84</v>
      </c>
      <c r="M8" s="29" t="s">
        <v>69</v>
      </c>
      <c r="N8" s="30" t="s">
        <v>70</v>
      </c>
      <c r="O8" s="30" t="s">
        <v>71</v>
      </c>
      <c r="P8" s="30" t="s">
        <v>71</v>
      </c>
      <c r="Q8" s="30" t="s">
        <v>71</v>
      </c>
      <c r="R8" s="33">
        <v>44136</v>
      </c>
      <c r="S8" s="33">
        <v>47848</v>
      </c>
      <c r="T8" s="29">
        <v>1</v>
      </c>
      <c r="U8" s="29">
        <v>10</v>
      </c>
      <c r="V8" s="29">
        <v>10</v>
      </c>
      <c r="W8" s="29">
        <v>10</v>
      </c>
      <c r="X8" s="29">
        <v>10</v>
      </c>
      <c r="Y8" s="29">
        <v>10</v>
      </c>
      <c r="Z8" s="29">
        <v>10</v>
      </c>
      <c r="AA8" s="29">
        <v>10</v>
      </c>
      <c r="AB8" s="29">
        <v>10</v>
      </c>
      <c r="AC8" s="29">
        <v>10</v>
      </c>
      <c r="AD8" s="29">
        <v>10</v>
      </c>
      <c r="AE8" s="54">
        <f>T8+U8+V8+W8+X8+Y8+Z8+AA8+AB8+AC8+AD8</f>
        <v>101</v>
      </c>
      <c r="AF8" s="36">
        <v>15000000</v>
      </c>
      <c r="AG8" s="36">
        <v>15000000</v>
      </c>
      <c r="AH8" s="37" t="s">
        <v>81</v>
      </c>
      <c r="AI8" s="37" t="s">
        <v>81</v>
      </c>
      <c r="AJ8" s="36">
        <v>57000000</v>
      </c>
      <c r="AK8" s="36">
        <v>57000000</v>
      </c>
      <c r="AL8" s="37" t="s">
        <v>81</v>
      </c>
      <c r="AM8" s="37" t="s">
        <v>81</v>
      </c>
      <c r="AN8" s="36">
        <f>(+AJ8*4%)+AJ8</f>
        <v>59280000</v>
      </c>
      <c r="AO8" s="36">
        <f>(+AK8*4%)+AK8</f>
        <v>59280000</v>
      </c>
      <c r="AP8" s="37" t="s">
        <v>81</v>
      </c>
      <c r="AQ8" s="37" t="s">
        <v>81</v>
      </c>
      <c r="AR8" s="36">
        <f>(+AN8*4%)+AN8</f>
        <v>61651200</v>
      </c>
      <c r="AS8" s="36">
        <f>(+AO8*4%)+AO8</f>
        <v>61651200</v>
      </c>
      <c r="AT8" s="37" t="s">
        <v>81</v>
      </c>
      <c r="AU8" s="37" t="s">
        <v>81</v>
      </c>
      <c r="AV8" s="36">
        <f>(+AR8*4%)+AR8</f>
        <v>64117248</v>
      </c>
      <c r="AW8" s="36">
        <f>(+AS8*4%)+AS8</f>
        <v>64117248</v>
      </c>
      <c r="AX8" s="37" t="s">
        <v>81</v>
      </c>
      <c r="AY8" s="37" t="s">
        <v>81</v>
      </c>
      <c r="AZ8" s="36">
        <f>(+AV8*4%)+AV8</f>
        <v>66681937.920000002</v>
      </c>
      <c r="BA8" s="36">
        <f>(+AW8*4%)+AW8</f>
        <v>66681937.920000002</v>
      </c>
      <c r="BB8" s="37" t="s">
        <v>81</v>
      </c>
      <c r="BC8" s="37" t="s">
        <v>81</v>
      </c>
      <c r="BD8" s="36">
        <f>(+AZ8*4%)+AZ8</f>
        <v>69349215.436800003</v>
      </c>
      <c r="BE8" s="36">
        <f>(+BA8*4%)+BA8</f>
        <v>69349215.436800003</v>
      </c>
      <c r="BF8" s="37" t="s">
        <v>81</v>
      </c>
      <c r="BG8" s="37" t="s">
        <v>81</v>
      </c>
      <c r="BH8" s="36">
        <f>(+BD8*4%)+BD8</f>
        <v>72123184.054271996</v>
      </c>
      <c r="BI8" s="36">
        <f>(+BE8*4%)+BE8</f>
        <v>72123184.054271996</v>
      </c>
      <c r="BJ8" s="37" t="s">
        <v>81</v>
      </c>
      <c r="BK8" s="37" t="s">
        <v>81</v>
      </c>
      <c r="BL8" s="36">
        <f>(+BH8*4%)+BH8</f>
        <v>75008111.416442871</v>
      </c>
      <c r="BM8" s="36">
        <f>(+BI8*4%)+BI8</f>
        <v>75008111.416442871</v>
      </c>
      <c r="BN8" s="37" t="s">
        <v>81</v>
      </c>
      <c r="BO8" s="37" t="s">
        <v>81</v>
      </c>
      <c r="BP8" s="36">
        <f>(+BL8*4%)+BL8</f>
        <v>78008435.873100579</v>
      </c>
      <c r="BQ8" s="36">
        <f>(+BM8*4%)+BM8</f>
        <v>78008435.873100579</v>
      </c>
      <c r="BR8" s="37" t="s">
        <v>81</v>
      </c>
      <c r="BS8" s="37" t="s">
        <v>81</v>
      </c>
      <c r="BT8" s="36">
        <f>(+BP8*4%)+BP8</f>
        <v>81128773.3080246</v>
      </c>
      <c r="BU8" s="36">
        <f>(+BQ8*4%)+BQ8</f>
        <v>81128773.3080246</v>
      </c>
      <c r="BV8" s="37" t="s">
        <v>81</v>
      </c>
      <c r="BW8" s="37" t="s">
        <v>81</v>
      </c>
      <c r="BX8" s="36">
        <v>699348106.00864005</v>
      </c>
      <c r="BY8" s="30" t="s">
        <v>118</v>
      </c>
      <c r="BZ8" s="42" t="s">
        <v>127</v>
      </c>
      <c r="CA8" s="69" t="s">
        <v>162</v>
      </c>
      <c r="CB8" s="52" t="s">
        <v>273</v>
      </c>
      <c r="CC8" s="52">
        <v>3386660</v>
      </c>
      <c r="CD8" s="86" t="s">
        <v>274</v>
      </c>
      <c r="CE8" s="120" t="s">
        <v>74</v>
      </c>
      <c r="CF8" s="174" t="s">
        <v>74</v>
      </c>
      <c r="CG8" s="41" t="s">
        <v>74</v>
      </c>
      <c r="CH8" s="44" t="s">
        <v>74</v>
      </c>
      <c r="CI8" s="42" t="s">
        <v>275</v>
      </c>
      <c r="CJ8" s="68" t="s">
        <v>303</v>
      </c>
      <c r="CK8" s="52" t="s">
        <v>74</v>
      </c>
      <c r="CL8" s="52" t="s">
        <v>74</v>
      </c>
      <c r="CM8" s="42" t="s">
        <v>163</v>
      </c>
      <c r="CN8" s="116" t="s">
        <v>304</v>
      </c>
      <c r="CO8" s="62" t="s">
        <v>270</v>
      </c>
      <c r="CP8" s="62" t="s">
        <v>270</v>
      </c>
      <c r="CQ8" s="42" t="s">
        <v>74</v>
      </c>
      <c r="CR8" s="66">
        <v>8</v>
      </c>
      <c r="CS8" s="41" t="s">
        <v>74</v>
      </c>
      <c r="CT8" s="41" t="s">
        <v>74</v>
      </c>
      <c r="CU8" s="106" t="s">
        <v>163</v>
      </c>
      <c r="CV8" s="111" t="s">
        <v>305</v>
      </c>
      <c r="CW8" s="42" t="s">
        <v>74</v>
      </c>
      <c r="CX8" s="42" t="s">
        <v>74</v>
      </c>
      <c r="CY8" s="41" t="s">
        <v>276</v>
      </c>
      <c r="CZ8" s="42" t="s">
        <v>164</v>
      </c>
      <c r="DA8" s="40" t="s">
        <v>165</v>
      </c>
      <c r="DB8" s="42" t="s">
        <v>75</v>
      </c>
      <c r="DC8" s="39"/>
      <c r="DD8" s="39"/>
      <c r="DE8" s="39"/>
      <c r="DF8" s="39"/>
      <c r="DG8" s="39"/>
      <c r="DH8" s="39"/>
      <c r="DI8" s="39"/>
      <c r="DJ8" s="39"/>
      <c r="DK8" s="39"/>
    </row>
    <row r="9" spans="1:115" ht="62.25" customHeight="1" x14ac:dyDescent="0.25">
      <c r="A9" s="29">
        <v>40</v>
      </c>
      <c r="B9" s="30" t="s">
        <v>150</v>
      </c>
      <c r="C9" s="30" t="s">
        <v>151</v>
      </c>
      <c r="D9" s="29" t="s">
        <v>166</v>
      </c>
      <c r="E9" s="31">
        <v>2.5000000000000001E-3</v>
      </c>
      <c r="F9" s="30" t="s">
        <v>167</v>
      </c>
      <c r="G9" s="30" t="s">
        <v>168</v>
      </c>
      <c r="H9" s="30" t="s">
        <v>85</v>
      </c>
      <c r="I9" s="30" t="s">
        <v>86</v>
      </c>
      <c r="J9" s="30" t="s">
        <v>67</v>
      </c>
      <c r="K9" s="30" t="s">
        <v>70</v>
      </c>
      <c r="L9" s="30" t="s">
        <v>106</v>
      </c>
      <c r="M9" s="30" t="s">
        <v>69</v>
      </c>
      <c r="N9" s="30" t="s">
        <v>70</v>
      </c>
      <c r="O9" s="30" t="s">
        <v>71</v>
      </c>
      <c r="P9" s="30" t="s">
        <v>71</v>
      </c>
      <c r="Q9" s="30" t="s">
        <v>71</v>
      </c>
      <c r="R9" s="33">
        <v>43891</v>
      </c>
      <c r="S9" s="33">
        <v>47847</v>
      </c>
      <c r="T9" s="29">
        <v>1</v>
      </c>
      <c r="U9" s="29">
        <v>4</v>
      </c>
      <c r="V9" s="29">
        <v>4</v>
      </c>
      <c r="W9" s="29">
        <v>4</v>
      </c>
      <c r="X9" s="29">
        <v>4</v>
      </c>
      <c r="Y9" s="29">
        <v>4</v>
      </c>
      <c r="Z9" s="29">
        <v>4</v>
      </c>
      <c r="AA9" s="29">
        <v>4</v>
      </c>
      <c r="AB9" s="29">
        <v>4</v>
      </c>
      <c r="AC9" s="29">
        <v>4</v>
      </c>
      <c r="AD9" s="29">
        <v>4</v>
      </c>
      <c r="AE9" s="54">
        <f>T9+U9+V9+W9+X9+Y9+Z9+AA9+AB9+AC9+AD9</f>
        <v>41</v>
      </c>
      <c r="AF9" s="36">
        <v>726885</v>
      </c>
      <c r="AG9" s="36">
        <v>726885</v>
      </c>
      <c r="AH9" s="38" t="s">
        <v>169</v>
      </c>
      <c r="AI9" s="38" t="s">
        <v>170</v>
      </c>
      <c r="AJ9" s="36">
        <v>797446</v>
      </c>
      <c r="AK9" s="36">
        <v>797446</v>
      </c>
      <c r="AL9" s="38" t="s">
        <v>169</v>
      </c>
      <c r="AM9" s="38" t="s">
        <v>170</v>
      </c>
      <c r="AN9" s="36">
        <v>877771</v>
      </c>
      <c r="AO9" s="36">
        <v>877771</v>
      </c>
      <c r="AP9" s="38" t="s">
        <v>169</v>
      </c>
      <c r="AQ9" s="38" t="s">
        <v>170</v>
      </c>
      <c r="AR9" s="36">
        <v>1018214</v>
      </c>
      <c r="AS9" s="36">
        <v>1018214</v>
      </c>
      <c r="AT9" s="38" t="s">
        <v>169</v>
      </c>
      <c r="AU9" s="38" t="s">
        <v>170</v>
      </c>
      <c r="AV9" s="36">
        <f>AR9*1.03</f>
        <v>1048760.42</v>
      </c>
      <c r="AW9" s="36">
        <f>AS9*1.03</f>
        <v>1048760.42</v>
      </c>
      <c r="AX9" s="38" t="s">
        <v>169</v>
      </c>
      <c r="AY9" s="38" t="s">
        <v>170</v>
      </c>
      <c r="AZ9" s="36">
        <f>AV9*1.03</f>
        <v>1080223.2326</v>
      </c>
      <c r="BA9" s="36">
        <f>AW9*1.03</f>
        <v>1080223.2326</v>
      </c>
      <c r="BB9" s="38" t="s">
        <v>169</v>
      </c>
      <c r="BC9" s="38" t="s">
        <v>170</v>
      </c>
      <c r="BD9" s="36">
        <f>AZ9*1.03</f>
        <v>1112629.929578</v>
      </c>
      <c r="BE9" s="36">
        <f>BA9*1.03</f>
        <v>1112629.929578</v>
      </c>
      <c r="BF9" s="38" t="s">
        <v>169</v>
      </c>
      <c r="BG9" s="38" t="s">
        <v>170</v>
      </c>
      <c r="BH9" s="36">
        <f>BD9*1.03</f>
        <v>1146008.82746534</v>
      </c>
      <c r="BI9" s="36">
        <f>BE9*1.03</f>
        <v>1146008.82746534</v>
      </c>
      <c r="BJ9" s="38" t="s">
        <v>169</v>
      </c>
      <c r="BK9" s="38" t="s">
        <v>170</v>
      </c>
      <c r="BL9" s="36">
        <f>BH9*1.03</f>
        <v>1180389.0922893002</v>
      </c>
      <c r="BM9" s="36">
        <f>BI9*1.03</f>
        <v>1180389.0922893002</v>
      </c>
      <c r="BN9" s="38" t="s">
        <v>169</v>
      </c>
      <c r="BO9" s="38" t="s">
        <v>170</v>
      </c>
      <c r="BP9" s="36">
        <f>BL9*1.03</f>
        <v>1215800.7650579792</v>
      </c>
      <c r="BQ9" s="36">
        <f>BM9*1.03</f>
        <v>1215800.7650579792</v>
      </c>
      <c r="BR9" s="38" t="s">
        <v>169</v>
      </c>
      <c r="BS9" s="38" t="s">
        <v>170</v>
      </c>
      <c r="BT9" s="36">
        <f>BP9*1.03</f>
        <v>1252274.7880097185</v>
      </c>
      <c r="BU9" s="36">
        <f>BQ9*1.03</f>
        <v>1252274.7880097185</v>
      </c>
      <c r="BV9" s="38" t="s">
        <v>169</v>
      </c>
      <c r="BW9" s="38" t="s">
        <v>170</v>
      </c>
      <c r="BX9" s="36">
        <f>BT9+BP9+BL9+BH9+BD9+AZ9+AV9+AR9+AN9+AJ9+AF9</f>
        <v>11456403.055000339</v>
      </c>
      <c r="BY9" s="30" t="s">
        <v>118</v>
      </c>
      <c r="BZ9" s="42" t="s">
        <v>139</v>
      </c>
      <c r="CA9" s="69" t="s">
        <v>171</v>
      </c>
      <c r="CB9" s="69" t="s">
        <v>141</v>
      </c>
      <c r="CC9" s="69" t="s">
        <v>172</v>
      </c>
      <c r="CD9" s="79" t="s">
        <v>143</v>
      </c>
      <c r="CE9" s="120" t="s">
        <v>74</v>
      </c>
      <c r="CF9" s="174" t="s">
        <v>74</v>
      </c>
      <c r="CG9" s="41" t="s">
        <v>74</v>
      </c>
      <c r="CH9" s="44" t="s">
        <v>74</v>
      </c>
      <c r="CI9" s="42" t="s">
        <v>173</v>
      </c>
      <c r="CJ9" s="82" t="s">
        <v>337</v>
      </c>
      <c r="CK9" s="42" t="s">
        <v>74</v>
      </c>
      <c r="CL9" s="42" t="s">
        <v>74</v>
      </c>
      <c r="CM9" s="44" t="s">
        <v>174</v>
      </c>
      <c r="CN9" s="148" t="s">
        <v>339</v>
      </c>
      <c r="CO9" s="62" t="s">
        <v>271</v>
      </c>
      <c r="CP9" s="62" t="s">
        <v>271</v>
      </c>
      <c r="CQ9" s="41" t="s">
        <v>74</v>
      </c>
      <c r="CR9" s="83">
        <v>0</v>
      </c>
      <c r="CS9" s="42" t="s">
        <v>74</v>
      </c>
      <c r="CT9" s="48" t="s">
        <v>74</v>
      </c>
      <c r="CU9" s="42" t="s">
        <v>175</v>
      </c>
      <c r="CV9" s="147" t="s">
        <v>338</v>
      </c>
      <c r="CW9" s="42" t="s">
        <v>74</v>
      </c>
      <c r="CX9" s="42" t="s">
        <v>74</v>
      </c>
      <c r="CY9" s="41" t="s">
        <v>74</v>
      </c>
      <c r="CZ9" s="42" t="s">
        <v>164</v>
      </c>
      <c r="DA9" s="40" t="s">
        <v>176</v>
      </c>
      <c r="DB9" s="42" t="s">
        <v>75</v>
      </c>
      <c r="DC9" s="39"/>
      <c r="DD9" s="39"/>
      <c r="DE9" s="39"/>
      <c r="DF9" s="39"/>
      <c r="DG9" s="39"/>
      <c r="DH9" s="39"/>
      <c r="DI9" s="39"/>
      <c r="DJ9" s="39"/>
      <c r="DK9" s="39"/>
    </row>
    <row r="10" spans="1:115" ht="62.25" customHeight="1" x14ac:dyDescent="0.25">
      <c r="A10" s="29">
        <v>50</v>
      </c>
      <c r="B10" s="30" t="s">
        <v>150</v>
      </c>
      <c r="C10" s="30" t="s">
        <v>182</v>
      </c>
      <c r="D10" s="29" t="s">
        <v>183</v>
      </c>
      <c r="E10" s="31">
        <v>2.5000000000000001E-3</v>
      </c>
      <c r="F10" s="32" t="s">
        <v>184</v>
      </c>
      <c r="G10" s="32" t="s">
        <v>185</v>
      </c>
      <c r="H10" s="30" t="s">
        <v>85</v>
      </c>
      <c r="I10" s="30" t="s">
        <v>86</v>
      </c>
      <c r="J10" s="30" t="s">
        <v>67</v>
      </c>
      <c r="K10" s="30" t="s">
        <v>70</v>
      </c>
      <c r="L10" s="30" t="s">
        <v>76</v>
      </c>
      <c r="M10" s="29" t="s">
        <v>88</v>
      </c>
      <c r="N10" s="30" t="s">
        <v>70</v>
      </c>
      <c r="O10" s="30" t="s">
        <v>71</v>
      </c>
      <c r="P10" s="30" t="s">
        <v>71</v>
      </c>
      <c r="Q10" s="30" t="s">
        <v>71</v>
      </c>
      <c r="R10" s="33">
        <v>44044</v>
      </c>
      <c r="S10" s="33">
        <v>47848</v>
      </c>
      <c r="T10" s="34">
        <v>1</v>
      </c>
      <c r="U10" s="34">
        <v>1</v>
      </c>
      <c r="V10" s="34">
        <v>1</v>
      </c>
      <c r="W10" s="34">
        <v>1</v>
      </c>
      <c r="X10" s="34">
        <v>1</v>
      </c>
      <c r="Y10" s="34">
        <v>1</v>
      </c>
      <c r="Z10" s="34">
        <v>1</v>
      </c>
      <c r="AA10" s="34">
        <v>1</v>
      </c>
      <c r="AB10" s="34">
        <v>1</v>
      </c>
      <c r="AC10" s="34">
        <v>1</v>
      </c>
      <c r="AD10" s="34">
        <v>1</v>
      </c>
      <c r="AE10" s="175">
        <v>1</v>
      </c>
      <c r="AF10" s="36">
        <v>11500000</v>
      </c>
      <c r="AG10" s="36">
        <v>11500000</v>
      </c>
      <c r="AH10" s="37" t="s">
        <v>73</v>
      </c>
      <c r="AI10" s="38">
        <v>7858</v>
      </c>
      <c r="AJ10" s="36">
        <v>26500000</v>
      </c>
      <c r="AK10" s="36">
        <v>26500000</v>
      </c>
      <c r="AL10" s="37" t="s">
        <v>117</v>
      </c>
      <c r="AM10" s="38">
        <v>7858</v>
      </c>
      <c r="AN10" s="36">
        <v>27000000</v>
      </c>
      <c r="AO10" s="36">
        <v>27000000</v>
      </c>
      <c r="AP10" s="37" t="s">
        <v>117</v>
      </c>
      <c r="AQ10" s="38">
        <v>7858</v>
      </c>
      <c r="AR10" s="36">
        <v>27500000</v>
      </c>
      <c r="AS10" s="36">
        <v>27500000</v>
      </c>
      <c r="AT10" s="37" t="s">
        <v>117</v>
      </c>
      <c r="AU10" s="38">
        <v>7858</v>
      </c>
      <c r="AV10" s="36">
        <v>21000000</v>
      </c>
      <c r="AW10" s="36">
        <v>21000000</v>
      </c>
      <c r="AX10" s="37" t="s">
        <v>117</v>
      </c>
      <c r="AY10" s="53">
        <v>7858</v>
      </c>
      <c r="AZ10" s="36">
        <v>21630000</v>
      </c>
      <c r="BA10" s="36">
        <v>21630000</v>
      </c>
      <c r="BB10" s="37" t="s">
        <v>117</v>
      </c>
      <c r="BC10" s="53">
        <v>7858</v>
      </c>
      <c r="BD10" s="36">
        <f>AZ10*(1+0.03)</f>
        <v>22278900</v>
      </c>
      <c r="BE10" s="36">
        <f>BA10*(1+0.03)</f>
        <v>22278900</v>
      </c>
      <c r="BF10" s="37" t="s">
        <v>117</v>
      </c>
      <c r="BG10" s="53">
        <v>7858</v>
      </c>
      <c r="BH10" s="36">
        <f>BD10*(1+0.03)</f>
        <v>22947267</v>
      </c>
      <c r="BI10" s="36">
        <f>BE10*(1+0.03)</f>
        <v>22947267</v>
      </c>
      <c r="BJ10" s="37" t="s">
        <v>117</v>
      </c>
      <c r="BK10" s="53">
        <v>7858</v>
      </c>
      <c r="BL10" s="36">
        <f>BH10*(1+0.03)</f>
        <v>23635685.010000002</v>
      </c>
      <c r="BM10" s="36">
        <f>BI10*(1+0.03)</f>
        <v>23635685.010000002</v>
      </c>
      <c r="BN10" s="37" t="s">
        <v>117</v>
      </c>
      <c r="BO10" s="53">
        <v>7858</v>
      </c>
      <c r="BP10" s="36">
        <f>BL10*(1+0.03)</f>
        <v>24344755.560300004</v>
      </c>
      <c r="BQ10" s="36">
        <f>BM10*(1+0.03)</f>
        <v>24344755.560300004</v>
      </c>
      <c r="BR10" s="37" t="s">
        <v>117</v>
      </c>
      <c r="BS10" s="53">
        <v>7858</v>
      </c>
      <c r="BT10" s="36">
        <f>BP10*(1+0.03)</f>
        <v>25075098.227109004</v>
      </c>
      <c r="BU10" s="36">
        <f>BQ10*(1+0.03)</f>
        <v>25075098.227109004</v>
      </c>
      <c r="BV10" s="37" t="s">
        <v>117</v>
      </c>
      <c r="BW10" s="53">
        <v>7858</v>
      </c>
      <c r="BX10" s="36">
        <v>253411705.797409</v>
      </c>
      <c r="BY10" s="30" t="s">
        <v>118</v>
      </c>
      <c r="BZ10" s="42" t="s">
        <v>119</v>
      </c>
      <c r="CA10" s="42" t="s">
        <v>186</v>
      </c>
      <c r="CB10" s="40" t="s">
        <v>187</v>
      </c>
      <c r="CC10" s="40" t="s">
        <v>188</v>
      </c>
      <c r="CD10" s="40" t="s">
        <v>189</v>
      </c>
      <c r="CE10" s="121"/>
      <c r="CF10" s="124">
        <v>1</v>
      </c>
      <c r="CG10" s="42" t="s">
        <v>74</v>
      </c>
      <c r="CH10" s="42" t="s">
        <v>74</v>
      </c>
      <c r="CI10" s="42" t="s">
        <v>190</v>
      </c>
      <c r="CJ10" s="63" t="s">
        <v>293</v>
      </c>
      <c r="CK10" s="42" t="s">
        <v>74</v>
      </c>
      <c r="CL10" s="42" t="s">
        <v>74</v>
      </c>
      <c r="CM10" s="44" t="s">
        <v>191</v>
      </c>
      <c r="CN10" s="117" t="s">
        <v>191</v>
      </c>
      <c r="CO10" s="62" t="s">
        <v>269</v>
      </c>
      <c r="CP10" s="62" t="s">
        <v>269</v>
      </c>
      <c r="CQ10" s="42" t="s">
        <v>74</v>
      </c>
      <c r="CR10" s="83">
        <v>0</v>
      </c>
      <c r="CS10" s="42" t="s">
        <v>74</v>
      </c>
      <c r="CT10" s="41" t="s">
        <v>74</v>
      </c>
      <c r="CU10" s="104" t="s">
        <v>121</v>
      </c>
      <c r="CV10" s="110" t="s">
        <v>121</v>
      </c>
      <c r="CW10" s="42" t="s">
        <v>74</v>
      </c>
      <c r="CX10" s="42" t="s">
        <v>74</v>
      </c>
      <c r="CY10" s="42" t="s">
        <v>74</v>
      </c>
      <c r="CZ10" s="42" t="s">
        <v>192</v>
      </c>
      <c r="DA10" s="40" t="s">
        <v>123</v>
      </c>
      <c r="DB10" s="42" t="s">
        <v>75</v>
      </c>
      <c r="DC10" s="39"/>
      <c r="DD10" s="39"/>
      <c r="DE10" s="39"/>
      <c r="DF10" s="39"/>
      <c r="DG10" s="39"/>
      <c r="DH10" s="39"/>
      <c r="DI10" s="39"/>
      <c r="DJ10" s="39"/>
      <c r="DK10" s="39"/>
    </row>
    <row r="11" spans="1:115" ht="62.25" customHeight="1" x14ac:dyDescent="0.25">
      <c r="A11" s="29">
        <v>51</v>
      </c>
      <c r="B11" s="30" t="s">
        <v>150</v>
      </c>
      <c r="C11" s="30" t="s">
        <v>182</v>
      </c>
      <c r="D11" s="30" t="s">
        <v>193</v>
      </c>
      <c r="E11" s="31">
        <v>2.5000000000000001E-3</v>
      </c>
      <c r="F11" s="30" t="s">
        <v>194</v>
      </c>
      <c r="G11" s="32" t="s">
        <v>195</v>
      </c>
      <c r="H11" s="30" t="s">
        <v>66</v>
      </c>
      <c r="I11" s="29" t="s">
        <v>87</v>
      </c>
      <c r="J11" s="30" t="s">
        <v>67</v>
      </c>
      <c r="K11" s="30" t="s">
        <v>70</v>
      </c>
      <c r="L11" s="30" t="s">
        <v>76</v>
      </c>
      <c r="M11" s="30" t="s">
        <v>148</v>
      </c>
      <c r="N11" s="30" t="s">
        <v>70</v>
      </c>
      <c r="O11" s="30" t="s">
        <v>71</v>
      </c>
      <c r="P11" s="30" t="s">
        <v>71</v>
      </c>
      <c r="Q11" s="30" t="s">
        <v>71</v>
      </c>
      <c r="R11" s="33">
        <v>43891</v>
      </c>
      <c r="S11" s="33">
        <v>47847</v>
      </c>
      <c r="T11" s="34">
        <v>1</v>
      </c>
      <c r="U11" s="34">
        <v>1</v>
      </c>
      <c r="V11" s="34">
        <v>1</v>
      </c>
      <c r="W11" s="34">
        <v>1</v>
      </c>
      <c r="X11" s="34">
        <v>1</v>
      </c>
      <c r="Y11" s="34">
        <v>1</v>
      </c>
      <c r="Z11" s="34">
        <v>1</v>
      </c>
      <c r="AA11" s="34">
        <v>1</v>
      </c>
      <c r="AB11" s="34">
        <v>1</v>
      </c>
      <c r="AC11" s="34">
        <v>1</v>
      </c>
      <c r="AD11" s="34">
        <v>1</v>
      </c>
      <c r="AE11" s="175">
        <v>1</v>
      </c>
      <c r="AF11" s="36">
        <v>23000000</v>
      </c>
      <c r="AG11" s="36">
        <v>23000000</v>
      </c>
      <c r="AH11" s="38" t="s">
        <v>170</v>
      </c>
      <c r="AI11" s="38" t="s">
        <v>170</v>
      </c>
      <c r="AJ11" s="36">
        <v>88000000</v>
      </c>
      <c r="AK11" s="36">
        <v>88000000</v>
      </c>
      <c r="AL11" s="38" t="s">
        <v>170</v>
      </c>
      <c r="AM11" s="38" t="s">
        <v>170</v>
      </c>
      <c r="AN11" s="36">
        <v>64000000</v>
      </c>
      <c r="AO11" s="36">
        <v>64000000</v>
      </c>
      <c r="AP11" s="38" t="s">
        <v>170</v>
      </c>
      <c r="AQ11" s="38" t="s">
        <v>170</v>
      </c>
      <c r="AR11" s="36">
        <v>68000000</v>
      </c>
      <c r="AS11" s="36">
        <v>68000000</v>
      </c>
      <c r="AT11" s="38" t="s">
        <v>170</v>
      </c>
      <c r="AU11" s="38" t="s">
        <v>170</v>
      </c>
      <c r="AV11" s="36">
        <v>74000000</v>
      </c>
      <c r="AW11" s="36">
        <v>0</v>
      </c>
      <c r="AX11" s="149" t="s">
        <v>78</v>
      </c>
      <c r="AY11" s="149" t="s">
        <v>340</v>
      </c>
      <c r="AZ11" s="36">
        <v>80000000</v>
      </c>
      <c r="BA11" s="36">
        <v>0</v>
      </c>
      <c r="BB11" s="38" t="s">
        <v>170</v>
      </c>
      <c r="BC11" s="38" t="s">
        <v>170</v>
      </c>
      <c r="BD11" s="36">
        <v>86000000</v>
      </c>
      <c r="BE11" s="36">
        <v>0</v>
      </c>
      <c r="BF11" s="38" t="s">
        <v>170</v>
      </c>
      <c r="BG11" s="38" t="s">
        <v>170</v>
      </c>
      <c r="BH11" s="36">
        <v>93000000</v>
      </c>
      <c r="BI11" s="36">
        <v>0</v>
      </c>
      <c r="BJ11" s="38" t="s">
        <v>170</v>
      </c>
      <c r="BK11" s="38" t="s">
        <v>170</v>
      </c>
      <c r="BL11" s="36">
        <v>101000000</v>
      </c>
      <c r="BM11" s="36">
        <v>0</v>
      </c>
      <c r="BN11" s="38" t="s">
        <v>170</v>
      </c>
      <c r="BO11" s="38" t="s">
        <v>170</v>
      </c>
      <c r="BP11" s="36">
        <v>109000000</v>
      </c>
      <c r="BQ11" s="36">
        <v>0</v>
      </c>
      <c r="BR11" s="38" t="s">
        <v>170</v>
      </c>
      <c r="BS11" s="38" t="s">
        <v>170</v>
      </c>
      <c r="BT11" s="36">
        <v>117000000</v>
      </c>
      <c r="BU11" s="36">
        <v>0</v>
      </c>
      <c r="BV11" s="38" t="s">
        <v>170</v>
      </c>
      <c r="BW11" s="38" t="s">
        <v>170</v>
      </c>
      <c r="BX11" s="36">
        <f>BT11+BP11+BL11+BH11+BD11+AZ11+AV11+AR11+AN11+AJ11+AF11</f>
        <v>903000000</v>
      </c>
      <c r="BY11" s="30" t="s">
        <v>118</v>
      </c>
      <c r="BZ11" s="42" t="s">
        <v>139</v>
      </c>
      <c r="CA11" s="69" t="s">
        <v>196</v>
      </c>
      <c r="CB11" s="69" t="s">
        <v>197</v>
      </c>
      <c r="CC11" s="69" t="s">
        <v>198</v>
      </c>
      <c r="CD11" s="79" t="s">
        <v>199</v>
      </c>
      <c r="CE11" s="121">
        <v>1</v>
      </c>
      <c r="CF11" s="124">
        <v>1</v>
      </c>
      <c r="CG11" s="42" t="s">
        <v>74</v>
      </c>
      <c r="CH11" s="42" t="s">
        <v>74</v>
      </c>
      <c r="CI11" s="42" t="s">
        <v>200</v>
      </c>
      <c r="CJ11" s="82" t="s">
        <v>297</v>
      </c>
      <c r="CK11" s="42" t="s">
        <v>74</v>
      </c>
      <c r="CL11" s="42" t="s">
        <v>74</v>
      </c>
      <c r="CM11" s="44" t="s">
        <v>201</v>
      </c>
      <c r="CN11" s="64" t="s">
        <v>298</v>
      </c>
      <c r="CO11" s="62" t="s">
        <v>269</v>
      </c>
      <c r="CP11" s="62" t="s">
        <v>269</v>
      </c>
      <c r="CQ11" s="84">
        <v>0</v>
      </c>
      <c r="CR11" s="83">
        <v>959</v>
      </c>
      <c r="CS11" s="42" t="s">
        <v>74</v>
      </c>
      <c r="CT11" s="41" t="s">
        <v>74</v>
      </c>
      <c r="CU11" s="104" t="s">
        <v>202</v>
      </c>
      <c r="CV11" s="113" t="s">
        <v>299</v>
      </c>
      <c r="CW11" s="42" t="s">
        <v>74</v>
      </c>
      <c r="CX11" s="52" t="s">
        <v>74</v>
      </c>
      <c r="CY11" s="85" t="s">
        <v>341</v>
      </c>
      <c r="CZ11" s="42" t="s">
        <v>123</v>
      </c>
      <c r="DA11" s="40" t="s">
        <v>203</v>
      </c>
      <c r="DB11" s="42" t="s">
        <v>75</v>
      </c>
      <c r="DC11" s="39"/>
      <c r="DD11" s="39"/>
      <c r="DE11" s="39"/>
      <c r="DF11" s="39"/>
      <c r="DG11" s="39"/>
      <c r="DH11" s="39"/>
      <c r="DI11" s="39"/>
      <c r="DJ11" s="39"/>
      <c r="DK11" s="39"/>
    </row>
    <row r="12" spans="1:115" ht="62.25" customHeight="1" x14ac:dyDescent="0.25">
      <c r="A12" s="29">
        <v>67</v>
      </c>
      <c r="B12" s="30" t="s">
        <v>150</v>
      </c>
      <c r="C12" s="30" t="s">
        <v>204</v>
      </c>
      <c r="D12" s="29" t="s">
        <v>205</v>
      </c>
      <c r="E12" s="31">
        <v>2.5000000000000001E-3</v>
      </c>
      <c r="F12" s="29" t="s">
        <v>206</v>
      </c>
      <c r="G12" s="29" t="s">
        <v>207</v>
      </c>
      <c r="H12" s="29" t="s">
        <v>208</v>
      </c>
      <c r="I12" s="29" t="s">
        <v>209</v>
      </c>
      <c r="J12" s="30" t="s">
        <v>67</v>
      </c>
      <c r="K12" s="30" t="s">
        <v>70</v>
      </c>
      <c r="L12" s="29" t="s">
        <v>76</v>
      </c>
      <c r="M12" s="29" t="s">
        <v>88</v>
      </c>
      <c r="N12" s="30" t="s">
        <v>70</v>
      </c>
      <c r="O12" s="30" t="s">
        <v>71</v>
      </c>
      <c r="P12" s="29" t="s">
        <v>72</v>
      </c>
      <c r="Q12" s="29" t="s">
        <v>72</v>
      </c>
      <c r="R12" s="58">
        <v>44197</v>
      </c>
      <c r="S12" s="58">
        <v>47848</v>
      </c>
      <c r="T12" s="46" t="s">
        <v>77</v>
      </c>
      <c r="U12" s="46">
        <v>1</v>
      </c>
      <c r="V12" s="46">
        <v>1</v>
      </c>
      <c r="W12" s="46">
        <v>1</v>
      </c>
      <c r="X12" s="46">
        <v>1</v>
      </c>
      <c r="Y12" s="46">
        <v>1</v>
      </c>
      <c r="Z12" s="46">
        <v>1</v>
      </c>
      <c r="AA12" s="46">
        <v>1</v>
      </c>
      <c r="AB12" s="46">
        <v>1</v>
      </c>
      <c r="AC12" s="46">
        <v>1</v>
      </c>
      <c r="AD12" s="46">
        <v>1</v>
      </c>
      <c r="AE12" s="176">
        <v>1</v>
      </c>
      <c r="AF12" s="36" t="s">
        <v>77</v>
      </c>
      <c r="AG12" s="36" t="s">
        <v>77</v>
      </c>
      <c r="AH12" s="59" t="s">
        <v>90</v>
      </c>
      <c r="AI12" s="29" t="s">
        <v>77</v>
      </c>
      <c r="AJ12" s="36">
        <v>40000000</v>
      </c>
      <c r="AK12" s="36" t="s">
        <v>77</v>
      </c>
      <c r="AL12" s="29" t="s">
        <v>78</v>
      </c>
      <c r="AM12" s="29" t="s">
        <v>210</v>
      </c>
      <c r="AN12" s="36">
        <f>AJ12+(AJ12*0.05)</f>
        <v>42000000</v>
      </c>
      <c r="AO12" s="36" t="s">
        <v>77</v>
      </c>
      <c r="AP12" s="29" t="s">
        <v>78</v>
      </c>
      <c r="AQ12" s="29" t="s">
        <v>210</v>
      </c>
      <c r="AR12" s="36">
        <f>AN12+(AN12*0.03)</f>
        <v>43260000</v>
      </c>
      <c r="AS12" s="36" t="s">
        <v>77</v>
      </c>
      <c r="AT12" s="29" t="s">
        <v>78</v>
      </c>
      <c r="AU12" s="29" t="s">
        <v>210</v>
      </c>
      <c r="AV12" s="36">
        <f>AR12+(AR12*0.03)</f>
        <v>44557800</v>
      </c>
      <c r="AW12" s="36" t="s">
        <v>77</v>
      </c>
      <c r="AX12" s="29" t="s">
        <v>78</v>
      </c>
      <c r="AY12" s="29" t="s">
        <v>210</v>
      </c>
      <c r="AZ12" s="36">
        <f>AV12+(AV12*0.03)</f>
        <v>45894534</v>
      </c>
      <c r="BA12" s="36" t="s">
        <v>77</v>
      </c>
      <c r="BB12" s="29" t="s">
        <v>78</v>
      </c>
      <c r="BC12" s="29" t="s">
        <v>210</v>
      </c>
      <c r="BD12" s="36">
        <f>AZ12+(AZ12*0.03)</f>
        <v>47271370.020000003</v>
      </c>
      <c r="BE12" s="36" t="s">
        <v>77</v>
      </c>
      <c r="BF12" s="29" t="s">
        <v>78</v>
      </c>
      <c r="BG12" s="29" t="s">
        <v>210</v>
      </c>
      <c r="BH12" s="36">
        <f>BD12+(BD12*0.03)</f>
        <v>48689511.1206</v>
      </c>
      <c r="BI12" s="36" t="s">
        <v>77</v>
      </c>
      <c r="BJ12" s="29" t="s">
        <v>78</v>
      </c>
      <c r="BK12" s="29" t="s">
        <v>210</v>
      </c>
      <c r="BL12" s="36">
        <f>BH12+(BH12*0.03)</f>
        <v>50150196.454218</v>
      </c>
      <c r="BM12" s="36" t="s">
        <v>77</v>
      </c>
      <c r="BN12" s="29" t="s">
        <v>78</v>
      </c>
      <c r="BO12" s="29" t="s">
        <v>210</v>
      </c>
      <c r="BP12" s="36">
        <f>BL12+(BL12*0.03)</f>
        <v>51654702.347844541</v>
      </c>
      <c r="BQ12" s="36" t="s">
        <v>77</v>
      </c>
      <c r="BR12" s="29" t="s">
        <v>78</v>
      </c>
      <c r="BS12" s="29" t="s">
        <v>210</v>
      </c>
      <c r="BT12" s="36">
        <f>BP12+(BP12*0.03)</f>
        <v>53204343.418279879</v>
      </c>
      <c r="BU12" s="36" t="s">
        <v>77</v>
      </c>
      <c r="BV12" s="29" t="s">
        <v>78</v>
      </c>
      <c r="BW12" s="29" t="s">
        <v>210</v>
      </c>
      <c r="BX12" s="36">
        <v>466682457.36094242</v>
      </c>
      <c r="BY12" s="29" t="s">
        <v>118</v>
      </c>
      <c r="BZ12" s="42" t="s">
        <v>98</v>
      </c>
      <c r="CA12" s="42" t="s">
        <v>211</v>
      </c>
      <c r="CB12" s="69" t="s">
        <v>212</v>
      </c>
      <c r="CC12" s="69" t="s">
        <v>213</v>
      </c>
      <c r="CD12" s="79" t="s">
        <v>214</v>
      </c>
      <c r="CE12" s="98">
        <v>1</v>
      </c>
      <c r="CF12" s="99">
        <v>1</v>
      </c>
      <c r="CG12" s="100" t="s">
        <v>74</v>
      </c>
      <c r="CH12" s="101" t="s">
        <v>74</v>
      </c>
      <c r="CI12" s="118" t="s">
        <v>215</v>
      </c>
      <c r="CJ12" s="112" t="s">
        <v>329</v>
      </c>
      <c r="CK12" s="101" t="s">
        <v>74</v>
      </c>
      <c r="CL12" s="102" t="s">
        <v>74</v>
      </c>
      <c r="CM12" s="77" t="s">
        <v>330</v>
      </c>
      <c r="CN12" s="74" t="s">
        <v>333</v>
      </c>
      <c r="CO12" s="75" t="s">
        <v>269</v>
      </c>
      <c r="CP12" s="75" t="s">
        <v>269</v>
      </c>
      <c r="CQ12" s="84">
        <v>40.9</v>
      </c>
      <c r="CR12" s="83">
        <v>40.9</v>
      </c>
      <c r="CS12" s="100" t="s">
        <v>74</v>
      </c>
      <c r="CT12" s="101"/>
      <c r="CU12" s="107" t="s">
        <v>331</v>
      </c>
      <c r="CV12" s="112" t="s">
        <v>332</v>
      </c>
      <c r="CW12" s="101" t="s">
        <v>74</v>
      </c>
      <c r="CX12" s="101" t="s">
        <v>74</v>
      </c>
      <c r="CY12" s="100" t="s">
        <v>74</v>
      </c>
      <c r="CZ12" s="42" t="s">
        <v>123</v>
      </c>
      <c r="DA12" s="40" t="s">
        <v>123</v>
      </c>
      <c r="DB12" s="42" t="s">
        <v>75</v>
      </c>
      <c r="DC12" s="39"/>
      <c r="DD12" s="39"/>
      <c r="DE12" s="39"/>
      <c r="DF12" s="39"/>
      <c r="DG12" s="39"/>
      <c r="DH12" s="39"/>
      <c r="DI12" s="39"/>
      <c r="DJ12" s="39"/>
      <c r="DK12" s="39"/>
    </row>
    <row r="13" spans="1:115" ht="62.25" customHeight="1" x14ac:dyDescent="0.25">
      <c r="A13" s="29">
        <v>164</v>
      </c>
      <c r="B13" s="30" t="s">
        <v>223</v>
      </c>
      <c r="C13" s="30" t="s">
        <v>224</v>
      </c>
      <c r="D13" s="29" t="s">
        <v>225</v>
      </c>
      <c r="E13" s="60">
        <v>5.0000000000000001E-3</v>
      </c>
      <c r="F13" s="29" t="s">
        <v>226</v>
      </c>
      <c r="G13" s="29" t="s">
        <v>227</v>
      </c>
      <c r="H13" s="29" t="s">
        <v>208</v>
      </c>
      <c r="I13" s="29" t="s">
        <v>209</v>
      </c>
      <c r="J13" s="30" t="s">
        <v>83</v>
      </c>
      <c r="K13" s="30" t="s">
        <v>70</v>
      </c>
      <c r="L13" s="29" t="s">
        <v>76</v>
      </c>
      <c r="M13" s="29" t="s">
        <v>88</v>
      </c>
      <c r="N13" s="30" t="s">
        <v>70</v>
      </c>
      <c r="O13" s="30" t="s">
        <v>71</v>
      </c>
      <c r="P13" s="30" t="s">
        <v>72</v>
      </c>
      <c r="Q13" s="30" t="s">
        <v>72</v>
      </c>
      <c r="R13" s="58">
        <v>44197</v>
      </c>
      <c r="S13" s="58">
        <v>47848</v>
      </c>
      <c r="T13" s="46" t="s">
        <v>77</v>
      </c>
      <c r="U13" s="46">
        <v>1</v>
      </c>
      <c r="V13" s="46">
        <v>1</v>
      </c>
      <c r="W13" s="46">
        <v>1</v>
      </c>
      <c r="X13" s="46">
        <v>1</v>
      </c>
      <c r="Y13" s="46">
        <v>1</v>
      </c>
      <c r="Z13" s="46">
        <v>1</v>
      </c>
      <c r="AA13" s="46">
        <v>1</v>
      </c>
      <c r="AB13" s="46">
        <v>1</v>
      </c>
      <c r="AC13" s="46">
        <v>1</v>
      </c>
      <c r="AD13" s="46">
        <v>1</v>
      </c>
      <c r="AE13" s="176">
        <v>1</v>
      </c>
      <c r="AF13" s="36" t="s">
        <v>77</v>
      </c>
      <c r="AG13" s="36" t="s">
        <v>77</v>
      </c>
      <c r="AH13" s="59" t="s">
        <v>90</v>
      </c>
      <c r="AI13" s="29" t="s">
        <v>77</v>
      </c>
      <c r="AJ13" s="36">
        <v>30000000</v>
      </c>
      <c r="AK13" s="36" t="s">
        <v>77</v>
      </c>
      <c r="AL13" s="29" t="s">
        <v>78</v>
      </c>
      <c r="AM13" s="29" t="s">
        <v>228</v>
      </c>
      <c r="AN13" s="36">
        <f>AJ13+(AJ13*0.03)</f>
        <v>30900000</v>
      </c>
      <c r="AO13" s="36" t="s">
        <v>77</v>
      </c>
      <c r="AP13" s="29" t="s">
        <v>78</v>
      </c>
      <c r="AQ13" s="29" t="s">
        <v>228</v>
      </c>
      <c r="AR13" s="36">
        <f>AN13+(AN13*0.03)</f>
        <v>31827000</v>
      </c>
      <c r="AS13" s="36" t="s">
        <v>77</v>
      </c>
      <c r="AT13" s="29" t="s">
        <v>78</v>
      </c>
      <c r="AU13" s="29" t="s">
        <v>228</v>
      </c>
      <c r="AV13" s="36">
        <f>AR13+(AR13*0.03)</f>
        <v>32781810</v>
      </c>
      <c r="AW13" s="36" t="s">
        <v>77</v>
      </c>
      <c r="AX13" s="29" t="s">
        <v>78</v>
      </c>
      <c r="AY13" s="29" t="s">
        <v>228</v>
      </c>
      <c r="AZ13" s="36">
        <f>AV13+(AV13*0.03)</f>
        <v>33765264.299999997</v>
      </c>
      <c r="BA13" s="36" t="s">
        <v>77</v>
      </c>
      <c r="BB13" s="29" t="s">
        <v>78</v>
      </c>
      <c r="BC13" s="29" t="s">
        <v>228</v>
      </c>
      <c r="BD13" s="36">
        <f>AZ13+(AZ13*0.03)</f>
        <v>34778222.228999995</v>
      </c>
      <c r="BE13" s="36" t="s">
        <v>77</v>
      </c>
      <c r="BF13" s="29" t="s">
        <v>78</v>
      </c>
      <c r="BG13" s="29" t="s">
        <v>228</v>
      </c>
      <c r="BH13" s="36">
        <f>BD13+(BD13*0.03)</f>
        <v>35821568.895869993</v>
      </c>
      <c r="BI13" s="36" t="s">
        <v>77</v>
      </c>
      <c r="BJ13" s="29" t="s">
        <v>78</v>
      </c>
      <c r="BK13" s="29" t="s">
        <v>228</v>
      </c>
      <c r="BL13" s="36">
        <f>BH13+(BH13*0.03)</f>
        <v>36896215.962746091</v>
      </c>
      <c r="BM13" s="36" t="s">
        <v>77</v>
      </c>
      <c r="BN13" s="29" t="s">
        <v>78</v>
      </c>
      <c r="BO13" s="29" t="s">
        <v>228</v>
      </c>
      <c r="BP13" s="36">
        <f>BL13+(BL13*0.03)</f>
        <v>38003102.441628471</v>
      </c>
      <c r="BQ13" s="36" t="s">
        <v>77</v>
      </c>
      <c r="BR13" s="29" t="s">
        <v>78</v>
      </c>
      <c r="BS13" s="29" t="s">
        <v>228</v>
      </c>
      <c r="BT13" s="36">
        <f>BP13+(BP13*0.03)</f>
        <v>39143195.514877327</v>
      </c>
      <c r="BU13" s="36" t="s">
        <v>77</v>
      </c>
      <c r="BV13" s="29" t="s">
        <v>78</v>
      </c>
      <c r="BW13" s="29" t="s">
        <v>228</v>
      </c>
      <c r="BX13" s="36">
        <v>343916379.34412187</v>
      </c>
      <c r="BY13" s="29" t="s">
        <v>118</v>
      </c>
      <c r="BZ13" s="42" t="s">
        <v>98</v>
      </c>
      <c r="CA13" s="42" t="s">
        <v>229</v>
      </c>
      <c r="CB13" s="69" t="s">
        <v>230</v>
      </c>
      <c r="CC13" s="69" t="s">
        <v>231</v>
      </c>
      <c r="CD13" s="70" t="s">
        <v>232</v>
      </c>
      <c r="CE13" s="41" t="s">
        <v>74</v>
      </c>
      <c r="CF13" s="94">
        <v>1</v>
      </c>
      <c r="CG13" s="41" t="s">
        <v>74</v>
      </c>
      <c r="CH13" s="41" t="s">
        <v>74</v>
      </c>
      <c r="CI13" s="42" t="s">
        <v>233</v>
      </c>
      <c r="CJ13" s="63" t="s">
        <v>343</v>
      </c>
      <c r="CK13" s="42" t="s">
        <v>74</v>
      </c>
      <c r="CL13" s="42" t="s">
        <v>74</v>
      </c>
      <c r="CM13" s="44" t="s">
        <v>234</v>
      </c>
      <c r="CN13" s="65" t="s">
        <v>345</v>
      </c>
      <c r="CO13" s="56" t="s">
        <v>267</v>
      </c>
      <c r="CP13" s="56" t="s">
        <v>267</v>
      </c>
      <c r="CQ13" s="42" t="s">
        <v>74</v>
      </c>
      <c r="CR13" s="83">
        <v>10</v>
      </c>
      <c r="CS13" s="57" t="s">
        <v>74</v>
      </c>
      <c r="CT13" s="57" t="s">
        <v>74</v>
      </c>
      <c r="CU13" s="42" t="s">
        <v>235</v>
      </c>
      <c r="CV13" s="63" t="s">
        <v>344</v>
      </c>
      <c r="CW13" s="42" t="s">
        <v>74</v>
      </c>
      <c r="CX13" s="42" t="s">
        <v>74</v>
      </c>
      <c r="CY13" s="41" t="s">
        <v>74</v>
      </c>
      <c r="CZ13" s="55" t="s">
        <v>236</v>
      </c>
      <c r="DA13" s="40" t="s">
        <v>123</v>
      </c>
      <c r="DB13" s="42" t="s">
        <v>75</v>
      </c>
      <c r="DC13" s="39"/>
      <c r="DD13" s="39"/>
      <c r="DE13" s="39"/>
      <c r="DF13" s="39"/>
      <c r="DG13" s="39"/>
      <c r="DH13" s="39"/>
      <c r="DI13" s="39"/>
      <c r="DJ13" s="39"/>
      <c r="DK13" s="39"/>
    </row>
    <row r="14" spans="1:115" ht="62.25" customHeight="1" x14ac:dyDescent="0.25">
      <c r="A14" s="29">
        <v>16</v>
      </c>
      <c r="B14" s="30" t="s">
        <v>64</v>
      </c>
      <c r="C14" s="30" t="s">
        <v>65</v>
      </c>
      <c r="D14" s="29" t="s">
        <v>91</v>
      </c>
      <c r="E14" s="31">
        <v>2.5000000000000001E-3</v>
      </c>
      <c r="F14" s="29" t="s">
        <v>92</v>
      </c>
      <c r="G14" s="29" t="s">
        <v>93</v>
      </c>
      <c r="H14" s="29" t="s">
        <v>94</v>
      </c>
      <c r="I14" s="29" t="s">
        <v>95</v>
      </c>
      <c r="J14" s="30" t="s">
        <v>67</v>
      </c>
      <c r="K14" s="30" t="s">
        <v>70</v>
      </c>
      <c r="L14" s="29" t="s">
        <v>76</v>
      </c>
      <c r="M14" s="29" t="s">
        <v>88</v>
      </c>
      <c r="N14" s="29" t="s">
        <v>89</v>
      </c>
      <c r="O14" s="45">
        <v>6</v>
      </c>
      <c r="P14" s="30" t="s">
        <v>71</v>
      </c>
      <c r="Q14" s="30" t="s">
        <v>71</v>
      </c>
      <c r="R14" s="50">
        <v>44348</v>
      </c>
      <c r="S14" s="50">
        <v>44316</v>
      </c>
      <c r="T14" s="29" t="s">
        <v>71</v>
      </c>
      <c r="U14" s="29">
        <v>1</v>
      </c>
      <c r="V14" s="38" t="s">
        <v>71</v>
      </c>
      <c r="W14" s="38" t="s">
        <v>71</v>
      </c>
      <c r="X14" s="38" t="s">
        <v>71</v>
      </c>
      <c r="Y14" s="38" t="s">
        <v>71</v>
      </c>
      <c r="Z14" s="38" t="s">
        <v>71</v>
      </c>
      <c r="AA14" s="38" t="s">
        <v>71</v>
      </c>
      <c r="AB14" s="38" t="s">
        <v>71</v>
      </c>
      <c r="AC14" s="38" t="s">
        <v>71</v>
      </c>
      <c r="AD14" s="38" t="s">
        <v>71</v>
      </c>
      <c r="AE14" s="177">
        <v>1</v>
      </c>
      <c r="AF14" s="38" t="s">
        <v>71</v>
      </c>
      <c r="AG14" s="38" t="s">
        <v>71</v>
      </c>
      <c r="AH14" s="38" t="s">
        <v>71</v>
      </c>
      <c r="AI14" s="38" t="s">
        <v>71</v>
      </c>
      <c r="AJ14" s="36">
        <f>1031417336*0.375</f>
        <v>386781501</v>
      </c>
      <c r="AK14" s="36">
        <f>1031417336*0.375</f>
        <v>386781501</v>
      </c>
      <c r="AL14" s="37" t="s">
        <v>96</v>
      </c>
      <c r="AM14" s="29">
        <v>7596</v>
      </c>
      <c r="AN14" s="38" t="s">
        <v>71</v>
      </c>
      <c r="AO14" s="38" t="s">
        <v>71</v>
      </c>
      <c r="AP14" s="38" t="s">
        <v>71</v>
      </c>
      <c r="AQ14" s="38" t="s">
        <v>71</v>
      </c>
      <c r="AR14" s="38" t="s">
        <v>71</v>
      </c>
      <c r="AS14" s="38" t="s">
        <v>71</v>
      </c>
      <c r="AT14" s="38" t="s">
        <v>71</v>
      </c>
      <c r="AU14" s="38" t="s">
        <v>71</v>
      </c>
      <c r="AV14" s="38" t="s">
        <v>71</v>
      </c>
      <c r="AW14" s="38" t="s">
        <v>71</v>
      </c>
      <c r="AX14" s="38" t="s">
        <v>71</v>
      </c>
      <c r="AY14" s="38" t="s">
        <v>71</v>
      </c>
      <c r="AZ14" s="38" t="s">
        <v>71</v>
      </c>
      <c r="BA14" s="38" t="s">
        <v>71</v>
      </c>
      <c r="BB14" s="38" t="s">
        <v>71</v>
      </c>
      <c r="BC14" s="38" t="s">
        <v>71</v>
      </c>
      <c r="BD14" s="38" t="s">
        <v>71</v>
      </c>
      <c r="BE14" s="38" t="s">
        <v>71</v>
      </c>
      <c r="BF14" s="38" t="s">
        <v>71</v>
      </c>
      <c r="BG14" s="38" t="s">
        <v>71</v>
      </c>
      <c r="BH14" s="38" t="s">
        <v>71</v>
      </c>
      <c r="BI14" s="38" t="s">
        <v>71</v>
      </c>
      <c r="BJ14" s="38" t="s">
        <v>71</v>
      </c>
      <c r="BK14" s="38" t="s">
        <v>71</v>
      </c>
      <c r="BL14" s="38" t="s">
        <v>71</v>
      </c>
      <c r="BM14" s="38" t="s">
        <v>71</v>
      </c>
      <c r="BN14" s="38" t="s">
        <v>71</v>
      </c>
      <c r="BO14" s="38" t="s">
        <v>71</v>
      </c>
      <c r="BP14" s="38" t="s">
        <v>71</v>
      </c>
      <c r="BQ14" s="38" t="s">
        <v>71</v>
      </c>
      <c r="BR14" s="38" t="s">
        <v>71</v>
      </c>
      <c r="BS14" s="38" t="s">
        <v>71</v>
      </c>
      <c r="BT14" s="38" t="s">
        <v>71</v>
      </c>
      <c r="BU14" s="38" t="s">
        <v>71</v>
      </c>
      <c r="BV14" s="38" t="s">
        <v>71</v>
      </c>
      <c r="BW14" s="38" t="s">
        <v>71</v>
      </c>
      <c r="BX14" s="36">
        <v>386781501</v>
      </c>
      <c r="BY14" s="32" t="s">
        <v>97</v>
      </c>
      <c r="BZ14" s="42" t="s">
        <v>98</v>
      </c>
      <c r="CA14" s="92" t="s">
        <v>315</v>
      </c>
      <c r="CB14" s="92" t="s">
        <v>316</v>
      </c>
      <c r="CC14" s="92">
        <v>3649400</v>
      </c>
      <c r="CD14" s="92" t="s">
        <v>317</v>
      </c>
      <c r="CE14" s="100" t="s">
        <v>74</v>
      </c>
      <c r="CF14" s="178" t="s">
        <v>321</v>
      </c>
      <c r="CG14" s="71" t="s">
        <v>74</v>
      </c>
      <c r="CH14" s="72" t="s">
        <v>74</v>
      </c>
      <c r="CI14" s="179" t="s">
        <v>99</v>
      </c>
      <c r="CJ14" s="182" t="s">
        <v>99</v>
      </c>
      <c r="CK14" s="71" t="s">
        <v>74</v>
      </c>
      <c r="CL14" s="72" t="s">
        <v>74</v>
      </c>
      <c r="CM14" s="73" t="s">
        <v>82</v>
      </c>
      <c r="CN14" s="187" t="s">
        <v>266</v>
      </c>
      <c r="CO14" s="75" t="s">
        <v>266</v>
      </c>
      <c r="CP14" s="75" t="s">
        <v>266</v>
      </c>
      <c r="CQ14" s="71" t="s">
        <v>74</v>
      </c>
      <c r="CR14" s="73" t="s">
        <v>99</v>
      </c>
      <c r="CS14" s="71" t="s">
        <v>74</v>
      </c>
      <c r="CT14" s="71" t="s">
        <v>74</v>
      </c>
      <c r="CU14" s="180" t="s">
        <v>99</v>
      </c>
      <c r="CV14" s="181" t="s">
        <v>99</v>
      </c>
      <c r="CW14" s="71" t="s">
        <v>74</v>
      </c>
      <c r="CX14" s="71" t="s">
        <v>74</v>
      </c>
      <c r="CY14" s="41" t="s">
        <v>276</v>
      </c>
      <c r="CZ14" s="51" t="s">
        <v>100</v>
      </c>
      <c r="DA14" s="51" t="s">
        <v>100</v>
      </c>
      <c r="DB14" s="51" t="s">
        <v>100</v>
      </c>
      <c r="DC14" s="39"/>
      <c r="DD14" s="39"/>
      <c r="DE14" s="39"/>
      <c r="DF14" s="39"/>
      <c r="DG14" s="39"/>
      <c r="DH14" s="39"/>
      <c r="DI14" s="39"/>
      <c r="DJ14" s="39"/>
      <c r="DK14" s="39"/>
    </row>
    <row r="15" spans="1:115" customFormat="1" ht="102.75" customHeight="1" x14ac:dyDescent="0.25">
      <c r="A15" s="29">
        <v>17</v>
      </c>
      <c r="B15" s="30" t="s">
        <v>64</v>
      </c>
      <c r="C15" s="30" t="s">
        <v>65</v>
      </c>
      <c r="D15" s="29" t="s">
        <v>101</v>
      </c>
      <c r="E15" s="31">
        <v>2.5000000000000001E-3</v>
      </c>
      <c r="F15" s="29" t="s">
        <v>102</v>
      </c>
      <c r="G15" s="32" t="s">
        <v>103</v>
      </c>
      <c r="H15" s="29" t="s">
        <v>104</v>
      </c>
      <c r="I15" s="29" t="s">
        <v>105</v>
      </c>
      <c r="J15" s="30" t="s">
        <v>67</v>
      </c>
      <c r="K15" s="30" t="s">
        <v>70</v>
      </c>
      <c r="L15" s="29" t="s">
        <v>106</v>
      </c>
      <c r="M15" s="29" t="s">
        <v>88</v>
      </c>
      <c r="N15" s="29" t="s">
        <v>89</v>
      </c>
      <c r="O15" s="29">
        <v>389</v>
      </c>
      <c r="P15" s="30" t="s">
        <v>71</v>
      </c>
      <c r="Q15" s="30" t="s">
        <v>71</v>
      </c>
      <c r="R15" s="50">
        <v>44197</v>
      </c>
      <c r="S15" s="50">
        <v>45657</v>
      </c>
      <c r="T15" s="29" t="s">
        <v>71</v>
      </c>
      <c r="U15" s="46">
        <v>0.35</v>
      </c>
      <c r="V15" s="46">
        <v>0.35</v>
      </c>
      <c r="W15" s="46">
        <v>0.2</v>
      </c>
      <c r="X15" s="46">
        <v>0.1</v>
      </c>
      <c r="Y15" s="38" t="s">
        <v>71</v>
      </c>
      <c r="Z15" s="38" t="s">
        <v>71</v>
      </c>
      <c r="AA15" s="38" t="s">
        <v>71</v>
      </c>
      <c r="AB15" s="38" t="s">
        <v>71</v>
      </c>
      <c r="AC15" s="38" t="s">
        <v>71</v>
      </c>
      <c r="AD15" s="38" t="s">
        <v>71</v>
      </c>
      <c r="AE15" s="47">
        <f>V15+U15+W15+X15</f>
        <v>0.99999999999999989</v>
      </c>
      <c r="AF15" s="38" t="s">
        <v>71</v>
      </c>
      <c r="AG15" s="38" t="s">
        <v>71</v>
      </c>
      <c r="AH15" s="38" t="s">
        <v>71</v>
      </c>
      <c r="AI15" s="38" t="s">
        <v>71</v>
      </c>
      <c r="AJ15" s="36">
        <v>449600000</v>
      </c>
      <c r="AK15" s="36">
        <f>AJ15</f>
        <v>449600000</v>
      </c>
      <c r="AL15" s="38" t="s">
        <v>71</v>
      </c>
      <c r="AM15" s="38" t="s">
        <v>71</v>
      </c>
      <c r="AN15" s="36">
        <f>AJ15*1.03</f>
        <v>463088000</v>
      </c>
      <c r="AO15" s="36">
        <f>AN15</f>
        <v>463088000</v>
      </c>
      <c r="AP15" s="38" t="s">
        <v>71</v>
      </c>
      <c r="AQ15" s="38" t="s">
        <v>71</v>
      </c>
      <c r="AR15" s="36">
        <f>AN15*1.03/2</f>
        <v>238490320</v>
      </c>
      <c r="AS15" s="36">
        <f>AR15</f>
        <v>238490320</v>
      </c>
      <c r="AT15" s="38" t="s">
        <v>71</v>
      </c>
      <c r="AU15" s="38" t="s">
        <v>71</v>
      </c>
      <c r="AV15" s="36">
        <v>126850000</v>
      </c>
      <c r="AW15" s="36">
        <f>AV15</f>
        <v>126850000</v>
      </c>
      <c r="AX15" s="38" t="s">
        <v>71</v>
      </c>
      <c r="AY15" s="38" t="s">
        <v>71</v>
      </c>
      <c r="AZ15" s="38" t="s">
        <v>71</v>
      </c>
      <c r="BA15" s="38" t="s">
        <v>71</v>
      </c>
      <c r="BB15" s="38" t="s">
        <v>71</v>
      </c>
      <c r="BC15" s="38" t="s">
        <v>71</v>
      </c>
      <c r="BD15" s="38" t="s">
        <v>71</v>
      </c>
      <c r="BE15" s="38" t="s">
        <v>71</v>
      </c>
      <c r="BF15" s="38" t="s">
        <v>71</v>
      </c>
      <c r="BG15" s="38" t="s">
        <v>71</v>
      </c>
      <c r="BH15" s="38" t="s">
        <v>71</v>
      </c>
      <c r="BI15" s="38" t="s">
        <v>71</v>
      </c>
      <c r="BJ15" s="38" t="s">
        <v>71</v>
      </c>
      <c r="BK15" s="38" t="s">
        <v>71</v>
      </c>
      <c r="BL15" s="38" t="s">
        <v>71</v>
      </c>
      <c r="BM15" s="38" t="s">
        <v>71</v>
      </c>
      <c r="BN15" s="38" t="s">
        <v>71</v>
      </c>
      <c r="BO15" s="38" t="s">
        <v>71</v>
      </c>
      <c r="BP15" s="38" t="s">
        <v>71</v>
      </c>
      <c r="BQ15" s="38" t="s">
        <v>71</v>
      </c>
      <c r="BR15" s="38" t="s">
        <v>71</v>
      </c>
      <c r="BS15" s="38" t="s">
        <v>71</v>
      </c>
      <c r="BT15" s="38" t="s">
        <v>71</v>
      </c>
      <c r="BU15" s="38" t="s">
        <v>71</v>
      </c>
      <c r="BV15" s="38" t="s">
        <v>71</v>
      </c>
      <c r="BW15" s="38" t="s">
        <v>71</v>
      </c>
      <c r="BX15" s="36">
        <v>1278028320</v>
      </c>
      <c r="BY15" s="30" t="s">
        <v>97</v>
      </c>
      <c r="BZ15" s="42" t="s">
        <v>98</v>
      </c>
      <c r="CA15" s="69" t="s">
        <v>328</v>
      </c>
      <c r="CB15" s="69" t="s">
        <v>107</v>
      </c>
      <c r="CC15" s="69">
        <v>3107688787</v>
      </c>
      <c r="CD15" s="79" t="s">
        <v>108</v>
      </c>
      <c r="CE15" s="186">
        <f>(1/10)*10%</f>
        <v>1.0000000000000002E-2</v>
      </c>
      <c r="CF15" s="185">
        <f>(2/10)*10%</f>
        <v>2.0000000000000004E-2</v>
      </c>
      <c r="CG15" s="41" t="s">
        <v>74</v>
      </c>
      <c r="CH15" s="42" t="s">
        <v>74</v>
      </c>
      <c r="CI15" s="42" t="s">
        <v>324</v>
      </c>
      <c r="CJ15" s="68" t="s">
        <v>349</v>
      </c>
      <c r="CK15" s="42" t="s">
        <v>74</v>
      </c>
      <c r="CL15" s="42" t="s">
        <v>74</v>
      </c>
      <c r="CM15" s="44" t="s">
        <v>325</v>
      </c>
      <c r="CN15" s="64" t="s">
        <v>326</v>
      </c>
      <c r="CO15" s="62" t="s">
        <v>266</v>
      </c>
      <c r="CP15" s="62" t="s">
        <v>266</v>
      </c>
      <c r="CQ15" s="95" t="s">
        <v>109</v>
      </c>
      <c r="CR15" s="83">
        <v>66</v>
      </c>
      <c r="CS15" s="42" t="s">
        <v>74</v>
      </c>
      <c r="CT15" s="42" t="s">
        <v>74</v>
      </c>
      <c r="CU15" s="96" t="s">
        <v>110</v>
      </c>
      <c r="CV15" s="97" t="s">
        <v>327</v>
      </c>
      <c r="CW15" s="42" t="s">
        <v>74</v>
      </c>
      <c r="CX15" s="42" t="s">
        <v>74</v>
      </c>
      <c r="CY15" s="41" t="s">
        <v>74</v>
      </c>
      <c r="CZ15" s="42" t="s">
        <v>111</v>
      </c>
      <c r="DA15" s="40" t="s">
        <v>112</v>
      </c>
      <c r="DB15" s="42" t="s">
        <v>75</v>
      </c>
      <c r="DC15" s="39"/>
      <c r="DD15" s="39"/>
      <c r="DE15" s="39"/>
      <c r="DF15" s="39"/>
      <c r="DG15" s="39"/>
      <c r="DH15" s="39"/>
      <c r="DI15" s="39"/>
      <c r="DJ15" s="39"/>
      <c r="DK15" s="39"/>
    </row>
    <row r="16" spans="1:115" customFormat="1" ht="62.25" customHeight="1" x14ac:dyDescent="0.25">
      <c r="A16" s="29">
        <v>45</v>
      </c>
      <c r="B16" s="30" t="s">
        <v>150</v>
      </c>
      <c r="C16" s="30" t="s">
        <v>151</v>
      </c>
      <c r="D16" s="29" t="s">
        <v>177</v>
      </c>
      <c r="E16" s="31">
        <v>2.5000000000000001E-3</v>
      </c>
      <c r="F16" s="29" t="s">
        <v>178</v>
      </c>
      <c r="G16" s="29" t="s">
        <v>179</v>
      </c>
      <c r="H16" s="29" t="s">
        <v>94</v>
      </c>
      <c r="I16" s="29" t="s">
        <v>95</v>
      </c>
      <c r="J16" s="30" t="s">
        <v>67</v>
      </c>
      <c r="K16" s="30" t="s">
        <v>70</v>
      </c>
      <c r="L16" s="29" t="s">
        <v>76</v>
      </c>
      <c r="M16" s="29" t="s">
        <v>69</v>
      </c>
      <c r="N16" s="30" t="s">
        <v>89</v>
      </c>
      <c r="O16" s="45">
        <v>6</v>
      </c>
      <c r="P16" s="30" t="s">
        <v>71</v>
      </c>
      <c r="Q16" s="30" t="s">
        <v>71</v>
      </c>
      <c r="R16" s="33">
        <v>44287</v>
      </c>
      <c r="S16" s="33">
        <v>44440</v>
      </c>
      <c r="T16" s="29" t="s">
        <v>71</v>
      </c>
      <c r="U16" s="29">
        <v>1</v>
      </c>
      <c r="V16" s="29" t="s">
        <v>71</v>
      </c>
      <c r="W16" s="29" t="s">
        <v>71</v>
      </c>
      <c r="X16" s="29" t="s">
        <v>71</v>
      </c>
      <c r="Y16" s="29" t="s">
        <v>71</v>
      </c>
      <c r="Z16" s="29" t="s">
        <v>71</v>
      </c>
      <c r="AA16" s="29" t="s">
        <v>71</v>
      </c>
      <c r="AB16" s="29" t="s">
        <v>71</v>
      </c>
      <c r="AC16" s="29" t="s">
        <v>71</v>
      </c>
      <c r="AD16" s="29" t="s">
        <v>71</v>
      </c>
      <c r="AE16" s="49">
        <v>1</v>
      </c>
      <c r="AF16" s="29" t="s">
        <v>71</v>
      </c>
      <c r="AG16" s="29" t="s">
        <v>71</v>
      </c>
      <c r="AH16" s="29" t="s">
        <v>71</v>
      </c>
      <c r="AI16" s="29" t="s">
        <v>71</v>
      </c>
      <c r="AJ16" s="36">
        <v>800000000</v>
      </c>
      <c r="AK16" s="36">
        <v>800000000</v>
      </c>
      <c r="AL16" s="29" t="s">
        <v>96</v>
      </c>
      <c r="AM16" s="29">
        <v>7596</v>
      </c>
      <c r="AN16" s="29" t="s">
        <v>71</v>
      </c>
      <c r="AO16" s="29" t="s">
        <v>71</v>
      </c>
      <c r="AP16" s="29" t="s">
        <v>71</v>
      </c>
      <c r="AQ16" s="29" t="s">
        <v>71</v>
      </c>
      <c r="AR16" s="29" t="s">
        <v>71</v>
      </c>
      <c r="AS16" s="29" t="s">
        <v>71</v>
      </c>
      <c r="AT16" s="29" t="s">
        <v>71</v>
      </c>
      <c r="AU16" s="29" t="s">
        <v>71</v>
      </c>
      <c r="AV16" s="29" t="s">
        <v>71</v>
      </c>
      <c r="AW16" s="29" t="s">
        <v>71</v>
      </c>
      <c r="AX16" s="29" t="s">
        <v>71</v>
      </c>
      <c r="AY16" s="29" t="s">
        <v>71</v>
      </c>
      <c r="AZ16" s="29" t="s">
        <v>71</v>
      </c>
      <c r="BA16" s="29" t="s">
        <v>71</v>
      </c>
      <c r="BB16" s="29" t="s">
        <v>71</v>
      </c>
      <c r="BC16" s="29" t="s">
        <v>71</v>
      </c>
      <c r="BD16" s="29" t="s">
        <v>71</v>
      </c>
      <c r="BE16" s="29" t="s">
        <v>71</v>
      </c>
      <c r="BF16" s="29" t="s">
        <v>71</v>
      </c>
      <c r="BG16" s="29" t="s">
        <v>71</v>
      </c>
      <c r="BH16" s="29" t="s">
        <v>71</v>
      </c>
      <c r="BI16" s="29" t="s">
        <v>71</v>
      </c>
      <c r="BJ16" s="29" t="s">
        <v>71</v>
      </c>
      <c r="BK16" s="29" t="s">
        <v>71</v>
      </c>
      <c r="BL16" s="29" t="s">
        <v>71</v>
      </c>
      <c r="BM16" s="29" t="s">
        <v>71</v>
      </c>
      <c r="BN16" s="29" t="s">
        <v>71</v>
      </c>
      <c r="BO16" s="29" t="s">
        <v>71</v>
      </c>
      <c r="BP16" s="29" t="s">
        <v>71</v>
      </c>
      <c r="BQ16" s="29" t="s">
        <v>71</v>
      </c>
      <c r="BR16" s="29" t="s">
        <v>71</v>
      </c>
      <c r="BS16" s="29" t="s">
        <v>71</v>
      </c>
      <c r="BT16" s="29" t="s">
        <v>71</v>
      </c>
      <c r="BU16" s="29" t="s">
        <v>71</v>
      </c>
      <c r="BV16" s="29" t="s">
        <v>71</v>
      </c>
      <c r="BW16" s="29" t="s">
        <v>71</v>
      </c>
      <c r="BX16" s="36">
        <v>800000000</v>
      </c>
      <c r="BY16" s="42" t="s">
        <v>97</v>
      </c>
      <c r="BZ16" s="42" t="s">
        <v>98</v>
      </c>
      <c r="CA16" s="92" t="s">
        <v>315</v>
      </c>
      <c r="CB16" s="92" t="s">
        <v>316</v>
      </c>
      <c r="CC16" s="92">
        <v>3649400</v>
      </c>
      <c r="CD16" s="72" t="s">
        <v>317</v>
      </c>
      <c r="CE16" s="122">
        <v>1</v>
      </c>
      <c r="CF16" s="178" t="s">
        <v>99</v>
      </c>
      <c r="CG16" s="71" t="s">
        <v>74</v>
      </c>
      <c r="CH16" s="72" t="s">
        <v>74</v>
      </c>
      <c r="CI16" s="72" t="s">
        <v>320</v>
      </c>
      <c r="CJ16" s="76" t="s">
        <v>277</v>
      </c>
      <c r="CK16" s="72" t="s">
        <v>74</v>
      </c>
      <c r="CL16" s="72" t="s">
        <v>74</v>
      </c>
      <c r="CM16" s="73" t="s">
        <v>278</v>
      </c>
      <c r="CN16" s="114" t="s">
        <v>277</v>
      </c>
      <c r="CO16" s="75" t="s">
        <v>269</v>
      </c>
      <c r="CP16" s="75" t="s">
        <v>269</v>
      </c>
      <c r="CQ16" s="71" t="s">
        <v>180</v>
      </c>
      <c r="CR16" s="76" t="s">
        <v>277</v>
      </c>
      <c r="CS16" s="71" t="s">
        <v>74</v>
      </c>
      <c r="CT16" s="71" t="s">
        <v>74</v>
      </c>
      <c r="CU16" s="105" t="s">
        <v>181</v>
      </c>
      <c r="CV16" s="114" t="s">
        <v>277</v>
      </c>
      <c r="CW16" s="72" t="s">
        <v>74</v>
      </c>
      <c r="CX16" s="72" t="s">
        <v>74</v>
      </c>
      <c r="CY16" s="73" t="s">
        <v>323</v>
      </c>
      <c r="CZ16" s="42" t="s">
        <v>123</v>
      </c>
      <c r="DA16" s="40" t="s">
        <v>123</v>
      </c>
      <c r="DB16" s="42" t="s">
        <v>75</v>
      </c>
      <c r="DC16" s="39"/>
      <c r="DD16" s="39"/>
      <c r="DE16" s="39"/>
      <c r="DF16" s="39"/>
      <c r="DG16" s="39"/>
      <c r="DH16" s="39"/>
      <c r="DI16" s="39"/>
      <c r="DJ16" s="39"/>
      <c r="DK16" s="39"/>
    </row>
    <row r="17" spans="1:115" customFormat="1" ht="62.25" customHeight="1" x14ac:dyDescent="0.25">
      <c r="A17" s="29">
        <v>68</v>
      </c>
      <c r="B17" s="30" t="s">
        <v>150</v>
      </c>
      <c r="C17" s="30" t="s">
        <v>204</v>
      </c>
      <c r="D17" s="29" t="s">
        <v>216</v>
      </c>
      <c r="E17" s="31">
        <v>2.5000000000000001E-3</v>
      </c>
      <c r="F17" s="29" t="s">
        <v>217</v>
      </c>
      <c r="G17" s="29" t="s">
        <v>218</v>
      </c>
      <c r="H17" s="29" t="s">
        <v>66</v>
      </c>
      <c r="I17" s="30" t="s">
        <v>147</v>
      </c>
      <c r="J17" s="30" t="s">
        <v>67</v>
      </c>
      <c r="K17" s="30" t="s">
        <v>70</v>
      </c>
      <c r="L17" s="32" t="s">
        <v>84</v>
      </c>
      <c r="M17" s="32" t="s">
        <v>88</v>
      </c>
      <c r="N17" s="30" t="s">
        <v>89</v>
      </c>
      <c r="O17" s="29">
        <v>383</v>
      </c>
      <c r="P17" s="29" t="s">
        <v>72</v>
      </c>
      <c r="Q17" s="29" t="s">
        <v>72</v>
      </c>
      <c r="R17" s="58">
        <v>44165</v>
      </c>
      <c r="S17" s="58">
        <v>47847</v>
      </c>
      <c r="T17" s="29">
        <v>4</v>
      </c>
      <c r="U17" s="29">
        <v>48</v>
      </c>
      <c r="V17" s="29">
        <v>48</v>
      </c>
      <c r="W17" s="29">
        <v>48</v>
      </c>
      <c r="X17" s="29">
        <v>48</v>
      </c>
      <c r="Y17" s="29">
        <v>48</v>
      </c>
      <c r="Z17" s="29">
        <v>48</v>
      </c>
      <c r="AA17" s="29">
        <v>48</v>
      </c>
      <c r="AB17" s="29">
        <v>48</v>
      </c>
      <c r="AC17" s="29">
        <v>48</v>
      </c>
      <c r="AD17" s="29">
        <v>48</v>
      </c>
      <c r="AE17" s="49">
        <f>T17+U17+V17+W17+X17+Y17+Z17+AA17+AB17+AC17+AD17</f>
        <v>484</v>
      </c>
      <c r="AF17" s="36">
        <v>7117056352</v>
      </c>
      <c r="AG17" s="36">
        <v>7117056352</v>
      </c>
      <c r="AH17" s="30">
        <v>118</v>
      </c>
      <c r="AI17" s="38">
        <v>7581</v>
      </c>
      <c r="AJ17" s="36">
        <v>6656503000</v>
      </c>
      <c r="AK17" s="36">
        <v>6656503000</v>
      </c>
      <c r="AL17" s="30">
        <v>118</v>
      </c>
      <c r="AM17" s="30">
        <v>7581</v>
      </c>
      <c r="AN17" s="36">
        <v>4364885425</v>
      </c>
      <c r="AO17" s="36">
        <v>4364885425</v>
      </c>
      <c r="AP17" s="30">
        <v>118</v>
      </c>
      <c r="AQ17" s="30">
        <v>7581</v>
      </c>
      <c r="AR17" s="36">
        <v>4866934414</v>
      </c>
      <c r="AS17" s="36">
        <v>4866934414</v>
      </c>
      <c r="AT17" s="30">
        <v>118</v>
      </c>
      <c r="AU17" s="30">
        <v>7581</v>
      </c>
      <c r="AV17" s="36">
        <v>5755235198</v>
      </c>
      <c r="AW17" s="36">
        <v>5755235198</v>
      </c>
      <c r="AX17" s="30">
        <v>118</v>
      </c>
      <c r="AY17" s="30">
        <v>7581</v>
      </c>
      <c r="AZ17" s="36">
        <f>AV17+(AV17*0.03)</f>
        <v>5927892253.9399996</v>
      </c>
      <c r="BA17" s="36" t="s">
        <v>77</v>
      </c>
      <c r="BB17" s="29" t="s">
        <v>71</v>
      </c>
      <c r="BC17" s="36" t="s">
        <v>77</v>
      </c>
      <c r="BD17" s="36">
        <f>AZ17+(AZ17*0.03)</f>
        <v>6105729021.5581999</v>
      </c>
      <c r="BE17" s="36" t="s">
        <v>77</v>
      </c>
      <c r="BF17" s="29" t="s">
        <v>71</v>
      </c>
      <c r="BG17" s="36" t="s">
        <v>77</v>
      </c>
      <c r="BH17" s="36">
        <f>BD17+(BD17*0.03)</f>
        <v>6288900892.2049456</v>
      </c>
      <c r="BI17" s="36" t="s">
        <v>77</v>
      </c>
      <c r="BJ17" s="29" t="s">
        <v>71</v>
      </c>
      <c r="BK17" s="36" t="s">
        <v>77</v>
      </c>
      <c r="BL17" s="36">
        <f>BH17+(BH17*0.03)</f>
        <v>6477567918.9710941</v>
      </c>
      <c r="BM17" s="36" t="s">
        <v>77</v>
      </c>
      <c r="BN17" s="29" t="s">
        <v>71</v>
      </c>
      <c r="BO17" s="36" t="s">
        <v>77</v>
      </c>
      <c r="BP17" s="36">
        <f>BL17+(BL17*0.03)</f>
        <v>6671894956.5402269</v>
      </c>
      <c r="BQ17" s="36" t="s">
        <v>77</v>
      </c>
      <c r="BR17" s="29" t="s">
        <v>71</v>
      </c>
      <c r="BS17" s="36" t="s">
        <v>77</v>
      </c>
      <c r="BT17" s="36">
        <f>BP17+(BP17*0.03)</f>
        <v>6872051805.236434</v>
      </c>
      <c r="BU17" s="36" t="s">
        <v>77</v>
      </c>
      <c r="BV17" s="29" t="s">
        <v>71</v>
      </c>
      <c r="BW17" s="36" t="s">
        <v>77</v>
      </c>
      <c r="BX17" s="36">
        <v>67104651237.450905</v>
      </c>
      <c r="BY17" s="30" t="s">
        <v>97</v>
      </c>
      <c r="BZ17" s="42" t="s">
        <v>98</v>
      </c>
      <c r="CA17" s="42" t="s">
        <v>155</v>
      </c>
      <c r="CB17" s="88" t="s">
        <v>306</v>
      </c>
      <c r="CC17" s="88">
        <v>3649400</v>
      </c>
      <c r="CD17" s="89" t="s">
        <v>307</v>
      </c>
      <c r="CE17" s="100">
        <v>11</v>
      </c>
      <c r="CF17" s="90">
        <v>7</v>
      </c>
      <c r="CG17" s="71" t="s">
        <v>74</v>
      </c>
      <c r="CH17" s="72" t="s">
        <v>74</v>
      </c>
      <c r="CI17" s="73" t="s">
        <v>346</v>
      </c>
      <c r="CJ17" s="76" t="s">
        <v>311</v>
      </c>
      <c r="CK17" s="72" t="s">
        <v>74</v>
      </c>
      <c r="CL17" s="72" t="s">
        <v>74</v>
      </c>
      <c r="CM17" s="73" t="s">
        <v>312</v>
      </c>
      <c r="CN17" s="74" t="s">
        <v>313</v>
      </c>
      <c r="CO17" s="75" t="s">
        <v>269</v>
      </c>
      <c r="CP17" s="75" t="s">
        <v>269</v>
      </c>
      <c r="CQ17" s="183" t="s">
        <v>219</v>
      </c>
      <c r="CR17" s="93">
        <v>1646</v>
      </c>
      <c r="CS17" s="72" t="s">
        <v>74</v>
      </c>
      <c r="CT17" s="71" t="s">
        <v>74</v>
      </c>
      <c r="CU17" s="105" t="s">
        <v>220</v>
      </c>
      <c r="CV17" s="114" t="s">
        <v>314</v>
      </c>
      <c r="CW17" s="72" t="s">
        <v>74</v>
      </c>
      <c r="CX17" s="72" t="s">
        <v>74</v>
      </c>
      <c r="CY17" s="41" t="s">
        <v>276</v>
      </c>
      <c r="CZ17" s="42" t="s">
        <v>123</v>
      </c>
      <c r="DA17" s="40" t="s">
        <v>221</v>
      </c>
      <c r="DB17" s="42" t="s">
        <v>75</v>
      </c>
      <c r="DC17" s="39"/>
      <c r="DD17" s="39"/>
      <c r="DE17" s="39"/>
      <c r="DF17" s="39"/>
      <c r="DG17" s="39"/>
      <c r="DH17" s="39"/>
      <c r="DI17" s="39"/>
      <c r="DJ17" s="39"/>
      <c r="DK17" s="39"/>
    </row>
    <row r="18" spans="1:115" customFormat="1" ht="62.25" customHeight="1" x14ac:dyDescent="0.25">
      <c r="A18" s="29">
        <v>171</v>
      </c>
      <c r="B18" s="30" t="s">
        <v>223</v>
      </c>
      <c r="C18" s="30" t="s">
        <v>224</v>
      </c>
      <c r="D18" s="29" t="s">
        <v>237</v>
      </c>
      <c r="E18" s="2">
        <v>5.0000000000000001E-3</v>
      </c>
      <c r="F18" s="29" t="s">
        <v>238</v>
      </c>
      <c r="G18" s="32" t="s">
        <v>239</v>
      </c>
      <c r="H18" s="29" t="s">
        <v>94</v>
      </c>
      <c r="I18" s="29" t="s">
        <v>95</v>
      </c>
      <c r="J18" s="30" t="s">
        <v>67</v>
      </c>
      <c r="K18" s="30" t="s">
        <v>70</v>
      </c>
      <c r="L18" s="29" t="s">
        <v>240</v>
      </c>
      <c r="M18" s="29" t="s">
        <v>69</v>
      </c>
      <c r="N18" s="61" t="s">
        <v>89</v>
      </c>
      <c r="O18" s="45">
        <v>6</v>
      </c>
      <c r="P18" s="60" t="s">
        <v>241</v>
      </c>
      <c r="Q18" s="29">
        <v>2019</v>
      </c>
      <c r="R18" s="50">
        <v>43983</v>
      </c>
      <c r="S18" s="50">
        <v>45443</v>
      </c>
      <c r="T18" s="60">
        <v>0.2586</v>
      </c>
      <c r="U18" s="46">
        <v>0.25</v>
      </c>
      <c r="V18" s="46" t="s">
        <v>71</v>
      </c>
      <c r="W18" s="46" t="s">
        <v>71</v>
      </c>
      <c r="X18" s="46">
        <v>0.15</v>
      </c>
      <c r="Y18" s="46" t="s">
        <v>71</v>
      </c>
      <c r="Z18" s="1" t="s">
        <v>77</v>
      </c>
      <c r="AA18" s="1" t="s">
        <v>77</v>
      </c>
      <c r="AB18" s="1" t="s">
        <v>77</v>
      </c>
      <c r="AC18" s="1" t="s">
        <v>77</v>
      </c>
      <c r="AD18" s="1" t="s">
        <v>77</v>
      </c>
      <c r="AE18" s="47">
        <v>0.15</v>
      </c>
      <c r="AF18" s="36">
        <v>1231021508.625</v>
      </c>
      <c r="AG18" s="36">
        <v>1231021508.625</v>
      </c>
      <c r="AH18" s="30" t="s">
        <v>96</v>
      </c>
      <c r="AI18" s="30">
        <v>7596</v>
      </c>
      <c r="AJ18" s="36">
        <v>810731282.125</v>
      </c>
      <c r="AK18" s="36">
        <v>810731282.125</v>
      </c>
      <c r="AL18" s="30" t="s">
        <v>96</v>
      </c>
      <c r="AM18" s="30">
        <v>7596</v>
      </c>
      <c r="AN18" s="36">
        <v>455664478.125</v>
      </c>
      <c r="AO18" s="36">
        <v>455664478.125</v>
      </c>
      <c r="AP18" s="30" t="s">
        <v>96</v>
      </c>
      <c r="AQ18" s="30" t="s">
        <v>242</v>
      </c>
      <c r="AR18" s="36">
        <v>508074992.625</v>
      </c>
      <c r="AS18" s="36">
        <f>1354866647*0.375</f>
        <v>508074992.625</v>
      </c>
      <c r="AT18" s="30" t="s">
        <v>96</v>
      </c>
      <c r="AU18" s="30" t="s">
        <v>242</v>
      </c>
      <c r="AV18" s="36">
        <v>600807578.625</v>
      </c>
      <c r="AW18" s="36">
        <v>600807578.625</v>
      </c>
      <c r="AX18" s="30" t="s">
        <v>96</v>
      </c>
      <c r="AY18" s="30" t="s">
        <v>242</v>
      </c>
      <c r="AZ18" s="1" t="s">
        <v>77</v>
      </c>
      <c r="BA18" s="1" t="s">
        <v>77</v>
      </c>
      <c r="BB18" s="1" t="s">
        <v>77</v>
      </c>
      <c r="BC18" s="1" t="s">
        <v>77</v>
      </c>
      <c r="BD18" s="1" t="s">
        <v>77</v>
      </c>
      <c r="BE18" s="1" t="s">
        <v>77</v>
      </c>
      <c r="BF18" s="1" t="s">
        <v>77</v>
      </c>
      <c r="BG18" s="1" t="s">
        <v>77</v>
      </c>
      <c r="BH18" s="1" t="s">
        <v>77</v>
      </c>
      <c r="BI18" s="1" t="s">
        <v>77</v>
      </c>
      <c r="BJ18" s="1" t="s">
        <v>77</v>
      </c>
      <c r="BK18" s="1" t="s">
        <v>77</v>
      </c>
      <c r="BL18" s="1" t="s">
        <v>77</v>
      </c>
      <c r="BM18" s="1" t="s">
        <v>77</v>
      </c>
      <c r="BN18" s="1" t="s">
        <v>77</v>
      </c>
      <c r="BO18" s="1" t="s">
        <v>77</v>
      </c>
      <c r="BP18" s="1" t="s">
        <v>77</v>
      </c>
      <c r="BQ18" s="1" t="s">
        <v>77</v>
      </c>
      <c r="BR18" s="1" t="s">
        <v>77</v>
      </c>
      <c r="BS18" s="1" t="s">
        <v>77</v>
      </c>
      <c r="BT18" s="1" t="s">
        <v>77</v>
      </c>
      <c r="BU18" s="1" t="s">
        <v>77</v>
      </c>
      <c r="BV18" s="1" t="s">
        <v>77</v>
      </c>
      <c r="BW18" s="1" t="s">
        <v>77</v>
      </c>
      <c r="BX18" s="36">
        <v>3606299840.125</v>
      </c>
      <c r="BY18" s="29" t="s">
        <v>97</v>
      </c>
      <c r="BZ18" s="42" t="s">
        <v>98</v>
      </c>
      <c r="CA18" s="92" t="s">
        <v>315</v>
      </c>
      <c r="CB18" s="92" t="s">
        <v>316</v>
      </c>
      <c r="CC18" s="92">
        <v>3649400</v>
      </c>
      <c r="CD18" s="92" t="s">
        <v>317</v>
      </c>
      <c r="CE18" s="100" t="s">
        <v>279</v>
      </c>
      <c r="CF18" s="184"/>
      <c r="CG18" s="71" t="s">
        <v>74</v>
      </c>
      <c r="CH18" s="72" t="s">
        <v>74</v>
      </c>
      <c r="CI18" s="72" t="s">
        <v>243</v>
      </c>
      <c r="CJ18" s="76" t="s">
        <v>280</v>
      </c>
      <c r="CK18" s="72" t="s">
        <v>74</v>
      </c>
      <c r="CL18" s="72" t="s">
        <v>74</v>
      </c>
      <c r="CM18" s="73" t="s">
        <v>281</v>
      </c>
      <c r="CN18" s="74" t="s">
        <v>318</v>
      </c>
      <c r="CO18" s="77" t="s">
        <v>82</v>
      </c>
      <c r="CP18" s="77" t="s">
        <v>82</v>
      </c>
      <c r="CQ18" s="72" t="s">
        <v>279</v>
      </c>
      <c r="CR18" s="76" t="s">
        <v>279</v>
      </c>
      <c r="CS18" s="71" t="s">
        <v>74</v>
      </c>
      <c r="CT18" s="71" t="s">
        <v>74</v>
      </c>
      <c r="CU18" s="105" t="s">
        <v>244</v>
      </c>
      <c r="CV18" s="114" t="s">
        <v>319</v>
      </c>
      <c r="CW18" s="72" t="s">
        <v>74</v>
      </c>
      <c r="CX18" s="72" t="s">
        <v>74</v>
      </c>
      <c r="CY18" s="72" t="s">
        <v>322</v>
      </c>
      <c r="CZ18" s="42" t="s">
        <v>245</v>
      </c>
      <c r="DA18" s="40" t="s">
        <v>123</v>
      </c>
      <c r="DB18" s="42" t="s">
        <v>75</v>
      </c>
      <c r="DC18" s="39"/>
      <c r="DD18" s="39"/>
      <c r="DE18" s="39"/>
      <c r="DF18" s="39"/>
      <c r="DG18" s="39"/>
      <c r="DH18" s="39"/>
      <c r="DI18" s="39"/>
      <c r="DJ18" s="39"/>
      <c r="DK18" s="39"/>
    </row>
    <row r="19" spans="1:115" s="143" customFormat="1" ht="158.25" customHeight="1" x14ac:dyDescent="0.25">
      <c r="A19" s="126">
        <v>188</v>
      </c>
      <c r="B19" s="127" t="s">
        <v>246</v>
      </c>
      <c r="C19" s="126" t="s">
        <v>247</v>
      </c>
      <c r="D19" s="126" t="s">
        <v>249</v>
      </c>
      <c r="E19" s="128">
        <v>0.01</v>
      </c>
      <c r="F19" s="126" t="s">
        <v>250</v>
      </c>
      <c r="G19" s="126" t="s">
        <v>348</v>
      </c>
      <c r="H19" s="126" t="s">
        <v>251</v>
      </c>
      <c r="I19" s="126" t="s">
        <v>252</v>
      </c>
      <c r="J19" s="129" t="s">
        <v>222</v>
      </c>
      <c r="K19" s="129" t="s">
        <v>248</v>
      </c>
      <c r="L19" s="126" t="s">
        <v>84</v>
      </c>
      <c r="M19" s="126" t="s">
        <v>88</v>
      </c>
      <c r="N19" s="127" t="s">
        <v>89</v>
      </c>
      <c r="O19" s="126">
        <v>413</v>
      </c>
      <c r="P19" s="127" t="s">
        <v>72</v>
      </c>
      <c r="Q19" s="127" t="s">
        <v>72</v>
      </c>
      <c r="R19" s="130">
        <v>44197</v>
      </c>
      <c r="S19" s="130">
        <v>47848</v>
      </c>
      <c r="T19" s="126" t="s">
        <v>71</v>
      </c>
      <c r="U19" s="131">
        <v>0.1</v>
      </c>
      <c r="V19" s="131">
        <v>0.1</v>
      </c>
      <c r="W19" s="131">
        <v>0.1</v>
      </c>
      <c r="X19" s="131">
        <v>0.1</v>
      </c>
      <c r="Y19" s="131">
        <v>0.1</v>
      </c>
      <c r="Z19" s="131">
        <v>0.1</v>
      </c>
      <c r="AA19" s="131">
        <v>0.1</v>
      </c>
      <c r="AB19" s="131">
        <v>0.1</v>
      </c>
      <c r="AC19" s="131">
        <v>0.1</v>
      </c>
      <c r="AD19" s="131">
        <v>0.1</v>
      </c>
      <c r="AE19" s="132">
        <v>1</v>
      </c>
      <c r="AF19" s="126" t="s">
        <v>71</v>
      </c>
      <c r="AG19" s="126" t="s">
        <v>71</v>
      </c>
      <c r="AH19" s="126" t="s">
        <v>71</v>
      </c>
      <c r="AI19" s="126" t="s">
        <v>71</v>
      </c>
      <c r="AJ19" s="133">
        <v>721987600</v>
      </c>
      <c r="AK19" s="133">
        <v>721987600</v>
      </c>
      <c r="AL19" s="126" t="s">
        <v>253</v>
      </c>
      <c r="AM19" s="126">
        <v>7595</v>
      </c>
      <c r="AN19" s="133">
        <f>(721987600*0.03)+AJ19</f>
        <v>743647228</v>
      </c>
      <c r="AO19" s="133">
        <f>(721987600*0.03)+AK19</f>
        <v>743647228</v>
      </c>
      <c r="AP19" s="126" t="s">
        <v>253</v>
      </c>
      <c r="AQ19" s="126">
        <v>7595</v>
      </c>
      <c r="AR19" s="133">
        <f>((AN19*0.03)+AN19)</f>
        <v>765956644.84000003</v>
      </c>
      <c r="AS19" s="133">
        <f>((AO19*0.03)+AO19)</f>
        <v>765956644.84000003</v>
      </c>
      <c r="AT19" s="126" t="s">
        <v>253</v>
      </c>
      <c r="AU19" s="126">
        <v>7595</v>
      </c>
      <c r="AV19" s="133">
        <v>788935344</v>
      </c>
      <c r="AW19" s="133">
        <v>788935344</v>
      </c>
      <c r="AX19" s="126" t="s">
        <v>253</v>
      </c>
      <c r="AY19" s="126">
        <v>7595</v>
      </c>
      <c r="AZ19" s="133">
        <f>((AV19*0.03)+AV19)</f>
        <v>812603404.32000005</v>
      </c>
      <c r="BA19" s="133">
        <f>((AW19*0.03)+AW19)</f>
        <v>812603404.32000005</v>
      </c>
      <c r="BB19" s="126" t="s">
        <v>253</v>
      </c>
      <c r="BC19" s="126" t="s">
        <v>71</v>
      </c>
      <c r="BD19" s="133">
        <v>836981506</v>
      </c>
      <c r="BE19" s="133">
        <v>836981506</v>
      </c>
      <c r="BF19" s="126" t="s">
        <v>253</v>
      </c>
      <c r="BG19" s="126" t="s">
        <v>71</v>
      </c>
      <c r="BH19" s="133">
        <v>862090951</v>
      </c>
      <c r="BI19" s="133">
        <v>862090951</v>
      </c>
      <c r="BJ19" s="126" t="s">
        <v>253</v>
      </c>
      <c r="BK19" s="126" t="s">
        <v>71</v>
      </c>
      <c r="BL19" s="133">
        <v>887953679</v>
      </c>
      <c r="BM19" s="133">
        <v>887953679</v>
      </c>
      <c r="BN19" s="126" t="s">
        <v>253</v>
      </c>
      <c r="BO19" s="126" t="s">
        <v>71</v>
      </c>
      <c r="BP19" s="133">
        <v>914592289</v>
      </c>
      <c r="BQ19" s="133">
        <v>914592289</v>
      </c>
      <c r="BR19" s="126" t="s">
        <v>253</v>
      </c>
      <c r="BS19" s="126" t="s">
        <v>71</v>
      </c>
      <c r="BT19" s="133">
        <v>942030057</v>
      </c>
      <c r="BU19" s="133">
        <v>942030057</v>
      </c>
      <c r="BV19" s="126" t="s">
        <v>253</v>
      </c>
      <c r="BW19" s="126" t="s">
        <v>71</v>
      </c>
      <c r="BX19" s="133">
        <v>8276778703.1599998</v>
      </c>
      <c r="BY19" s="127" t="s">
        <v>97</v>
      </c>
      <c r="BZ19" s="134" t="s">
        <v>98</v>
      </c>
      <c r="CA19" s="134" t="s">
        <v>254</v>
      </c>
      <c r="CB19" s="135" t="s">
        <v>255</v>
      </c>
      <c r="CC19" s="135" t="s">
        <v>256</v>
      </c>
      <c r="CD19" s="136" t="s">
        <v>257</v>
      </c>
      <c r="CE19" s="137">
        <v>0.01</v>
      </c>
      <c r="CF19" s="185">
        <v>1.4999999999999999E-2</v>
      </c>
      <c r="CG19" s="150"/>
      <c r="CH19" s="151"/>
      <c r="CI19" s="134" t="s">
        <v>282</v>
      </c>
      <c r="CJ19" s="63" t="s">
        <v>342</v>
      </c>
      <c r="CK19" s="134" t="s">
        <v>74</v>
      </c>
      <c r="CL19" s="134" t="s">
        <v>74</v>
      </c>
      <c r="CM19" s="139" t="s">
        <v>258</v>
      </c>
      <c r="CN19" s="65" t="s">
        <v>283</v>
      </c>
      <c r="CO19" s="140" t="s">
        <v>272</v>
      </c>
      <c r="CP19" s="140" t="s">
        <v>272</v>
      </c>
      <c r="CQ19" s="84">
        <v>22</v>
      </c>
      <c r="CR19" s="83">
        <f>32+CQ19</f>
        <v>54</v>
      </c>
      <c r="CS19" s="134" t="s">
        <v>74</v>
      </c>
      <c r="CT19" s="138" t="s">
        <v>74</v>
      </c>
      <c r="CU19" s="134" t="s">
        <v>259</v>
      </c>
      <c r="CV19" s="63" t="s">
        <v>334</v>
      </c>
      <c r="CW19" s="134" t="s">
        <v>74</v>
      </c>
      <c r="CX19" s="134" t="s">
        <v>74</v>
      </c>
      <c r="CY19" s="134" t="s">
        <v>284</v>
      </c>
      <c r="CZ19" s="134" t="s">
        <v>260</v>
      </c>
      <c r="DA19" s="141" t="s">
        <v>261</v>
      </c>
      <c r="DB19" s="134" t="s">
        <v>75</v>
      </c>
      <c r="DC19" s="142"/>
      <c r="DD19" s="142"/>
      <c r="DE19" s="142"/>
      <c r="DF19" s="142"/>
      <c r="DG19" s="142"/>
      <c r="DH19" s="142"/>
      <c r="DI19" s="142"/>
      <c r="DJ19" s="142"/>
      <c r="DK19" s="142"/>
    </row>
    <row r="20" spans="1:115" s="143" customFormat="1" ht="102" customHeight="1" x14ac:dyDescent="0.25">
      <c r="A20" s="126">
        <v>189</v>
      </c>
      <c r="B20" s="127" t="s">
        <v>246</v>
      </c>
      <c r="C20" s="126" t="s">
        <v>247</v>
      </c>
      <c r="D20" s="126" t="s">
        <v>262</v>
      </c>
      <c r="E20" s="144">
        <v>5.0000000000000001E-3</v>
      </c>
      <c r="F20" s="126" t="s">
        <v>263</v>
      </c>
      <c r="G20" s="126" t="s">
        <v>264</v>
      </c>
      <c r="H20" s="126" t="s">
        <v>251</v>
      </c>
      <c r="I20" s="126" t="s">
        <v>252</v>
      </c>
      <c r="J20" s="129" t="s">
        <v>222</v>
      </c>
      <c r="K20" s="129" t="s">
        <v>70</v>
      </c>
      <c r="L20" s="126" t="s">
        <v>84</v>
      </c>
      <c r="M20" s="126" t="s">
        <v>88</v>
      </c>
      <c r="N20" s="127" t="s">
        <v>89</v>
      </c>
      <c r="O20" s="126">
        <v>413</v>
      </c>
      <c r="P20" s="127" t="s">
        <v>72</v>
      </c>
      <c r="Q20" s="127" t="s">
        <v>72</v>
      </c>
      <c r="R20" s="130">
        <v>44197</v>
      </c>
      <c r="S20" s="130">
        <v>47848</v>
      </c>
      <c r="T20" s="126" t="s">
        <v>71</v>
      </c>
      <c r="U20" s="145">
        <v>0.1</v>
      </c>
      <c r="V20" s="145">
        <v>0.1</v>
      </c>
      <c r="W20" s="145">
        <v>0.1</v>
      </c>
      <c r="X20" s="145">
        <v>0.1</v>
      </c>
      <c r="Y20" s="145">
        <v>0.1</v>
      </c>
      <c r="Z20" s="145">
        <v>0.1</v>
      </c>
      <c r="AA20" s="145">
        <v>0.1</v>
      </c>
      <c r="AB20" s="145">
        <v>0.1</v>
      </c>
      <c r="AC20" s="145">
        <v>0.1</v>
      </c>
      <c r="AD20" s="145">
        <v>0.1</v>
      </c>
      <c r="AE20" s="146">
        <v>1</v>
      </c>
      <c r="AF20" s="126" t="s">
        <v>71</v>
      </c>
      <c r="AG20" s="126" t="s">
        <v>71</v>
      </c>
      <c r="AH20" s="126" t="s">
        <v>71</v>
      </c>
      <c r="AI20" s="126" t="s">
        <v>71</v>
      </c>
      <c r="AJ20" s="133">
        <v>721987600</v>
      </c>
      <c r="AK20" s="133">
        <v>721987600</v>
      </c>
      <c r="AL20" s="126" t="s">
        <v>253</v>
      </c>
      <c r="AM20" s="126">
        <v>7595</v>
      </c>
      <c r="AN20" s="133">
        <f>(721987600*0.03)+AJ20</f>
        <v>743647228</v>
      </c>
      <c r="AO20" s="133">
        <f>(721987600*0.03)+AK20</f>
        <v>743647228</v>
      </c>
      <c r="AP20" s="126" t="s">
        <v>253</v>
      </c>
      <c r="AQ20" s="126">
        <v>7595</v>
      </c>
      <c r="AR20" s="133">
        <f>((AN20*0.03)+AN20)</f>
        <v>765956644.84000003</v>
      </c>
      <c r="AS20" s="133">
        <f>((AO20*0.03)+AO20)</f>
        <v>765956644.84000003</v>
      </c>
      <c r="AT20" s="126" t="s">
        <v>253</v>
      </c>
      <c r="AU20" s="126">
        <v>7595</v>
      </c>
      <c r="AV20" s="133">
        <v>788935344</v>
      </c>
      <c r="AW20" s="133">
        <v>788935344</v>
      </c>
      <c r="AX20" s="126" t="s">
        <v>253</v>
      </c>
      <c r="AY20" s="126">
        <v>7595</v>
      </c>
      <c r="AZ20" s="133">
        <v>812603404</v>
      </c>
      <c r="BA20" s="133">
        <v>812603404</v>
      </c>
      <c r="BB20" s="126" t="s">
        <v>253</v>
      </c>
      <c r="BC20" s="126" t="s">
        <v>71</v>
      </c>
      <c r="BD20" s="133">
        <v>836981506</v>
      </c>
      <c r="BE20" s="133">
        <v>836981506</v>
      </c>
      <c r="BF20" s="126" t="s">
        <v>253</v>
      </c>
      <c r="BG20" s="126" t="s">
        <v>71</v>
      </c>
      <c r="BH20" s="133">
        <v>862090951</v>
      </c>
      <c r="BI20" s="133">
        <v>862090951</v>
      </c>
      <c r="BJ20" s="126" t="s">
        <v>253</v>
      </c>
      <c r="BK20" s="126" t="s">
        <v>71</v>
      </c>
      <c r="BL20" s="133">
        <v>887953679</v>
      </c>
      <c r="BM20" s="133">
        <v>887953679</v>
      </c>
      <c r="BN20" s="126" t="s">
        <v>253</v>
      </c>
      <c r="BO20" s="126" t="s">
        <v>71</v>
      </c>
      <c r="BP20" s="133">
        <v>914592289</v>
      </c>
      <c r="BQ20" s="133">
        <v>914592289</v>
      </c>
      <c r="BR20" s="126" t="s">
        <v>253</v>
      </c>
      <c r="BS20" s="126" t="s">
        <v>71</v>
      </c>
      <c r="BT20" s="133">
        <v>942030057</v>
      </c>
      <c r="BU20" s="133">
        <v>942030057</v>
      </c>
      <c r="BV20" s="126" t="s">
        <v>253</v>
      </c>
      <c r="BW20" s="126" t="s">
        <v>71</v>
      </c>
      <c r="BX20" s="133">
        <v>8276778702.8400002</v>
      </c>
      <c r="BY20" s="127" t="s">
        <v>97</v>
      </c>
      <c r="BZ20" s="134" t="s">
        <v>98</v>
      </c>
      <c r="CA20" s="134" t="s">
        <v>254</v>
      </c>
      <c r="CB20" s="135" t="s">
        <v>255</v>
      </c>
      <c r="CC20" s="135" t="s">
        <v>256</v>
      </c>
      <c r="CD20" s="136" t="s">
        <v>257</v>
      </c>
      <c r="CE20" s="137">
        <v>0.01</v>
      </c>
      <c r="CF20" s="125">
        <v>2.75E-2</v>
      </c>
      <c r="CG20" s="152"/>
      <c r="CH20" s="151"/>
      <c r="CI20" s="134" t="s">
        <v>335</v>
      </c>
      <c r="CJ20" s="63" t="s">
        <v>336</v>
      </c>
      <c r="CK20" s="134" t="s">
        <v>74</v>
      </c>
      <c r="CL20" s="134" t="s">
        <v>74</v>
      </c>
      <c r="CM20" s="139" t="s">
        <v>265</v>
      </c>
      <c r="CN20" s="65" t="s">
        <v>286</v>
      </c>
      <c r="CO20" s="140" t="s">
        <v>285</v>
      </c>
      <c r="CP20" s="140" t="s">
        <v>272</v>
      </c>
      <c r="CQ20" s="84">
        <v>22</v>
      </c>
      <c r="CR20" s="83">
        <f>+CQ20+32</f>
        <v>54</v>
      </c>
      <c r="CS20" s="134" t="s">
        <v>74</v>
      </c>
      <c r="CT20" s="138" t="s">
        <v>74</v>
      </c>
      <c r="CU20" s="134" t="s">
        <v>259</v>
      </c>
      <c r="CV20" s="63" t="s">
        <v>334</v>
      </c>
      <c r="CW20" s="134" t="s">
        <v>74</v>
      </c>
      <c r="CX20" s="134" t="s">
        <v>74</v>
      </c>
      <c r="CY20" s="134" t="s">
        <v>284</v>
      </c>
      <c r="CZ20" s="134" t="s">
        <v>260</v>
      </c>
      <c r="DA20" s="141" t="s">
        <v>261</v>
      </c>
      <c r="DB20" s="134" t="s">
        <v>75</v>
      </c>
      <c r="DC20" s="142"/>
      <c r="DD20" s="142"/>
      <c r="DE20" s="142"/>
      <c r="DF20" s="142"/>
      <c r="DG20" s="142"/>
      <c r="DH20" s="142"/>
      <c r="DI20" s="142"/>
      <c r="DJ20" s="142"/>
      <c r="DK20" s="142"/>
    </row>
    <row r="37" spans="89:90" x14ac:dyDescent="0.25">
      <c r="CK37" s="78"/>
      <c r="CL37" s="78"/>
    </row>
    <row r="38" spans="89:90" x14ac:dyDescent="0.25">
      <c r="CK38" s="78"/>
    </row>
    <row r="39" spans="89:90" x14ac:dyDescent="0.25">
      <c r="CK39" s="78"/>
    </row>
    <row r="40" spans="89:90" x14ac:dyDescent="0.25">
      <c r="CK40" s="78"/>
      <c r="CL40" s="78"/>
    </row>
  </sheetData>
  <autoFilter ref="A3:DM3" xr:uid="{6F25D9B3-DE8E-479F-B372-3D33EDD902DC}">
    <sortState xmlns:xlrd2="http://schemas.microsoft.com/office/spreadsheetml/2017/richdata2" ref="A4:DM199">
      <sortCondition ref="BY3"/>
    </sortState>
  </autoFilter>
  <mergeCells count="30">
    <mergeCell ref="D1:Q1"/>
    <mergeCell ref="P2:Q2"/>
    <mergeCell ref="AF2:AI2"/>
    <mergeCell ref="AJ2:AM2"/>
    <mergeCell ref="AN2:AQ2"/>
    <mergeCell ref="AF1:BX1"/>
    <mergeCell ref="AR2:AU2"/>
    <mergeCell ref="AV2:AY2"/>
    <mergeCell ref="AZ2:BC2"/>
    <mergeCell ref="BD2:BG2"/>
    <mergeCell ref="BH2:BK2"/>
    <mergeCell ref="BL2:BO2"/>
    <mergeCell ref="BP2:BS2"/>
    <mergeCell ref="BT2:BW2"/>
    <mergeCell ref="CZ2:DB2"/>
    <mergeCell ref="DC2:DE2"/>
    <mergeCell ref="DF2:DH2"/>
    <mergeCell ref="DI2:DK2"/>
    <mergeCell ref="R1:S1"/>
    <mergeCell ref="R2:S2"/>
    <mergeCell ref="T1:X1"/>
    <mergeCell ref="T2:X2"/>
    <mergeCell ref="BY1:CD1"/>
    <mergeCell ref="CE1:CY1"/>
    <mergeCell ref="CZ1:DK1"/>
    <mergeCell ref="CE2:CH2"/>
    <mergeCell ref="CI2:CL2"/>
    <mergeCell ref="CM2:CP2"/>
    <mergeCell ref="CQ2:CT2"/>
    <mergeCell ref="CU2:CX2"/>
  </mergeCells>
  <dataValidations count="30">
    <dataValidation type="list" allowBlank="1" showInputMessage="1" showErrorMessage="1" sqref="I9" xr:uid="{1D27126A-58B0-4A5E-97B7-BC0F287AE6D4}">
      <formula1>ANUALIZACIÓN</formula1>
    </dataValidation>
    <dataValidation type="whole" allowBlank="1" showInputMessage="1" showErrorMessage="1" sqref="Q6" xr:uid="{7393C718-5D91-48D9-832F-299F8AD61AE4}">
      <formula1>2000</formula1>
      <formula2>500000000</formula2>
    </dataValidation>
    <dataValidation type="date" allowBlank="1" showInputMessage="1" showErrorMessage="1" sqref="R6:S6 P9:Q12" xr:uid="{1D293124-D384-4560-8F59-033A74B8EBBD}">
      <formula1>36526</formula1>
      <formula2>58806</formula2>
    </dataValidation>
    <dataValidation allowBlank="1" showInputMessage="1" showErrorMessage="1" prompt="Cifras en millones de pesos. Corresponde al valor de implementar la acción._x000a_" sqref="AF3 AJ3 AN3 AR3 AV3 AZ3 BH3 BT3 BD3 BL3 BP3" xr:uid="{00000000-0002-0000-0000-00003B000000}"/>
    <dataValidation allowBlank="1" showInputMessage="1" showErrorMessage="1" prompt="Revisar si este indicador corresponde a un indicador del PDD Vigente. Tomarlo del listado de indicadores del plan que se encuentra en la caja de herramientas._x000a__x000a_" sqref="N2:N3" xr:uid="{00000000-0002-0000-0000-00003A000000}"/>
    <dataValidation allowBlank="1" showInputMessage="1" showErrorMessage="1" prompt="Cifras en millones de pesos" sqref="AF1" xr:uid="{00000000-0002-0000-0000-000037000000}"/>
    <dataValidation allowBlank="1" showInputMessage="1" showErrorMessage="1" prompt="Período que tomará lograr el resultado o producto." sqref="R1:R2" xr:uid="{00000000-0002-0000-0000-000034000000}"/>
    <dataValidation allowBlank="1" showInputMessage="1" showErrorMessage="1" prompt="Si corresponde a un indicador del PDD, identifique el código de la meta el cual se encuentra en el listado de indicadores del plan que se encuentra en la caja de herramientas._x000a__x000a_" sqref="O2:O3" xr:uid="{00000000-0002-0000-0000-000033000000}"/>
    <dataValidation allowBlank="1" showInputMessage="1" showErrorMessage="1" prompt="Si la fuente de financiación es inversión, identifique el código del proyecto." sqref="BW3 AM3 AQ3 AI3 AU3 AY3 BG3 BC3 BK3 BO3 BS3" xr:uid="{00000000-0002-0000-0000-000032000000}"/>
    <dataValidation allowBlank="1" showInputMessage="1" showErrorMessage="1" prompt="Identifique la fuente de financiación (Funcionamiento, Inversión, Cooperaciòn, Crédito, etc. )" sqref="AP3 AT3 BJ3 AH3 AL3 AX3 BB3 BV3 BF3 BN3 BR3" xr:uid="{00000000-0002-0000-0000-000031000000}"/>
    <dataValidation allowBlank="1" showInputMessage="1" showErrorMessage="1" prompt="Determine si el indicador responde a un enfoque (Derechos Humanos, Género, Poblacional - Diferencial, Ambiental y Territorial). Si responde a más de enfoque separelos por ;" sqref="J2:K3" xr:uid="{00000000-0002-0000-0000-00002E000000}"/>
    <dataValidation allowBlank="1" showInputMessage="1" showErrorMessage="1" prompt="Identifique la meta ODS a que le apunta el indicador de producto. " sqref="I2:I3" xr:uid="{00000000-0002-0000-0000-00002D000000}"/>
    <dataValidation allowBlank="1" showInputMessage="1" showErrorMessage="1" prompt="Identifique el ODS a que le apunta el indicador de producto. Seleccione de la lista desplegable." sqref="H2:H3" xr:uid="{00000000-0002-0000-0000-00002C000000}"/>
    <dataValidation allowBlank="1" showInputMessage="1" showErrorMessage="1" prompt="Totalice la meta de producto a alcanzar al final de la vigencia de la política pública. Tenga en cuenta el Tipo de Anualización determinado." sqref="AE1:AE3" xr:uid="{00000000-0002-0000-0000-000024000000}"/>
    <dataValidation allowBlank="1" showInputMessage="1" showErrorMessage="1" prompt="Cifras en millones de pesos. Corresponde al valor con el que se cuenta y se asigna a la implementación de la acción. _x000a_No necesariamente corresponderá al costo." sqref="AO3 AG3 AK3" xr:uid="{00000000-0002-0000-0000-000023000000}"/>
    <dataValidation allowBlank="1" showInputMessage="1" showErrorMessage="1" prompt="Seleccione de la lista desplegable._x000a_Fórmula a través de la cual se acumulan los avances, de tal forma que sea posible determinar el avance del indicador. _x000a__x000a_" sqref="L2:M3" xr:uid="{00000000-0002-0000-0000-000022000000}"/>
    <dataValidation allowBlank="1" showInputMessage="1" showErrorMessage="1" prompt="Defina el Producto que quiere alcanzar a través de la medición." sqref="D2:D3" xr:uid="{00000000-0002-0000-0000-000020000000}"/>
    <dataValidation allowBlank="1" showInputMessage="1" showErrorMessage="1" prompt="Escriba el numero telefónico, número de extensión, correo electrónico de la persona de contacto relacionada en la columna anterior." sqref="CD2:CD3" xr:uid="{00000000-0002-0000-0000-000014000000}"/>
    <dataValidation allowBlank="1" showInputMessage="1" showErrorMessage="1" prompt="Escriba el nombre completo de la persona responsable de la ejecución del producto." sqref="CB2:CC3" xr:uid="{00000000-0002-0000-0000-000013000000}"/>
    <dataValidation allowBlank="1" showInputMessage="1" showErrorMessage="1" prompt="Escriba la Dirección, Subdirección, Grupo o Unidad responsable de la ejecución del producto o acción._x000a_Utilice nombres completos." sqref="CA2:CA3" xr:uid="{00000000-0002-0000-0000-000012000000}"/>
    <dataValidation allowBlank="1" showInputMessage="1" showErrorMessage="1" prompt="Seleccione de la lista desplegable, la entidad responsable de la ejecución del producto o acción." sqref="BY2:BZ3" xr:uid="{00000000-0002-0000-0000-000011000000}"/>
    <dataValidation allowBlank="1" showInputMessage="1" showErrorMessage="1" prompt="Suma de los costos de cada vigencia durante la ejecución de la política pública." sqref="BX2:BX3" xr:uid="{00000000-0002-0000-0000-000010000000}"/>
    <dataValidation allowBlank="1" showInputMessage="1" showErrorMessage="1" prompt="Cifras en millones de pesos.  Corresponde al valor con el que se cuenta y se asigna a la implementación de la acción. _x000a_No necesariamente corresponderá al costo." sqref="AS3 BI3 AW3 BA3 BU3 BE3 BM3 BQ3" xr:uid="{00000000-0002-0000-0000-00000F000000}"/>
    <dataValidation allowBlank="1" showInputMessage="1" showErrorMessage="1" prompt="Formato DD/MM/AAAA_x000a_Escriba la fecha de finalización de ejecución del producto._x000a__x000a_" sqref="S3:U3" xr:uid="{00000000-0002-0000-0000-00000E000000}"/>
    <dataValidation allowBlank="1" showInputMessage="1" showErrorMessage="1" prompt="Formato DD/MM/AAAA_x000a_Escriba la fecha de inicio de ejecución del producto._x000a_" sqref="R3" xr:uid="{00000000-0002-0000-0000-00000C000000}"/>
    <dataValidation allowBlank="1" showInputMessage="1" showErrorMessage="1" prompt="Escriba el nombre del indicador. _x000a_Debe evidenciar con precisión la propiedad a medir, y debe guardar coherencia con la fórmula._x000a_Solo se puede tener un indicador por producto o acción." sqref="F2:F3" xr:uid="{00000000-0002-0000-0000-00000B000000}"/>
    <dataValidation allowBlank="1" showInputMessage="1" showErrorMessage="1" prompt="Escriba el valor de la meta para cada vigencia de forma acumulada._x000a__x000a_Elimine o adicione columnas de acuerdo al tiempo de ejecución de la política pública._x000a__x000a_Tenga en cuenta las fechas de inicio y finalización." sqref="T1:T2" xr:uid="{00000000-0002-0000-0000-000009000000}"/>
    <dataValidation allowBlank="1" showInputMessage="1" showErrorMessage="1" prompt="Marco de referencia cuantitativo de la situación actual que se pretende modificar._x000a_Debe estar expresada en la misma unidad de medida de la meta. Todos los indicadores que se van a medir deben tener línea base." sqref="P2:Q2" xr:uid="{00000000-0002-0000-0000-000008000000}"/>
    <dataValidation allowBlank="1" showInputMessage="1" showErrorMessage="1" prompt="Escriba la fórmula de cálculo del indicador. _x000a_Variables usadas para la medición del indicador, debe ser explicita la unidad de medida." sqref="G2:G3" xr:uid="{00000000-0002-0000-0000-000006000000}"/>
    <dataValidation allowBlank="1" showInputMessage="1" showErrorMessage="1" prompt="Escriba los objetivos específicos de la política._x000a__x000a_Tenga en cuenta que estos objetivos están ligados a las estrategias, ejes temáticos o líneas de acción definidos en la estructura programática de la política." sqref="B1:B3" xr:uid="{00000000-0002-0000-0000-000003000000}"/>
  </dataValidations>
  <hyperlinks>
    <hyperlink ref="CD15" r:id="rId1" xr:uid="{C273FB46-30EB-4624-9A8D-A41FEE14DD4A}"/>
    <hyperlink ref="CD6" r:id="rId2" xr:uid="{153B4249-9AE0-4556-9B1D-F2B10AB278CE}"/>
    <hyperlink ref="CD9" r:id="rId3" xr:uid="{B0702D6B-B92A-4C28-A19F-39613AE51439}"/>
    <hyperlink ref="CD11" r:id="rId4" xr:uid="{1AE27304-9080-45BD-B21B-C7C2D3D2726D}"/>
    <hyperlink ref="CD12" r:id="rId5" xr:uid="{DC8F71F4-E016-4E82-9ADB-D016E1FE32C3}"/>
    <hyperlink ref="CD19" r:id="rId6" xr:uid="{6FFAD698-CF70-40FA-A146-C96310882B31}"/>
    <hyperlink ref="CD20" r:id="rId7" xr:uid="{2F0F9796-311C-467E-A91A-3053882FF6C0}"/>
    <hyperlink ref="CD7" r:id="rId8" xr:uid="{DB26E20F-2B07-654A-B621-3F7268572853}"/>
    <hyperlink ref="CD17" r:id="rId9" xr:uid="{E162675F-99C4-7942-AF3A-EB711F3FC5F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CIAN</dc:creator>
  <cp:keywords/>
  <dc:description/>
  <cp:lastModifiedBy>CHIRLEY CHAMORRO</cp:lastModifiedBy>
  <cp:revision/>
  <dcterms:created xsi:type="dcterms:W3CDTF">2024-05-16T17:13:31Z</dcterms:created>
  <dcterms:modified xsi:type="dcterms:W3CDTF">2024-07-22T16:17:55Z</dcterms:modified>
  <cp:category/>
  <cp:contentStatus/>
</cp:coreProperties>
</file>