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7e1a28a593ac9f47/Escritorio/SDM/POA/2026/II TRIMESTRE/"/>
    </mc:Choice>
  </mc:AlternateContent>
  <xr:revisionPtr revIDLastSave="85" documentId="13_ncr:1_{0B14A917-D125-42FB-80AE-6D2BB7F47C82}" xr6:coauthVersionLast="47" xr6:coauthVersionMax="47" xr10:uidLastSave="{DD7576C0-BAD6-4E27-9471-235921E6D15E}"/>
  <bookViews>
    <workbookView xWindow="-98" yWindow="-98" windowWidth="21795" windowHeight="12975" firstSheet="1" activeTab="3" xr2:uid="{00000000-000D-0000-FFFF-FFFF00000000}"/>
  </bookViews>
  <sheets>
    <sheet name="1. Generalidades" sheetId="1" r:id="rId1"/>
    <sheet name="PE01-IN03-F05" sheetId="16" r:id="rId2"/>
    <sheet name="2.Actividad_tareas_subtareas" sheetId="3" r:id="rId3"/>
    <sheet name="3. Actividades Proyecto" sheetId="5"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INSTRUCTIVO DE DILIGENCIAMIENTO" sheetId="13" state="hidden" r:id="rId11"/>
    <sheet name="LISTAS_1" sheetId="15" state="hidden" r:id="rId12"/>
  </sheets>
  <definedNames>
    <definedName name="_xlnm._FilterDatabase" localSheetId="2" hidden="1">'2.Actividad_tareas_subtareas'!$D$7:$AW$10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J11" i="6" l="1"/>
  <c r="AY9" i="5" l="1"/>
  <c r="AP9" i="5"/>
  <c r="Z19" i="6"/>
  <c r="AH10" i="5" l="1"/>
  <c r="AH9" i="5"/>
  <c r="AR11" i="3"/>
  <c r="V11" i="3"/>
  <c r="V16" i="3"/>
  <c r="V14" i="3"/>
  <c r="V8" i="3"/>
  <c r="Z15" i="3"/>
  <c r="Z13" i="3"/>
  <c r="Z12" i="3"/>
  <c r="B51" i="16"/>
  <c r="G51" i="16"/>
  <c r="I50" i="16"/>
  <c r="E50" i="16"/>
  <c r="AA9" i="5"/>
  <c r="K11" i="6" l="1"/>
  <c r="P14" i="3"/>
  <c r="P16" i="3"/>
  <c r="P11" i="3"/>
  <c r="P8" i="3"/>
  <c r="T8" i="3"/>
  <c r="U8" i="3"/>
  <c r="W8" i="3" s="1"/>
  <c r="Z8" i="3"/>
  <c r="AA8" i="3"/>
  <c r="T9" i="3"/>
  <c r="Z9" i="3"/>
  <c r="T10" i="3"/>
  <c r="Z10" i="3"/>
  <c r="AZ10" i="5"/>
  <c r="BA10" i="5" s="1"/>
  <c r="AZ9" i="5"/>
  <c r="G11" i="6" s="1"/>
  <c r="H11" i="6" s="1"/>
  <c r="G16" i="6" l="1"/>
  <c r="AC10" i="5"/>
  <c r="AC9" i="5"/>
  <c r="Z11" i="6"/>
  <c r="U11" i="6"/>
  <c r="T11" i="6"/>
  <c r="AA11" i="6" l="1"/>
  <c r="H16" i="6"/>
  <c r="J16" i="6"/>
  <c r="K16" i="6" s="1"/>
  <c r="B67" i="16"/>
  <c r="AG13" i="6" l="1"/>
  <c r="AF13" i="6"/>
  <c r="AE13" i="6"/>
  <c r="AD13" i="6"/>
  <c r="AC13" i="6"/>
  <c r="AB13" i="6"/>
  <c r="AH13" i="6" s="1"/>
  <c r="Z13" i="6"/>
  <c r="Y13" i="6"/>
  <c r="X13" i="6"/>
  <c r="W13" i="6"/>
  <c r="V13" i="6"/>
  <c r="S13" i="6"/>
  <c r="R13" i="6"/>
  <c r="Q13" i="6"/>
  <c r="P13" i="6"/>
  <c r="O13" i="6"/>
  <c r="AG18" i="6"/>
  <c r="AF18" i="6"/>
  <c r="AE18" i="6"/>
  <c r="AD18" i="6"/>
  <c r="AC18" i="6"/>
  <c r="Y18" i="6"/>
  <c r="X18" i="6"/>
  <c r="W18" i="6"/>
  <c r="V18" i="6"/>
  <c r="Z18" i="6" s="1"/>
  <c r="S18" i="6"/>
  <c r="R18" i="6"/>
  <c r="Q18" i="6"/>
  <c r="P18" i="6"/>
  <c r="O18" i="6"/>
  <c r="AJ15" i="6"/>
  <c r="AJ10" i="6"/>
  <c r="AI17" i="6"/>
  <c r="AI16" i="6"/>
  <c r="AJ16" i="6" s="1"/>
  <c r="AI15" i="6"/>
  <c r="AI12" i="6"/>
  <c r="AI11" i="6"/>
  <c r="AJ11" i="6" s="1"/>
  <c r="AI10" i="6"/>
  <c r="AH17" i="6"/>
  <c r="AH16" i="6"/>
  <c r="AH15" i="6"/>
  <c r="AH12" i="6"/>
  <c r="AH11" i="6"/>
  <c r="AH19" i="6" s="1"/>
  <c r="AH10" i="6"/>
  <c r="Z17" i="6"/>
  <c r="Z16" i="6"/>
  <c r="Z15" i="6"/>
  <c r="AA15" i="6" s="1"/>
  <c r="Z14" i="6"/>
  <c r="AA14" i="6" s="1"/>
  <c r="AA10" i="6"/>
  <c r="AA9" i="6"/>
  <c r="AG19" i="6"/>
  <c r="AF19" i="6"/>
  <c r="AE19" i="6"/>
  <c r="AD19" i="6"/>
  <c r="AC19" i="6"/>
  <c r="AB19" i="6"/>
  <c r="Y19" i="6"/>
  <c r="X19" i="6"/>
  <c r="W19" i="6"/>
  <c r="V19" i="6"/>
  <c r="S19" i="6"/>
  <c r="R19" i="6"/>
  <c r="Q19" i="6"/>
  <c r="P19" i="6"/>
  <c r="O19" i="6"/>
  <c r="T10" i="6"/>
  <c r="U10" i="6" s="1"/>
  <c r="T17" i="6"/>
  <c r="U17" i="6" s="1"/>
  <c r="T16" i="6"/>
  <c r="T15" i="6"/>
  <c r="U15" i="6" s="1"/>
  <c r="T14" i="6"/>
  <c r="U14" i="6" s="1"/>
  <c r="J18" i="6"/>
  <c r="I18" i="6"/>
  <c r="H18" i="6"/>
  <c r="G18" i="6"/>
  <c r="F18" i="6"/>
  <c r="AY10" i="5"/>
  <c r="AK9" i="5"/>
  <c r="BA9" i="5"/>
  <c r="AS16" i="3"/>
  <c r="AT16" i="3" s="1"/>
  <c r="AR16" i="3"/>
  <c r="AS14" i="3"/>
  <c r="AT14" i="3" s="1"/>
  <c r="AR14" i="3"/>
  <c r="AS11" i="3"/>
  <c r="AT11" i="3" s="1"/>
  <c r="AS8" i="3"/>
  <c r="AT8" i="3" s="1"/>
  <c r="AR8" i="3"/>
  <c r="AP17" i="3"/>
  <c r="AQ17" i="3" s="1"/>
  <c r="AP16" i="3"/>
  <c r="AQ16" i="3" s="1"/>
  <c r="AP15" i="3"/>
  <c r="AQ15" i="3" s="1"/>
  <c r="AP14" i="3"/>
  <c r="AQ14" i="3" s="1"/>
  <c r="AP13" i="3"/>
  <c r="AQ13" i="3" s="1"/>
  <c r="AP12" i="3"/>
  <c r="AQ12" i="3" s="1"/>
  <c r="AP11" i="3"/>
  <c r="AQ11" i="3" s="1"/>
  <c r="AP10" i="3"/>
  <c r="AQ10" i="3" s="1"/>
  <c r="AP9" i="3"/>
  <c r="AQ9" i="3" s="1"/>
  <c r="AP8" i="3"/>
  <c r="AQ8" i="3" s="1"/>
  <c r="AO17" i="3"/>
  <c r="AO16" i="3"/>
  <c r="AO15" i="3"/>
  <c r="AO14" i="3"/>
  <c r="AO13" i="3"/>
  <c r="AO12" i="3"/>
  <c r="AO11" i="3"/>
  <c r="AO10" i="3"/>
  <c r="AO9" i="3"/>
  <c r="AO8" i="3"/>
  <c r="AL17" i="3"/>
  <c r="AL16" i="3"/>
  <c r="AL10" i="3"/>
  <c r="AL9" i="3"/>
  <c r="AL8" i="3"/>
  <c r="AF17" i="3"/>
  <c r="AF16" i="3"/>
  <c r="AF10" i="3"/>
  <c r="AF9" i="3"/>
  <c r="AF8" i="3"/>
  <c r="T17" i="3"/>
  <c r="T16" i="3"/>
  <c r="T14" i="3"/>
  <c r="T11" i="3"/>
  <c r="Z17" i="3"/>
  <c r="Z16" i="3"/>
  <c r="Z14" i="3"/>
  <c r="Z11" i="3"/>
  <c r="AI8" i="3"/>
  <c r="AI16" i="3"/>
  <c r="AI14" i="3"/>
  <c r="AI11" i="3"/>
  <c r="AC16" i="3"/>
  <c r="AC14" i="3"/>
  <c r="AC11" i="3"/>
  <c r="AC8" i="3"/>
  <c r="AG8" i="3"/>
  <c r="W16" i="3"/>
  <c r="W14" i="3"/>
  <c r="W11" i="3"/>
  <c r="AG16" i="3"/>
  <c r="AG14" i="3"/>
  <c r="AG11" i="3"/>
  <c r="AA16" i="3"/>
  <c r="AA14" i="3"/>
  <c r="AA11" i="3"/>
  <c r="U16" i="3"/>
  <c r="U14" i="3"/>
  <c r="U11" i="3"/>
  <c r="O16" i="3"/>
  <c r="O14" i="3"/>
  <c r="O11" i="3"/>
  <c r="Q11" i="3" s="1"/>
  <c r="O8" i="3"/>
  <c r="Q8" i="3" s="1"/>
  <c r="Q16" i="3"/>
  <c r="Q14" i="3"/>
  <c r="AI18" i="6" l="1"/>
  <c r="AJ18" i="6" s="1"/>
  <c r="AI13" i="6"/>
  <c r="AJ13" i="6" s="1"/>
  <c r="AI19" i="6"/>
  <c r="AJ19" i="6" s="1"/>
  <c r="T18" i="6"/>
  <c r="U18" i="6" s="1"/>
  <c r="T19" i="6"/>
  <c r="U19" i="6" s="1"/>
  <c r="AA16" i="6"/>
  <c r="T13" i="6"/>
  <c r="U13" i="6" s="1"/>
  <c r="U16" i="6"/>
  <c r="AA18" i="6"/>
  <c r="AA13" i="6"/>
  <c r="AA19" i="6"/>
  <c r="AQ8" i="5"/>
  <c r="AP8" i="5"/>
  <c r="AL8" i="5"/>
  <c r="AK8" i="5"/>
  <c r="AG8" i="5"/>
  <c r="AF8" i="5"/>
  <c r="AB8" i="5"/>
  <c r="AA8" i="5"/>
  <c r="T25" i="9" l="1"/>
  <c r="S25" i="9"/>
  <c r="R25" i="9"/>
  <c r="K18" i="6" l="1"/>
</calcChain>
</file>

<file path=xl/sharedStrings.xml><?xml version="1.0" encoding="utf-8"?>
<sst xmlns="http://schemas.openxmlformats.org/spreadsheetml/2006/main" count="1727" uniqueCount="1146">
  <si>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</si>
  <si>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</si>
  <si>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</si>
  <si>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</si>
  <si>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</si>
  <si>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</si>
  <si>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</si>
  <si>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</si>
  <si>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</si>
  <si>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Indice</t>
  </si>
  <si>
    <t>Metas Estratégicas</t>
  </si>
  <si>
    <t>O1:Fatalidades en siniestros viales por año</t>
  </si>
  <si>
    <t>Número y nombre del Proyecto de Inversión</t>
  </si>
  <si>
    <t>Objetivo general del Proyecto de Inversión</t>
  </si>
  <si>
    <t>Código BPIN</t>
  </si>
  <si>
    <t>2024110010100</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</si>
  <si>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</si>
  <si>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</si>
  <si>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</si>
  <si>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</si>
  <si>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</si>
  <si>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</si>
  <si>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</si>
  <si>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</si>
  <si>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</si>
  <si>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</si>
  <si>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</si>
  <si>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</si>
  <si>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</si>
  <si>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</si>
  <si>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</si>
  <si>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</si>
  <si>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</si>
  <si>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</si>
  <si>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</si>
  <si>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</si>
  <si>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</si>
  <si>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TAREAS VIGENCIA</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</si>
  <si>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</si>
  <si>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</si>
  <si>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</si>
  <si>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</si>
  <si>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</si>
  <si>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</si>
  <si>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</si>
  <si>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</si>
  <si>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</si>
  <si>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</si>
  <si>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</si>
  <si>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</si>
  <si>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</si>
  <si>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</si>
  <si>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</si>
  <si>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</si>
  <si>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</si>
  <si>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</si>
  <si>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</si>
  <si>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</si>
  <si>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</si>
  <si>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</si>
  <si>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</si>
  <si>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</si>
  <si>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</si>
  <si>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</si>
  <si>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</si>
  <si>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</si>
  <si>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</si>
  <si>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</si>
  <si>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</si>
  <si>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</si>
  <si>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</si>
  <si>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</si>
  <si>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</si>
  <si>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</si>
  <si>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</si>
  <si>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</si>
  <si>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</si>
  <si>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</si>
  <si>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</si>
  <si>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</si>
  <si>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</si>
  <si>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</si>
  <si>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</si>
  <si>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</si>
  <si>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</si>
  <si>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</si>
  <si>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</si>
  <si>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</si>
  <si>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</si>
  <si>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Programación </t>
  </si>
  <si>
    <t xml:space="preserve">Ejecución </t>
  </si>
  <si>
    <t>% Ejecución</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</si>
  <si>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</si>
  <si>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</si>
  <si>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</si>
  <si>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</si>
  <si>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</si>
  <si>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</si>
  <si>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</si>
  <si>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</si>
  <si>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</si>
  <si>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</si>
  <si>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</si>
  <si>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</si>
  <si>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</si>
  <si>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</si>
  <si>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</si>
  <si>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</si>
  <si>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</si>
  <si>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</si>
  <si>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</si>
  <si>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</si>
  <si>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</si>
  <si>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</si>
  <si>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</si>
  <si>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</si>
  <si>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</si>
  <si>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</si>
  <si>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</si>
  <si>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</si>
  <si>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</si>
  <si>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</si>
  <si>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</si>
  <si>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</si>
  <si>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</si>
  <si>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</si>
  <si>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</si>
  <si>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</si>
  <si>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</si>
  <si>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</si>
  <si>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</si>
  <si>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</si>
  <si>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</si>
  <si>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</si>
  <si>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</si>
  <si>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</si>
  <si>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</si>
  <si>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</si>
  <si>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</si>
  <si>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</si>
  <si>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</si>
  <si>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</si>
  <si>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</si>
  <si>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</si>
  <si>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</si>
  <si>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</si>
  <si>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</si>
  <si>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</si>
  <si>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</si>
  <si>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</si>
  <si>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</si>
  <si>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</si>
  <si>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</si>
  <si>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</si>
  <si>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</si>
  <si>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</si>
  <si>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</si>
  <si>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</si>
  <si>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</si>
  <si>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</si>
  <si>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</si>
  <si>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</si>
  <si>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</si>
  <si>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</si>
  <si>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</si>
  <si>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</si>
  <si>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</si>
  <si>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</si>
  <si>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</si>
  <si>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</si>
  <si>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</si>
  <si>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</si>
  <si>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</si>
  <si>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</si>
  <si>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</si>
  <si>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</si>
  <si>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</si>
  <si>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</si>
  <si>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</si>
  <si>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</si>
  <si>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</si>
  <si>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</si>
  <si>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</si>
  <si>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</si>
  <si>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</si>
  <si>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</si>
  <si>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</si>
  <si>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</si>
  <si>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</si>
  <si>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</si>
  <si>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</si>
  <si>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</si>
  <si>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</si>
  <si>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</si>
  <si>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</si>
  <si>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</si>
  <si>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</si>
  <si>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</si>
  <si>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</si>
  <si>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</si>
  <si>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</si>
  <si>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</si>
  <si>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</si>
  <si>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</si>
  <si>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</si>
  <si>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</si>
  <si>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</si>
  <si>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</si>
  <si>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</si>
  <si>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</si>
  <si>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</si>
  <si>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</si>
  <si>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</si>
  <si>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</si>
  <si>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</si>
  <si>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</si>
  <si>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</si>
  <si>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</si>
  <si>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</si>
  <si>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</si>
  <si>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</si>
  <si>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</si>
  <si>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</si>
  <si>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</si>
  <si>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</si>
  <si>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</si>
  <si>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</si>
  <si>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</si>
  <si>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</si>
  <si>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</si>
  <si>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</si>
  <si>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</si>
  <si>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</si>
  <si>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</si>
  <si>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</si>
  <si>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</si>
  <si>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</si>
  <si>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</si>
  <si>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</si>
  <si>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</si>
  <si>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</si>
  <si>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</si>
  <si>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</si>
  <si>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</si>
  <si>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</si>
  <si>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</si>
  <si>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</si>
  <si>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</si>
  <si>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</si>
  <si>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</si>
  <si>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</si>
  <si>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</si>
  <si>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</si>
  <si>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</si>
  <si>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</si>
  <si>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</si>
  <si>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</si>
  <si>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</si>
  <si>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</si>
  <si>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</si>
  <si>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</si>
  <si>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</si>
  <si>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</si>
  <si>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</si>
  <si>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</si>
  <si>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</si>
  <si>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</si>
  <si>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</si>
  <si>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</si>
  <si>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</si>
  <si>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</si>
  <si>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</si>
  <si>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</si>
  <si>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</si>
  <si>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</si>
  <si>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</si>
  <si>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</si>
  <si>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</si>
  <si>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</si>
  <si>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</si>
  <si>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</si>
  <si>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</si>
  <si>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</si>
  <si>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</si>
  <si>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</si>
  <si>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</si>
  <si>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</si>
  <si>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</si>
  <si>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</si>
  <si>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</si>
  <si>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</si>
  <si>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</si>
  <si>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</si>
  <si>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</si>
  <si>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</si>
  <si>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</si>
  <si>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</si>
  <si>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</si>
  <si>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</si>
  <si>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</si>
  <si>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</si>
  <si>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</si>
  <si>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</si>
  <si>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</si>
  <si>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</si>
  <si>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</si>
  <si>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</si>
  <si>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</si>
  <si>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</si>
  <si>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</si>
  <si>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</si>
  <si>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</si>
  <si>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</si>
  <si>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</si>
  <si>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</si>
  <si>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</si>
  <si>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</si>
  <si>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</si>
  <si>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</si>
  <si>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</si>
  <si>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</si>
  <si>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</si>
  <si>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</si>
  <si>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</si>
  <si>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</si>
  <si>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</si>
  <si>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</si>
  <si>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</si>
  <si>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</si>
  <si>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</si>
  <si>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</si>
  <si>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</si>
  <si>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</si>
  <si>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</si>
  <si>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</si>
  <si>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</si>
  <si>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</si>
  <si>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</si>
  <si>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</si>
  <si>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</si>
  <si>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</si>
  <si>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</si>
  <si>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</si>
  <si>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</si>
  <si>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</si>
  <si>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</si>
  <si>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</si>
  <si>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</si>
  <si>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</si>
  <si>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</si>
  <si>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</si>
  <si>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</si>
  <si>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</si>
  <si>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</si>
  <si>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</si>
  <si>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</si>
  <si>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</si>
  <si>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</si>
  <si>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</si>
  <si>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</si>
  <si>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</si>
  <si>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</si>
  <si>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</si>
  <si>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</si>
  <si>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</si>
  <si>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</si>
  <si>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</si>
  <si>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</si>
  <si>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</si>
  <si>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</si>
  <si>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</si>
  <si>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</si>
  <si>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</si>
  <si>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</si>
  <si>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</si>
  <si>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</si>
  <si>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</si>
  <si>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</si>
  <si>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</si>
  <si>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</si>
  <si>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</si>
  <si>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</si>
  <si>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</si>
  <si>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</si>
  <si>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</si>
  <si>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</si>
  <si>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</si>
  <si>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</si>
  <si>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</si>
  <si>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</si>
  <si>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</si>
  <si>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</si>
  <si>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</si>
  <si>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</si>
  <si>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</si>
  <si>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</si>
  <si>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</si>
  <si>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</si>
  <si>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</si>
  <si>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</si>
  <si>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</si>
  <si>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</si>
  <si>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</si>
  <si>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</si>
  <si>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</si>
  <si>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</si>
  <si>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</si>
  <si>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</si>
  <si>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</si>
  <si>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</si>
  <si>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</si>
  <si>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</si>
  <si>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</si>
  <si>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</si>
  <si>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</si>
  <si>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</si>
  <si>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</si>
  <si>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</si>
  <si>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</si>
  <si>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</si>
  <si>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</si>
  <si>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</si>
  <si>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</si>
  <si>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</si>
  <si>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</si>
  <si>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</si>
  <si>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</si>
  <si>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</si>
  <si>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</si>
  <si>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</si>
  <si>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</si>
  <si>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</si>
  <si>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</si>
  <si>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</si>
  <si>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</si>
  <si>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</si>
  <si>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</si>
  <si>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</si>
  <si>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</si>
  <si>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</si>
  <si>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</si>
  <si>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</si>
  <si>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</si>
  <si>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</si>
  <si>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</si>
  <si>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</si>
  <si>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</si>
  <si>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</si>
  <si>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</si>
  <si>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</si>
  <si>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</si>
  <si>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</si>
  <si>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</si>
  <si>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</si>
  <si>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</si>
  <si>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</si>
  <si>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</si>
  <si>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</si>
  <si>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</si>
  <si>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</si>
  <si>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</si>
  <si>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</si>
  <si>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</si>
  <si>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</si>
  <si>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</si>
  <si>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</si>
  <si>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</si>
  <si>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</si>
  <si>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</si>
  <si>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</si>
  <si>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</si>
  <si>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</si>
  <si>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</si>
  <si>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</si>
  <si>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</si>
  <si>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</si>
  <si>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</si>
  <si>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</si>
  <si>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</si>
  <si>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</si>
  <si>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</si>
  <si>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</si>
  <si>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</si>
  <si>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</si>
  <si>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</si>
  <si>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</si>
  <si>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</si>
  <si>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</si>
  <si>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</si>
  <si>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</si>
  <si>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</si>
  <si>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</si>
  <si>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</si>
  <si>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</si>
  <si>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</si>
  <si>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</si>
  <si>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</si>
  <si>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</si>
  <si>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</si>
  <si>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</si>
  <si>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</si>
  <si>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</si>
  <si>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</si>
  <si>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</si>
  <si>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</si>
  <si>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</si>
  <si>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</si>
  <si>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</si>
  <si>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</si>
  <si>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</si>
  <si>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</si>
  <si>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</si>
  <si>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</si>
  <si>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</si>
  <si>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</si>
  <si>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</si>
  <si>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</si>
  <si>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</si>
  <si>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</si>
  <si>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</si>
  <si>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</si>
  <si>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</si>
  <si>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</si>
  <si>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</si>
  <si>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</si>
  <si>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</si>
  <si>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</si>
  <si>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</si>
  <si>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</si>
  <si>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</si>
  <si>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</si>
  <si>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</si>
  <si>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</si>
  <si>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</si>
  <si>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</si>
  <si>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</si>
  <si>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</si>
  <si>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</si>
  <si>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</si>
  <si>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</si>
  <si>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</si>
  <si>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</si>
  <si>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</si>
  <si>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</si>
  <si>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</si>
  <si>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</si>
  <si>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</si>
  <si>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</si>
  <si>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</si>
  <si>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</si>
  <si>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</si>
  <si>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</si>
  <si>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</si>
  <si>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</si>
  <si>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</si>
  <si>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</si>
  <si>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</si>
  <si>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</si>
  <si>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</si>
  <si>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</si>
  <si>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</si>
  <si>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</si>
  <si>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</si>
  <si>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</si>
  <si>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</si>
  <si>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</si>
  <si>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</si>
  <si>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</si>
  <si>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</si>
  <si>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</si>
  <si>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</si>
  <si>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</si>
  <si>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</si>
  <si>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</si>
  <si>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</si>
  <si>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</si>
  <si>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</si>
  <si>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</si>
  <si>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</si>
  <si>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</si>
  <si>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</si>
  <si>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</si>
  <si>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</si>
  <si>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</si>
  <si>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</si>
  <si>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</si>
  <si>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</si>
  <si>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</si>
  <si>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</si>
  <si>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</si>
  <si>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Objetivo PDD</t>
  </si>
  <si>
    <t>Programa PDD</t>
  </si>
  <si>
    <t>No. Meta PDD</t>
  </si>
  <si>
    <t>Nombre Meta PDD</t>
  </si>
  <si>
    <t>ODS</t>
  </si>
  <si>
    <t>Tipo_Meta</t>
  </si>
  <si>
    <t>TipoInd</t>
  </si>
  <si>
    <t>Periodicidad</t>
  </si>
  <si>
    <t>Si_No</t>
  </si>
  <si>
    <t>Localidades</t>
  </si>
  <si>
    <t>Misión</t>
  </si>
  <si>
    <t>Visión</t>
  </si>
  <si>
    <t>OBJETIVO ESTRATÉGICO</t>
  </si>
  <si>
    <t>Dimensiones MIPG</t>
  </si>
  <si>
    <t>Politicas MIPG</t>
  </si>
  <si>
    <t>Enero</t>
  </si>
  <si>
    <t>Alcanzar 480.000 estudiantes beneficiadas y beneficiados en el programa de Niñas y Niños Primero – NNP, incluyendo acciones orientadas a mejorar las condiciones de movilidad de las rutas escolares</t>
  </si>
  <si>
    <t>2024110010075</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</si>
  <si>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</si>
  <si>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</si>
  <si>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</si>
  <si>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</si>
  <si>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</si>
  <si>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</si>
  <si>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Febrero</t>
  </si>
  <si>
    <t>Subsecretaría de Gestión de Movilidad</t>
  </si>
  <si>
    <t>Complementar con dispositivos que garanticen la accesibilidad de 340 intersecciones semafóricas que cumplan con las condiciones técnicas para tal fin</t>
  </si>
  <si>
    <t>2024110010076</t>
  </si>
  <si>
    <t>Constante</t>
  </si>
  <si>
    <t>Eficiencia</t>
  </si>
  <si>
    <t>Trimestral</t>
  </si>
  <si>
    <t>NO</t>
  </si>
  <si>
    <t>2. Direccionamiento Estrategico</t>
  </si>
  <si>
    <t>2. Política de Integridad</t>
  </si>
  <si>
    <t>Marzo</t>
  </si>
  <si>
    <t>Subsecretaría de Servicios a la Ciudadanía</t>
  </si>
  <si>
    <t>3. Bogotá confía en su potencial</t>
  </si>
  <si>
    <t>Diseñar, implementar y evaluar el 100% del plan sectorial de cultura ciudadana, comunicación y pedagogía cívica que propicien transformaciones voluntarias constructivas y corresponsables en el sistema de movilidad</t>
  </si>
  <si>
    <t>2024110010077</t>
  </si>
  <si>
    <t>Creciente</t>
  </si>
  <si>
    <t>Efectividad</t>
  </si>
  <si>
    <t>Semestral</t>
  </si>
  <si>
    <t/>
  </si>
  <si>
    <t>Santafé</t>
  </si>
  <si>
    <t>15-Fatalidades en siniestros viales por año</t>
  </si>
  <si>
    <t>3. Gestión con Valores para los resultados</t>
  </si>
  <si>
    <t>3. Política de Planeación Institucional</t>
  </si>
  <si>
    <t>Abril</t>
  </si>
  <si>
    <t>Subsecretaría de Gestión Jurídica</t>
  </si>
  <si>
    <t>Realizar 300.000 intervenciones para mejorar las condiciones de movilidad en los corredores y puntos estratégicos de la ciudad Región</t>
  </si>
  <si>
    <t>2024110010093</t>
  </si>
  <si>
    <t>Decreciente</t>
  </si>
  <si>
    <t>Anual</t>
  </si>
  <si>
    <t>4. Evaluación de Resultados</t>
  </si>
  <si>
    <t>4. Política de Gestión Presupuestal y Eficiencia del Gasto Público</t>
  </si>
  <si>
    <t>Mayo</t>
  </si>
  <si>
    <t>Subsecretaría de Gestión Corporativa</t>
  </si>
  <si>
    <t>5. Bogotá confía en su gobierno</t>
  </si>
  <si>
    <t>Realizar seguimiento al 100% de los PMT (Planes de Manejo de Tránsito) que generen mayor afectación a los usuarios priorizando la seguridad e infraestructura a las y los peatones y ciclistas</t>
  </si>
  <si>
    <t>2024110010095</t>
  </si>
  <si>
    <t>O1: % del sistema de semaforización inteligente de la ciudad mantenido y optimizado (a 2027 llegar al 99%)</t>
  </si>
  <si>
    <t>52-Porcentaje de viajes en 
modos sostenibles en un día 
típico de los hogares de 
Bogotá</t>
  </si>
  <si>
    <t>5. Información y Comunicación</t>
  </si>
  <si>
    <t>5. Política compras y contratación pública</t>
  </si>
  <si>
    <t>N/A</t>
  </si>
  <si>
    <t>Junio</t>
  </si>
  <si>
    <t>Dirección de inteligencia para la movilidad</t>
  </si>
  <si>
    <t>Realizar un (1) estudio técnico en corredores principales, para evaluar los límites de velocidad en la ciudad</t>
  </si>
  <si>
    <t>2024110010096</t>
  </si>
  <si>
    <t>O4:Porcentaje de viajes en modos sostenibles en un día típico de los hogares de Bogotá</t>
  </si>
  <si>
    <t>6. Gestión del Conocimiento</t>
  </si>
  <si>
    <t>6. Política de Fortalecimiento Institucional y Simplificación de Procesos</t>
  </si>
  <si>
    <t>Julio</t>
  </si>
  <si>
    <t>Dirección de planeación para la movilidad</t>
  </si>
  <si>
    <t>2024110010097</t>
  </si>
  <si>
    <t>7. Control Interno</t>
  </si>
  <si>
    <t>7. Política Gobierno Digital</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</si>
  <si>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</si>
  <si>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</si>
  <si>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</si>
  <si>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</si>
  <si>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8. Política de Seguridad Digital</t>
  </si>
  <si>
    <t>Septiembre</t>
  </si>
  <si>
    <t>Dirección de Gestión de tránsito y control de transito y transporte</t>
  </si>
  <si>
    <t>Construir 59 kilómetros lineales de la red de cicloinfraestructura</t>
  </si>
  <si>
    <t>9. Política de Defensa Jurídica</t>
  </si>
  <si>
    <t>Octubre</t>
  </si>
  <si>
    <t>Dirección de atención al ciudadano</t>
  </si>
  <si>
    <t>Diseñar e implementar una (1) estrategia para la promoción de infraestructura de recarga de vehículos eléctricos en Bogotá D.C</t>
  </si>
  <si>
    <t>2024110010099</t>
  </si>
  <si>
    <t>10. Política de Mejora normativa</t>
  </si>
  <si>
    <t>Noviembre</t>
  </si>
  <si>
    <t>Dirección de investigaciones administrativas al tránsito y y¡transporte</t>
  </si>
  <si>
    <t>Implementar 3 acciones para promover la renovación tecnológica de transporte de carga hacia una tecnología de cero y bajas emisiones</t>
  </si>
  <si>
    <t>2024110010116</t>
  </si>
  <si>
    <t>11. Política de Servicio al ciudadano</t>
  </si>
  <si>
    <t>Diciembre</t>
  </si>
  <si>
    <t>Dirección de representación judicial</t>
  </si>
  <si>
    <t>Implementar una estrategia para lograr que el 50% de bicicletas existentes en la ciudad, según la Encuesta de Movilidad 2023, se registren en la plataforma de Registro obligatorio de bicicletas.</t>
  </si>
  <si>
    <t>2024110010114</t>
  </si>
  <si>
    <t>12. Producción y consumo responsables</t>
  </si>
  <si>
    <t>Barrios unidos</t>
  </si>
  <si>
    <t>12. Política de Racionalización de trámites</t>
  </si>
  <si>
    <t>Dirección de normatividad y conceptos</t>
  </si>
  <si>
    <t>Lograr 9.200.000 viajes en modos sostenibles en un día hábil entre semana en Bogotá.</t>
  </si>
  <si>
    <t>2024110010124</t>
  </si>
  <si>
    <t>13. Acción por el clima</t>
  </si>
  <si>
    <t>13. Política de Participación Ciudadana en la Gestión Pública</t>
  </si>
  <si>
    <t>Dirección de contratación</t>
  </si>
  <si>
    <t>Desarrollar el 100% de la estrategia de mejora y sostenibilidad del Modelo Integrado De Planeación y Gestión - Mipg en las entidades del Sector Movilidad</t>
  </si>
  <si>
    <t>2024110010127</t>
  </si>
  <si>
    <t>14. Política de Seguimiento y Evaluación del Desempeño Institucional</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</si>
  <si>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</si>
  <si>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</si>
  <si>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</si>
  <si>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15. Vida de ecosistemas terrestres</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</si>
  <si>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</si>
  <si>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</si>
  <si>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</si>
  <si>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</si>
  <si>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</si>
  <si>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Alianzas para Lograr los Objetivos</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</si>
  <si>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</si>
  <si>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</si>
  <si>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</si>
  <si>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</si>
  <si>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</si>
  <si>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</si>
  <si>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</si>
  <si>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</si>
  <si>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</si>
  <si>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</si>
  <si>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</si>
  <si>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</si>
  <si>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</si>
  <si>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</si>
  <si>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</si>
  <si>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</si>
  <si>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</si>
  <si>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</si>
  <si>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</si>
  <si>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</si>
  <si>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</si>
  <si>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</si>
  <si>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</si>
  <si>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</si>
  <si>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</si>
  <si>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</si>
  <si>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Nombre de Evidencias</t>
  </si>
  <si>
    <t>1. Generalidades</t>
  </si>
  <si>
    <t>2. Actividades_tareas_vigencia</t>
  </si>
  <si>
    <t>3. Metas Proyecto de Inv</t>
  </si>
  <si>
    <t xml:space="preserve">4.Magnitud_Presupuesto
</t>
  </si>
  <si>
    <t>5. Metas_PDD</t>
  </si>
  <si>
    <t>6. Territorialización</t>
  </si>
  <si>
    <t>20. Gestión ambiental para el buen uso de los recursos públicos</t>
  </si>
  <si>
    <t>PONDERACION ACTIVIDAD</t>
  </si>
  <si>
    <t>DESCRIPCIÓN ACTIVIDAD</t>
  </si>
  <si>
    <t>No. TAREA</t>
  </si>
  <si>
    <t>Descripción de la Tarea</t>
  </si>
  <si>
    <t>% Ponderación Vertical Tarea</t>
  </si>
  <si>
    <t>% Ponderación horizontal de la tarea cuatrienio</t>
  </si>
  <si>
    <t>No. de la Sub tarea</t>
  </si>
  <si>
    <t>Descripción de la Sub tarea</t>
  </si>
  <si>
    <t>% Ponderación de la Sub tarea</t>
  </si>
  <si>
    <t>Jul-sep Programado tareas</t>
  </si>
  <si>
    <t>Jul-sep Porgramado Sub Tarea</t>
  </si>
  <si>
    <t>Oct-Dic Programado tareas</t>
  </si>
  <si>
    <t>TOTAL SUB TAREAS PROGRAMADO VIGENCIA</t>
  </si>
  <si>
    <t>TOTAL SUB TAREAS EJECUTADAS VIGENCIA</t>
  </si>
  <si>
    <t>% AVANCE SUB TAREAS VIGENCIA</t>
  </si>
  <si>
    <t>SUB TAREAS VIGENCIA</t>
  </si>
  <si>
    <t>% Avance Sub tareas perído</t>
  </si>
  <si>
    <t>PROGRAMADO TAREAS HORIZONTAL * PONDERACIÓN</t>
  </si>
  <si>
    <t>EJECUTADO TAREAS HORIZONTAL * PONDERACIÓN</t>
  </si>
  <si>
    <t xml:space="preserve"> </t>
  </si>
  <si>
    <t>Sub Tareas</t>
  </si>
  <si>
    <t>% Avance sub tareas período</t>
  </si>
  <si>
    <t>Jul-Sep: Ejecutado tareas</t>
  </si>
  <si>
    <t>% Avance actividades tareas</t>
  </si>
  <si>
    <t>Jul-Sep: % Ejecutado Sub tareas</t>
  </si>
  <si>
    <t>Oct-Dic: Ejecutado tareas</t>
  </si>
  <si>
    <t>Oct-Dic Porgramado Sub Tareas</t>
  </si>
  <si>
    <t>Oct-Dic: % Ejecutado Sub tareas</t>
  </si>
  <si>
    <t>% AVANCE TAREAS VIGENCIA</t>
  </si>
  <si>
    <t>Tareas (bienes y servicios entregados a los ciudadanos)</t>
  </si>
  <si>
    <t>No. ACTIVIDAD</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</si>
  <si>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</si>
  <si>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</si>
  <si>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</si>
  <si>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</si>
  <si>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</si>
  <si>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</si>
  <si>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</si>
  <si>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</si>
  <si>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</si>
  <si>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</si>
  <si>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</si>
  <si>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</si>
  <si>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</si>
  <si>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</si>
  <si>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</si>
  <si>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</si>
  <si>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</si>
  <si>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</si>
  <si>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</si>
  <si>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</si>
  <si>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</si>
  <si>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</si>
  <si>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</si>
  <si>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Código del Indicador
(Combine acorde al total de actividades proyecto asociadas a la meta)</t>
  </si>
  <si>
    <t>Realizar 35.000 intervenciones en las vías y el espacio público para la movilidad enfocadas en la mejora de la seguridad vial, priorizando actividades de señalización y demarcación</t>
  </si>
  <si>
    <t xml:space="preserve">Actividad Proyecto de Inversión_Asociada
</t>
  </si>
  <si>
    <t xml:space="preserve">Vigencia </t>
  </si>
  <si>
    <t>Magnitud contratada</t>
  </si>
  <si>
    <t>Magnitud entregada (ejecutada)</t>
  </si>
  <si>
    <t>TOTAL MAGNITUD PROGRAMADA Y EJECUTADA</t>
  </si>
  <si>
    <t>Programación y Seguimiento presupuesto de vigencia</t>
  </si>
  <si>
    <t>Magnitud total programada</t>
  </si>
  <si>
    <t>Magnitud total entregada (ejecutada)</t>
  </si>
  <si>
    <t>%</t>
  </si>
  <si>
    <t>Magnitud  - Recursos vigencia</t>
  </si>
  <si>
    <t>Magnitud  - Recursos reserva</t>
  </si>
  <si>
    <t>Presupuesto _Reservas</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</si>
  <si>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</si>
  <si>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</si>
  <si>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</si>
  <si>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</si>
  <si>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Avance  Cualitativo Metas del Plan de Desarrollo</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</si>
  <si>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</si>
  <si>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</si>
  <si>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</si>
  <si>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Magnitud _anualización Metas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</si>
  <si>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</si>
  <si>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PE01-IN03-F01</t>
  </si>
  <si>
    <t>05. Espacio público seguro e inclusivo</t>
  </si>
  <si>
    <t>06. Movilidad segura e inclusiva</t>
  </si>
  <si>
    <t>12. Bogotá cuida a su gente</t>
  </si>
  <si>
    <t>26. Movilidad Sostenible</t>
  </si>
  <si>
    <t>33. Fortalecimiento institucional para un gobierno confiable</t>
  </si>
  <si>
    <t>39. Camino hacia una democracia deliberativa con un gobierno cercano a la gente y con participación ciudadana</t>
  </si>
  <si>
    <t>2. Bogotá confía en su bienestar</t>
  </si>
  <si>
    <t>4. Bogotá ordena su territorio y avanza en su acción climática</t>
  </si>
  <si>
    <t>Indicador Metas Estratégicas</t>
  </si>
  <si>
    <t>20 - % del sistema de semaforización inteligente de la ciudad mantenido y optimizado (a 2027 llegar al 99%)</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</si>
  <si>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</si>
  <si>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</si>
  <si>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</si>
  <si>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</si>
  <si>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</si>
  <si>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</si>
  <si>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</si>
  <si>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</si>
  <si>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</si>
  <si>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</si>
  <si>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</si>
  <si>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</si>
  <si>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</si>
  <si>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</si>
  <si>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Procesos Entidad</t>
  </si>
  <si>
    <t>Proceso Ingeniería de Tránsito PM03</t>
  </si>
  <si>
    <t>Proceso Gestión Social PM06</t>
  </si>
  <si>
    <t>Proceso Gestión de Tránsito y Control de Tránsito y Transporte PM02</t>
  </si>
  <si>
    <t>Proceso Direccionamiento Estratégico PE01</t>
  </si>
  <si>
    <t>Proceso Comunicaciones y Cultura para la Movilidad PE02</t>
  </si>
  <si>
    <t>Proceso Seguridad Vial PE03</t>
  </si>
  <si>
    <t>Proceso Planeación de Transporte e Infraestructura PM01</t>
  </si>
  <si>
    <t>Proceso Gestión de Trámites y Servicios para la Ciudadanía PM04</t>
  </si>
  <si>
    <t>Proceso  Gestión Contravencional y Transporte Publico PM05</t>
  </si>
  <si>
    <t>Proceso Gestión Administrativa PA01</t>
  </si>
  <si>
    <t>Proceso Gestión Financiera PA03</t>
  </si>
  <si>
    <t>Proceso Gestión Jurídica PA05</t>
  </si>
  <si>
    <t>Proceso Talento Humano PA02</t>
  </si>
  <si>
    <t>Proceso Tecnologías de la Información y las Comunicaciones PA04</t>
  </si>
  <si>
    <t>Proceso Control Disciplinario PV02</t>
  </si>
  <si>
    <t>Proceso Control y Evaluación de la Gestión PV01</t>
  </si>
  <si>
    <t>Proceso Inteligencia para la Movilidad PE04</t>
  </si>
  <si>
    <t>Meta ODS</t>
  </si>
  <si>
    <t>OSGAS-Mantener las buenas prácticas antisoborno contenidas en la norma ISO 37001 y las demás adoptadas por la Entidad.</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</si>
  <si>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</si>
  <si>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OSGAS-Gestionar las denuncias presentadas por presuntos actos de soborno, asegurando la protección de la identidad del denunciante en buena fe y bajo una sospecha razonable, y evitar represalias a éste.</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</si>
  <si>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</si>
  <si>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OSGGA-Implementar el Programa de Ahorro y Uso Eficiente del Agua para la optimización de los recursos en las diferentes sedes que conforman la Secretaría Distrital de Movilidad.</t>
  </si>
  <si>
    <t>OSGGA-Implementar del Programa de Ahorro y Uso Eficiente de la Energía para la optimización de los recursos en las diferentes sedes que conforman la Secretaría Distrital de Movilidad.</t>
  </si>
  <si>
    <t>OSGGA-Fortalecer las acciones que desde el Distrito Capital y la Secretaria Distrital de Movilidad se adelanten en relación a problemáticas socio-ambientales relacionadas con la gestión integral de los residuos</t>
  </si>
  <si>
    <t>OSGGA-Fomentar el consumo sostenible y el uso eficiente de los recursos en todas las actividades de la entidad, con el objetivo de alcanzar un consumo responsable que contribuya tanto a la sostenibilidad ambiental como a la mejora de la calidad de vida.</t>
  </si>
  <si>
    <t>OSGGA-Implementar el programa de Mejoramiento de las Condiciones Ambientales Internas, articulado con la gestión de cambio climático.</t>
  </si>
  <si>
    <t>OSGGA-Fortalecer las buenas prácticas ambientales mediante estrategias efectivas de comunicación, formación y sensibilización en toda la entidad.</t>
  </si>
  <si>
    <t>OSGSST- Identificar continua y sistemáticamente los peligros, evaluar, valorar los riesgos en SST y determinar los controles operacionales para su eliminación o mitigación.</t>
  </si>
  <si>
    <t>OSGSST-Prevenir lesiones y deterioro de la salud relacionados con el trabajo a los (as) colaboradores (as) proporcionando lugares de trabajo seguros y saludables, favoreciendo en todo momento su consulta y participación y la de sus representantes.</t>
  </si>
  <si>
    <t xml:space="preserve">OSGSST-Definir e implementar planes y estrategias para el mejoramiento continuo de las condiciones de salud y seguridad en el trabajo.. </t>
  </si>
  <si>
    <t>OSGSI- Gestionar los activos de información, salvaguardandolos ante cualquier incidente que pueda provocar su destrucción, divulgación, indisponibilidad o uso no compartido.</t>
  </si>
  <si>
    <t>OSGSI-Gestionar los riesgos de seguridad de la información aplicando los controles necesarios para cada situación, garantizando la sostenibilidad de las operaciones.</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</si>
  <si>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</si>
  <si>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OSGSI-Establecer mecanismos que permitan mantener la seguridad de la información durante una interrupción de la infraestructura tecnológica que soporta la operación de los servicios ofrecidos por la Entidad.</t>
  </si>
  <si>
    <t>OSGCN-Identificar los procesos, servicios y trámites críticos de la entidad que requieren una estrategia de continuidad, debido al impacto que podría tener para la entidad su interrupción.</t>
  </si>
  <si>
    <t>OSGCN-Implementar planes y medios necesarios para desarrollar en la entidad la capacidad de recuperación frente a diferentes escenarios de interrupción.</t>
  </si>
  <si>
    <t>OSGCN-Gestionar el óptimo manejo de incidentes de continuidad del negocio en la Secretaría Distrital de Movilidad.</t>
  </si>
  <si>
    <t>OSGCN-Desarrollar las competencias mínimas requeridas para los roles que hacen parte de la estructura de recuperación de la entidad.</t>
  </si>
  <si>
    <t>OBJETIVOS SISTEMAS DE GESTION
(Calidad, Ambiental, SST, Antisoborno, Seguridad de la información, y Continuidad de Negocio)</t>
  </si>
  <si>
    <t>01. Fin de la pobreza</t>
  </si>
  <si>
    <t>01.01. Para 2030, erradicar la pobreza extrema para todas las personas en el mundo, actualmente medida por un ingreso por persona inferior a 1,25 dólares al día</t>
  </si>
  <si>
    <t>01.02. Para 2030, reducir al menos a la mitad la proporción de hombres, mujeres y niños y niñas de todas las edades que viven en la pobreza en todas sus dimensiones con arreglo a las definiciones nacionales</t>
  </si>
  <si>
    <t>01.03. Poner en práctica a nivel nacional sistemas y medidas apropiadas de protección social para todos y, para 2030, lograr una amplia cobertura de los pobres y los más vulnerables</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</si>
  <si>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</si>
  <si>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02. Hambre cero</t>
  </si>
  <si>
    <t>02.01. Para 2030, poner fin al hambre y asegurar el acceso de todas las personas, en particular los pobres y las personas en situaciones vulnerables, incluidos los lactantes, a una alimentación sana, nutritiva y suficiente durante todo el año</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</si>
  <si>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</si>
  <si>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</si>
  <si>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</si>
  <si>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03. Salud y Bienestar</t>
  </si>
  <si>
    <t>03.01. Para 2030, reducir la tasa mundial de mortalidad materna a menos de 70 por cada 100.000 nacidos vivos</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</si>
  <si>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</si>
  <si>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03.03. Para 2030, poner fin a las epidemias del SIDA, la tuberculosis, la malaria y las enfermedades tropicales desatendidas y combatir la hepatitis, las enfermedades transmitidas por el agua y otras enfermedades transmisibles</t>
  </si>
  <si>
    <t>03.04. Para 2030, reducir en un tercio la mortalidad prematura por enfermedades no transmisibles mediante la prevención y el tratamiento y promover la salud mental y el bienestar</t>
  </si>
  <si>
    <t>03.05. Fortalecer la prevención y el tratamiento del abuso de sustancias adictivas, incluido el uso indebido de estupefacientes y el consumo nocivo de alcohol</t>
  </si>
  <si>
    <t>03.06. Para 2020, reducir a la mitad el número de muertes y lesiones causadas por accidentes de tráfico en el mundo</t>
  </si>
  <si>
    <t>03.08. Lograr la cobertura sanitaria universal, en particular la protección contra los riesgos financieros, el acceso a servicios de salud esenciales de calidad y el acceso a medicamentos y vacunas seguros, eficaces, asequibles y de calidad para todos</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</si>
  <si>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</si>
  <si>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03.D. Reforzar la capacidad de todos los países, en particular los países en desarrollo, en materia de alerta temprana, reducción de riesgos y gestión de los riesgos para la salud nacional y mundial</t>
  </si>
  <si>
    <t>04. Educación de Calidad</t>
  </si>
  <si>
    <t>04.01. De aquí a 2030, asegurar que todas las niñas y todos los niños terminen la enseñanza primaria y secundaria, que ha de ser gratuita, equitativa y de calidad y producir resultados de aprendizaje pertinentes y efectivos</t>
  </si>
  <si>
    <t>04.02. De aquí a 2030, asegurar que todas las niñas y todos los niños tengan acceso a servicios de atención y desarrollo en la primera infancia y educación preescolar de calidad, a fin de que estén preparados para la enseñanza primaria</t>
  </si>
  <si>
    <t>04.03. De aquí a 2030, asegurar el acceso igualitario de todos los hombres y las mujeres a una formación técnica, profesional y superior de calidad, incluida la enseñanza universitaria</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</si>
  <si>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</si>
  <si>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</si>
  <si>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04.A. Construir y adecuar instalaciones educativas que tengan en cuenta las necesidades de los niños y las personas con discapacidad y las diferencias de género, y que ofrezcan entornos de aprendizaje seguros, no violentos, inclusivos y eficaces para todos</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</si>
  <si>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</si>
  <si>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</si>
  <si>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</si>
  <si>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</si>
  <si>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</si>
  <si>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</si>
  <si>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</si>
  <si>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</si>
  <si>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</si>
  <si>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</si>
  <si>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</si>
  <si>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</si>
  <si>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</si>
  <si>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</si>
  <si>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</si>
  <si>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</si>
  <si>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</si>
  <si>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</si>
  <si>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</si>
  <si>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</si>
  <si>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</si>
  <si>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</si>
  <si>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</si>
  <si>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</si>
  <si>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</si>
  <si>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</si>
  <si>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</si>
  <si>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</si>
  <si>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</si>
  <si>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</si>
  <si>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</si>
  <si>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</si>
  <si>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</si>
  <si>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</si>
  <si>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</si>
  <si>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</si>
  <si>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</si>
  <si>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</si>
  <si>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</si>
  <si>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</si>
  <si>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</si>
  <si>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</si>
  <si>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</si>
  <si>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</si>
  <si>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</si>
  <si>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</si>
  <si>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</si>
  <si>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</si>
  <si>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</si>
  <si>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</si>
  <si>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</si>
  <si>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</si>
  <si>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</si>
  <si>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</si>
  <si>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</si>
  <si>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</si>
  <si>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</si>
  <si>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</si>
  <si>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</si>
  <si>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</si>
  <si>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</si>
  <si>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</si>
  <si>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</si>
  <si>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7974 - Fortalecimiento de los procesos contravencionales asociados a las infracciones de normas de tránsito y transporte público en Bogotá D.C.</t>
  </si>
  <si>
    <t>8008 - Mejoramiento de los servicios prestados en la Secretaría Distrital de Movilidad de Bogotá D.C.</t>
  </si>
  <si>
    <t>8012 - Implementación de espacios de participación ciudadana incidente en la Secretaría Distrital de Movilidad de Bogotá D.C.</t>
  </si>
  <si>
    <t>7969 - Mejoramiento en la gestión de las acciones de transparencia e integridad de la Secretaría Distrital de Movilidad en Bogotá D.C</t>
  </si>
  <si>
    <t>7982 - Mejoramiento y mantenimiento de los servicios de TI asociados a la infraestructura tecnológica operacional de la Secretaría Distrital de Movilidad de Bogotá D.C.</t>
  </si>
  <si>
    <t>7980 - Implementación de intervenciones integrales de cultura, comunicación y pedagogía, para la movilidad segura en Bogotá D.C</t>
  </si>
  <si>
    <t>7985 - Consolidación del trabajo colaborativo y apoyo institucional en la Secretaría Distrital de Movilidad de Bogotá D.C.</t>
  </si>
  <si>
    <t>7994 - Fortalecimiento de la Gestión Jurídica en la Secretaría Distrital de Movilidad de Bogotá D.C.</t>
  </si>
  <si>
    <t>7941 - Fortalecimiento del componente de gobernanza para la implementación de la estrategia de seguridad vial en Bogotá D.C.</t>
  </si>
  <si>
    <t>7975 - Implementación de acciones para una movilidad sostenible, segura y confiable para Bogotá D.C.</t>
  </si>
  <si>
    <t>7996 - Fortalecimiento del programa niñas y niños primero para mejorar la seguridad vial y la confianza en el camino al colegio en Bogotá D.C.</t>
  </si>
  <si>
    <t>7998 - Fortalecimiento de la red de cicloinfraestructura en la ciudad de Bogotá D.C.</t>
  </si>
  <si>
    <t>8000 - Fortalecimiento del sistema de señalización para la movilidad enfocada en la mejora de la seguridad vial en la ciudad de Bogotá D.C</t>
  </si>
  <si>
    <t>8001 - Consolidación de las intervenciones en el espacio público para el mejoramiento de las condiciones de movilidad y seguridad vial en los corredores y puntos estratégicos
en Bogotá D.C.</t>
  </si>
  <si>
    <t>8009 - Fortalecimiento de las intervenciones de control y prevención del tránsito y el transporte para mejorar la seguridad vial en Bogotá D.C.</t>
  </si>
  <si>
    <t>Fecha Act listas_11_marzo_2026</t>
  </si>
  <si>
    <t>Versión: 2.0</t>
  </si>
  <si>
    <t>Aumentar la participación de la ciudadanía en los procesos de formulación, implementación, seguimiento, evaluación y control social de los planes, programas y proyectos de la Secretaría Distrital de Movilidad</t>
  </si>
  <si>
    <t>Nicolas Adolfo Correal Huertas</t>
  </si>
  <si>
    <t>1.1.</t>
  </si>
  <si>
    <t>Promover espacios de participación frente a los temas de movilidad de la ciudad</t>
  </si>
  <si>
    <t>Realizar Jornadas de información, comunicación, promoción y fortalecimiento de capacidades en temas relacionados con Movilidad.</t>
  </si>
  <si>
    <t>Desarrollar escenarios de promoción de la participación ciudadana y el control social y de articulación Interinstitucional e institucional para la participación</t>
  </si>
  <si>
    <t>Acompañar la implementación del protocolo de atención a manifestaciones públicas y conflicos en vía, en el marco del Decreto 053 del 2023 (Protocolo Distrital para la atención y acompañamiento de las protestas pacificas).</t>
  </si>
  <si>
    <t>1.2.</t>
  </si>
  <si>
    <t>Desarrollar la metodología de Rendición de Cuentas Locales</t>
  </si>
  <si>
    <t>Realizar la fase de alistamiento y capacitación de Rendición de cuentas Local</t>
  </si>
  <si>
    <t>Ejecutar los espacios participativos de rendición de cuentas en las 20 localidades del Distrito.</t>
  </si>
  <si>
    <t>Realizar seguimiento y evaluación de la estrategia de la rendición de cuentas locales</t>
  </si>
  <si>
    <t>2.1.</t>
  </si>
  <si>
    <t>Desarrollar las herramientas esenciales que permitan efectuar un diagnóstico social detallado en lo concerniente a la movilidad a nivel distrital</t>
  </si>
  <si>
    <t>Diseño de la metodología y herramientas para la realización del Diagnóstico de la Participación</t>
  </si>
  <si>
    <t>Implementación de las herramientas y análisis de los datos obtenidos para la realización del Diagnóstico de la Participación</t>
  </si>
  <si>
    <t>2.2.</t>
  </si>
  <si>
    <t>Construir lineamientos tecnicos sociales para incluir la perspectiva poblacional -diferencial y de género en los planes, programas y proyectos.</t>
  </si>
  <si>
    <t>Asesorar y acompañar la ejecución de estrategias de gestión social en las fases del ciclo de los proyectos de movilidad</t>
  </si>
  <si>
    <t>Apoyar en la elaboración, implementación y seguimiento de las acciones concertadas en planes de acción de las políticas públicas.</t>
  </si>
  <si>
    <t>Aumentar a 74150 personas que participan en los espacios que crea la Secretaría Distrital de Movilidad, de acuerdo con el enfoque poblacional-diferencial y de género.</t>
  </si>
  <si>
    <t>Crear 12 documentos de lineamientos técnicos sociales de acuerdo con el enfoque poblacional-diferencial y de género</t>
  </si>
  <si>
    <t>2. Prestar trámites y servicios confiables, eficientes, oportunos y de calidad, mediante el uso de tecnologías y seguridad de la información y las comunicaciones, innovación, gestión del conocimiento, promoción de la participación incidente y formación ciudadana.</t>
  </si>
  <si>
    <t>OSGC-Prestar trámites y servicios confiables, eficientes, oportunos y de calidad, mediante el uso de tecnologías y seguridad de la información y las comunicaciones, innovación, gestión del conocimiento, promoción de la participación incidente y formación ciudadana.
OSGCN-Gestionar el óptimo manejo de incidentes de continuidad del negocio en la Secretaría Distrital de Movilidad</t>
  </si>
  <si>
    <t>NA</t>
  </si>
  <si>
    <t>9. Mejorar los servicios de atención a la ciudadanía</t>
  </si>
  <si>
    <t>15. Porcentaje de participación de personas con enfoque poblacional diferencial en los espacios de participación.</t>
  </si>
  <si>
    <t>16. Paz, justicia e instituciones sólidas</t>
  </si>
  <si>
    <t>16.6 Crear a todos los niveles instituciones eficaces y transparentes que rindan cuentas.</t>
  </si>
  <si>
    <t>4502001 - Servicio de promoción a la participación ciudadana</t>
  </si>
  <si>
    <t>450200100 - Espacios de participación promovidos</t>
  </si>
  <si>
    <t>TPGE; TPIEG; TPDD; TPJ; TPCC</t>
  </si>
  <si>
    <t>Crear 12 documentos de lineamientos técnicos sociales</t>
  </si>
  <si>
    <t>Generar espacios de participación ciudadana que tengan un impacto visible y significativo en la toma de decisiones de Secretaría Distrital de Movilidad, de acuerdo con el enfoque poblacional-diferencial y de género.</t>
  </si>
  <si>
    <t>-</t>
  </si>
  <si>
    <t>SUBSECRETARÍA DE SERVICIOS A LA CIUDADANÍA</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</si>
  <si>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</si>
  <si>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</si>
  <si>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</si>
  <si>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</si>
  <si>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</si>
  <si>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</si>
  <si>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</si>
  <si>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3. Tipo de Proceso</t>
  </si>
  <si>
    <t>Misional</t>
  </si>
  <si>
    <t xml:space="preserve">4. Subsecretaría responsable </t>
  </si>
  <si>
    <t>5. Dependencia responsable</t>
  </si>
  <si>
    <t>Oficina de Gestión Social</t>
  </si>
  <si>
    <t>6. Tema/ Proyecto de inversión/ PDD</t>
  </si>
  <si>
    <t>7. Nombre del indicador</t>
  </si>
  <si>
    <t xml:space="preserve">Número de personas que participan en los espacios creados por la Secretaria Distrital de Movilidad durante la vigencia		</t>
  </si>
  <si>
    <t>8. Fecha de creación</t>
  </si>
  <si>
    <t>12</t>
  </si>
  <si>
    <t>6</t>
  </si>
  <si>
    <t>2024</t>
  </si>
  <si>
    <t>10. Fin de la Serie</t>
  </si>
  <si>
    <t>31</t>
  </si>
  <si>
    <t>2027</t>
  </si>
  <si>
    <t>9. Inicio de la serie</t>
  </si>
  <si>
    <t>1</t>
  </si>
  <si>
    <t>11. Meta para la vigencia</t>
  </si>
  <si>
    <t>12. Línea base</t>
  </si>
  <si>
    <t xml:space="preserve">13. Observación a la magnitud propuesta para la Meta </t>
  </si>
  <si>
    <t>La línea base corresponde a la participación reportada para la vigencia 2023. La meta para 2025 es de 49258 y corresponde a la cantidad de personas que participan en los espacios de participación.</t>
  </si>
  <si>
    <t>Fuente u origen de datos</t>
  </si>
  <si>
    <t>14. Fuente de datos No. 1</t>
  </si>
  <si>
    <t xml:space="preserve">Informe del Plan Institucional de Participación </t>
  </si>
  <si>
    <t>15. Tipo de formato</t>
  </si>
  <si>
    <t>PDF</t>
  </si>
  <si>
    <t>16. Sistema de información</t>
  </si>
  <si>
    <t>17. Unidad de medida del indicador</t>
  </si>
  <si>
    <t>Número</t>
  </si>
  <si>
    <t>18. Tipo de anualización</t>
  </si>
  <si>
    <t>19. Tipología</t>
  </si>
  <si>
    <t>20. Frecuencia del reporte o periodicidad</t>
  </si>
  <si>
    <t>21. Ultimo valor reportado</t>
  </si>
  <si>
    <t>22. Síntesis del indicador</t>
  </si>
  <si>
    <t>Ley Estaturia 1757 de 2015. Por la cual se dictan disposiciones para la promoción y protección de la participación ciudadana en Colombia.
Artículo 8 del Decreto 672 de 2018. Por medio del cual se modifica la estructura organizacional de la Secretaría Distrital de Movilidad y se dictan otras disposiciones.</t>
  </si>
  <si>
    <t>23. Objetivo del indicador</t>
  </si>
  <si>
    <t>Medir la eficacia de los espacios generados por la Secretaría Distrital de Movilidad para aumentar la  participacion ciudadana incidente.</t>
  </si>
  <si>
    <t>24. Metodología de medición</t>
  </si>
  <si>
    <t>Se calcula a partir de los datos reportados en los informes trimestrales del Plan Institucional de Participación referente al número total de personas que participan de los espacios generados por la Secretaría Distrital de Movilidad, teniendo como línea base la participación reportada para la vigencia 2023.</t>
  </si>
  <si>
    <t>Cálculo del Indicador</t>
  </si>
  <si>
    <t>25. Fórmula de cálculo del indicador</t>
  </si>
  <si>
    <t xml:space="preserve">Sumatoria del número de personas que participan en los espacios creados durante la vigencia </t>
  </si>
  <si>
    <t>Información variables</t>
  </si>
  <si>
    <t>Variable 1</t>
  </si>
  <si>
    <t>Variable 2</t>
  </si>
  <si>
    <t>Variable 3</t>
  </si>
  <si>
    <t>Variable 4</t>
  </si>
  <si>
    <t xml:space="preserve">26.  Nombre de las variables </t>
  </si>
  <si>
    <t>Número de personas que participan en los espacios creados durante la vigencia</t>
  </si>
  <si>
    <t>Línea Base</t>
  </si>
  <si>
    <t>27. Unidad de medida de la variable</t>
  </si>
  <si>
    <t>28. Tipo de variable</t>
  </si>
  <si>
    <t>Numérico</t>
  </si>
  <si>
    <t xml:space="preserve">29.  Frecuencia de las variables </t>
  </si>
  <si>
    <t>30. Origen de la variable</t>
  </si>
  <si>
    <t>Informe del Plan Institucional de Participación de 2023</t>
  </si>
  <si>
    <t>32. Descripción de la variable</t>
  </si>
  <si>
    <t>Se refiere a las personas que participan en los espacios promovidos por la Secretaría Distrital de Movilidad</t>
  </si>
  <si>
    <t xml:space="preserve">La línea base corresponde a la participación reportada para la vigencia 2023. </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</si>
  <si>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</si>
  <si>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</si>
  <si>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</si>
  <si>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</si>
  <si>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</si>
  <si>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</si>
  <si>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</si>
  <si>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</si>
  <si>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</si>
  <si>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</si>
  <si>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</si>
  <si>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Carlos Humberto Gonzalez</t>
  </si>
  <si>
    <t>Erika Julieth Beltran Silva</t>
  </si>
  <si>
    <t>43.  Control de cambios de la hoja de vida del Indicador</t>
  </si>
  <si>
    <t>Fecha</t>
  </si>
  <si>
    <t>Modificación a la Hoja de Vida del Indicador</t>
  </si>
  <si>
    <t>Versión hoja de vida del indicador</t>
  </si>
  <si>
    <t>8012 Implementación de Espacios de Participación Ciudadana Incidente en la Secretaría Distrital de Movilidad de Bogotá D.C. Meta 2. Crear 12 documentos de lineamientos técnicos sociales, de acuerdo con el enfoque poblacional-diferencial y de género</t>
  </si>
  <si>
    <t>Número de documentos de lineamientos técnicos sociales creados durante la vigencia</t>
  </si>
  <si>
    <t>Corresponde a la cantidad de documentos creados durante la vigencia</t>
  </si>
  <si>
    <t>Medir la eficacia de la Oficina de Gestion Social en la incorporacion de los lineamientos de politica, para la participacion desde un perspectiva poblacional -diferencial y de género.</t>
  </si>
  <si>
    <t>Se calcula a partir de los datos reportados en los informes trimestrales del Plan Institucional de Participación referente al número de documentos de lineamientos técnicos sociales generados durante la vigencia.</t>
  </si>
  <si>
    <t xml:space="preserve">Sumatoria del número de documentos creados </t>
  </si>
  <si>
    <t xml:space="preserve">Numero de Documentos </t>
  </si>
  <si>
    <t>Se refiere a los documentos de lineamientos técnicos sociales creados para promover la participación</t>
  </si>
  <si>
    <t>No</t>
  </si>
  <si>
    <t>No se presentaron retrasos durante el trimestre para el cumplimiento de la meta</t>
  </si>
  <si>
    <t>No se presentan retrasos para la ejecución de las actividades para el cumplimiento de la meta</t>
  </si>
  <si>
    <t>Informe del Plan Institucional de Participación 
https://drive.google.com/drive/folders/164XFLx-cI9wu5m8b8eTcp9v6FGJ4ernJ?usp=drive_link</t>
  </si>
  <si>
    <t>Informe del Plan Institucional de Participación 
https://drive.google.com/drive/folders/1nKH2UxMY9zJ5-2vFdWTPV7ZMZzDHh-q3?usp=drive_link</t>
  </si>
  <si>
    <t>% Ponderación horizontal de la tarea año 2024</t>
  </si>
  <si>
    <t>% Ponderación horizontal de la tarea año 2025</t>
  </si>
  <si>
    <t>% Ponderación horizontal de la tarea año 2026</t>
  </si>
  <si>
    <t>% Ponderación horizontal de la tarea año 2027</t>
  </si>
  <si>
    <t>8012 Implementación de Espacios de Participación Ciudadana Incidente en la Secretaría Distrital de Movilidad de Bogotá D.C. Meta 1. Aumentar a 74150 personas que participan en los espacios que crea la Secretaría Distrital de Movilidad, de acuerdo con el enfoque poblacional-diferencial y de género.</t>
  </si>
  <si>
    <t>Durante el primer trimestre, se promovió la participación de 9.584 personas en torno a la movilidad, consolidando espacios de diálogo y control social. Con este resultado, se alcanza un cumplimiento del 13% de la meta anual. Se realizaron 826 jornadas de comunicación y fortalecimiento de capacidades y 1.616 escenarios de promoción de la participación, control social y articulación institucional, con 7.021 participantes. Se implementó el protocolo de gestión de conflictos con 24 acompañamientos en vía. En Gestión Social de Proyectos y Políticas Públicas, se llevaron a cabo 201 actividades con 1.853 personas. En Rendición de Cuentas se realizaron 5 actividades, con 710 asistentes. Estas acciones fortalecieron la gobernanza participativa y la confianza de la ciudadanía</t>
  </si>
  <si>
    <t>2026</t>
  </si>
  <si>
    <t>Durante el primer trimestre, se alcanzó el 33% de la meta anual mediante la consolidación del documento técnico "Caracterización de las necesidades de movilidad asociadas a la percepción de seguridad vial y al uso y apropiación del espacio público", insumo estratégico para ajustar políticas y formular estrategias de intervención más eficaces y contextualizadas. 
Así mismo, se diseñó la metodología para la recolección de la información, atendiendo a los lineamientos del Modelo Integrado de Planeación y Gestión – MIPG y la Política Pública de Participación Ciudadana Incidente del distrito, y se definió el cronograma para la realización del Diagnóstico de la Participación.
Se realizó la asesoría y acompañamiento a la ejecución de estrategias de gestión social en proyectos críticos como el Metro de Bogotá, ZPP, estrategias territoriales (Barrios Vitales, Kennedy Activa).
Se apoyó además el seguimiento y revisión a políticas públicas, destacando la socialización de la Estrategia de Movilidad del Cuidado ante instancias de participación ciudadana del Sistema Distrital del Cuidado, fortaleciendo la participación incidente para la mejora de la estrategia y el posicionamiento institucional de la SDM como entidad pionera en la materia</t>
  </si>
  <si>
    <t xml:space="preserve">Informe del Plan Institucional de Participación 
</t>
  </si>
  <si>
    <t>Durante el primer semestre, se promovió la participación de 39.103 personas en torno a la movilidad, consolidando espacios de diálogo y control social. Con este resultado, se alcanza un cumplimiento del 53% de la meta anual. Se realizaron 1.847 jornadas de comunicación y fortalecimiento de capacidades y 3.703 escenarios de promoción de la participación, control social y articulación institucional, con 32.971 participantes. Se implementó el protocolo de gestión de conflictos con 42 acompañamientos en vía. En Gestión Social de Proyectos y Políticas Públicas, se llevaron a cabo 403 actividades con 4.274 personas. En Rendición de Cuentas se realizaron 9 actividades, con 1.858 asistentes. Estas acciones fortalecieron la gobernanza participativa y la confianza de la ciudadanía</t>
  </si>
  <si>
    <t>El alcance de 39.103 personas durante el primer semestre evidencia un compromiso efectivo con la inclusión poblacional y la incorporación del enfoque de género. 
Así mismo, en el marco del enfoque diferencial y territorial, las acciones de Rendición de Cuentas priorizan la vinculación de sectores específicos de la población —entre ellos niños, niñas y adolescentes, jóvenes, mujeres y personas con movilidad reducida—, con el propósito de asegurar una representatividad diversa que contribuya al fortalecimiento de la gobernanza participativa en el Distrito. Se avanza en la construcción del protocolo de lenguaje de señas para agentes de control y tránsito.</t>
  </si>
  <si>
    <t>La integración de los enfoques poblacional-diferencial y de género en el documento técnico de "Caracterización de las necesidades de movilidad asociadas a la percepción de seguridad vial y al uso y apropiación del espacio público" beneficia a la ciudadanía al transformar la planificación de la movilidad en un ejercicio inclusivo que visibiliza y atiende las necesidades de grupos históricamente marginados. Al capturar las experiencias reales de mujeres, personas con discapacidad, adultos mayores y habitantes rurales a través de herramientas cualitativas, el estudio permite que la Secretaría Distrital de Movilidad diseñe intervenciones de infraestructura y políticas que garantizan la autonomía, reducen la carga física y emocional de las tareas de cuidado y eliminan barreras físicas en el espacio público. En última instancia, este enfoque asegura que el sistema de transporte no solo sea eficiente, sino que actúe como un facilitador de derechos fundamentales como la salud y la educación, fortaleciendo la confianza institucional y promoviendo una ciudad más segura y equitativa para todos sus habitantes.
Por otro lado, con el desarrollo del documento "Caja de Herramientas" de la Oficina de Gestión Social se busca beneficiar directamente a la ciudadanía de la ciudad, especialmente a las comunidades y sectores vulnerables impactados por las intervenciones de infraestructura y movilidad en las 20 localidades de Bogotá. Mediante la aplicación de un enfoque diferencial, poblacional, territorial y de género, se favorecerá de manera prioritaria a mujeres cuidadoras, personas mayores, jóvenes, personas con discapacidad, sectores sociales LGBTI, grupos étnicos, migrantes y víctimas del conflicto armado. Al incorporar metodologías incluyentes, se busca que estas poblaciones vulnerables superen las barreras de accesibilidad y exclusión socio-histórica, para que garantizar que sus expectativas y necesidades cotidianas de desplazamiento influyan e incidan de manera real en las decisiones públicas del sector movilidad.</t>
  </si>
  <si>
    <t>Como resultado de la implementación de lineamientos y estrategias de gestión social, la Secretaría Distrital de Movilidad ha logrado la participación de 153.901 personas, distribuidas así: 134.675 en Gestión Social Local, 14.681 en Políticas Públicas y Proyectos y 4.545 en Rendición de Cuentas, fortaleciendo así la confianza ciudadana en la gestión institucional.</t>
  </si>
  <si>
    <t xml:space="preserve">Las acciones de participación ciudadana y gestión social desarrolladas por la Secretaría Distrital de Movilidad dieron lugar a importantes impactos y beneficios, tales como:
• Fortalecimiento del vínculo entre ciudadanía e institucionalidad: A través de la iniciativa “Movilidad al barrio”, se promovió una relación más cercana entre la Secretaría y la comunidad, facilitando espacios de diálogo directo con líderes locales, instancias comunitarias y actores clave del sector movilidad. Esto permitió una mayor participación ciudadana y corresponsabilidad en la construcción de soluciones locales.
• Incidencia ciudadana en el diseño de proyectos: Con la estrategia de participación en el proyecto “Kennedy activa, inclusiva e innovadora”, se logró que la ciudadanía aportara en la formulación del proyecto mediante herramientas como consultas y cartografías sociales, permitiendo diseños más acordes a las necesidades reales del territorio.
• Mejora en la comprensión normativa y colaboración sectorial: La socialización del Decreto 840 de 2019 con transportadores de carga y comercios generó mayor claridad sobre las normas de cargue y descargue, reduciendo conflictos en el espacio público e impulsando compromisos conjuntos para una movilidad más eficiente y ordenada en zonas comerciales.
• Sensibilización en seguridad vial para jóvenes: La actividad pedagógica sobre ‘Gravity Bike’ en la localidad de San Cristóbal contribuyó a la concientización de estudiantes sobre prácticas seguras en la vía, fomentando comportamientos responsables y la prevención de accidentes entre los jóvenes.
• Promoción de una movilidad inclusiva y equitativa: Con la estrategia “Movilidad del Cuidado”, se identificaron barreras y oportunidades de mejora en el acceso a equipamientos del cuidado desde la perspectiva de mujeres, personas mayores y personas con discapacidad, promoviendo entornos más seguros y accesibles, así como una movilidad centrada en el cuidado y la proximidad.
• Mayor comprensión de necesidades territoriales en seguridad vial: La aplicación de herramientas de recolección cualitativa permitió caracterizar problemáticas locales relacionadas con la seguridad vial y el uso del espacio público, lo que servirá como insumo para ajustar políticas y estrategias de intervención más eficaces y contextualizadas.
• Transformación de la percepción del espacio público: A través de la sensibilización sobre la salud emocional y la cultura ciudadana, se fomenta una convivencia más armónica donde los ciudadanos reconocen la importancia de la inclusión, especialmente hacia personas con discapacidad física, y se comprometen a mantener comportamientos positivos que mejoren la calidad de vida y el encuentro con el otro en la vía.
 • Alianzas Estratégicas para la Inclusión: Consolidación de la fase de planificación con el INSOR e INCI para derribar barreras actitudinales y comunicativas, incluyendo la creación de neologismos en lengua de señas para el sector movilidad y mejoras en señalética podotáctil. </t>
  </si>
  <si>
    <t xml:space="preserve">Durante el segundo trimestre, se promovió la participación de 29.519 personas en torno a la movilidad, consolidando espacios de diálogo y control social. Con este resultado, se alcanza un cumplimiento del 53% de la meta anual. Se realizaron 1021 jornadas de comunicación y fortalecimiento de capacidades y 2.087 escenarios de promoción de la participación, control social y articulación institucional, con 25.950 participantes. Se implementó el protocolo de gestión de conflictos con 18 acompañamientos en vía. En Gestión Social de Proyectos y Políticas Públicas, se llevaron a cabo 202 actividades con 2.421 personas. En Rendición de Cuentas se realizaron 4 actividades, con 1.148 asistentes. </t>
  </si>
  <si>
    <t>Durante el segundo trimestre, se realizó la consolidación del documento técnico "Caja de Herramientas", insumo estratégico para ajustar políticas y formular estrategias de intervención más eficaces y contextualizadas. 
Así mismo, se diseñó la metodología para la recolección de la información, atendiendo a los lineamientos del Modelo Integrado de Planeación y Gestión – MIPG y la Política Pública de Participación Ciudadana Incidente del distrito, y se definió el cronograma para la realización del Diagnóstico de la Participación.
Se realizó la asesoría y acompañamiento a la ejecución de estrategias de gestión social en proyectos críticos como el Metro de Bogotá, ZPP, estrategias territoriales (Barrios Vitales, Kennedy Activa).
Se apoyó además el seguimiento y revisión a políticas públicas, destacando la socialización de la Estrategia de Movilidad del Cuidado ante instancias de participación ciudadana del Sistema Distrital del Cuidado, fortaleciendo la participación incidente para la mejora de la estrategia y el posicionamiento institucional de la SDM como entidad pionera en la materia</t>
  </si>
  <si>
    <t>Durante el primer semestre, se consolidaron dos (2) documentos técnicos: i) la "Caracterización de las necesidades de movilidad asociadas a la percepción de seguridad vial y al uso y apropiación del espacio público", insumo estratégico para ajustar políticas y formular estrategias de intervención más eficaces y contextualizadas y ii) la “Caja de herramientas” que permitirá fortalecer las capacidades técnicas y metodológicas del equipo de la Oficina de Gestión Social para garantizar una participación ciudadana incidente, incluyente y con enfoque diferencial en los proyectos de movilidad de Bogotá
Así mismo, se realizó la asesoría y acompañamiento a la ejecución de estrategias de gestión social en proyectos críticos como el Metro de Bogotá, ZPP, estrategias territoriales (Barrios Vitales, Kennedy Activa).
Se apoyó además el seguimiento y revisión a políticas públicas, destacando la socialización de la Estrategia de Movilidad del Cuidado ante instancias de participación ciudadana del Sistema Distrital del Cuidado, fortaleciendo la participación incidente para la mejora de la estrategia y el posicionamiento institucional de la SDM como entidad pionera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</si>
</sst>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2" formatCode="_-&quot;$&quot;\ * #,##0_-;\-&quot;$&quot;\ * #,##0_-;_-&quot;$&quot;\ * &quot;-&quot;_-;_-@_-"/>
    <numFmt numFmtId="41" formatCode="_-* #,##0_-;\-* #,##0_-;_-* &quot;-&quot;_-;_-@_-"/>
    <numFmt numFmtId="43" formatCode="_-* #,##0.00_-;\-* #,##0.00_-;_-* &quot;-&quot;??_-;_-@_-"/>
    <numFmt numFmtId="164" formatCode="0.0%"/>
    <numFmt numFmtId="165" formatCode="_(&quot;$&quot;\ * #,##0_);_(&quot;$&quot;\ * \(#,##0\);_(&quot;$&quot;\ * &quot;-&quot;??_);_(@_)"/>
    <numFmt numFmtId="166" formatCode="&quot;$&quot;#,##0"/>
    <numFmt numFmtId="167" formatCode="_-&quot;$&quot;\ * #,##0_-;\-&quot;$&quot;\ * #,##0_-;_-&quot;$&quot;\ * &quot;-&quot;_-;_-@"/>
    <numFmt numFmtId="168" formatCode="_-* #,##0_-;\-* #,##0_-;_-* &quot;-&quot;_-;_-@"/>
    <numFmt numFmtId="169" formatCode="_-* #,##0.00_-;\-* #,##0.00_-;_-* &quot;-&quot;_-;_-@"/>
    <numFmt numFmtId="170" formatCode="_-* #,##0_-;\-* #,##0_-;_-* &quot;-&quot;??_-;_-@_-"/>
    <numFmt numFmtId="171" formatCode="_-* #,##0_-;\-* #,##0_-;_-* &quot;-&quot;??_-;_-@"/>
    <numFmt numFmtId="172" formatCode="d/m/yyyy"/>
  </numFmts>
  <fonts count="8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b/>
      <sz val="11"/>
      <color theme="1"/>
      <name val="Arial"/>
      <family val="2"/>
    </font>
    <font>
      <b/>
      <sz val="11"/>
      <color theme="0"/>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0"/>
      <color rgb="FF333333"/>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1"/>
      <color theme="1"/>
      <name val="Calibri"/>
      <family val="2"/>
    </font>
    <font>
      <b/>
      <sz val="11"/>
      <name val="Calibri"/>
      <family val="2"/>
    </font>
    <font>
      <sz val="11"/>
      <color theme="1"/>
      <name val="Calibri"/>
      <family val="2"/>
      <scheme val="minor"/>
    </font>
    <font>
      <sz val="10"/>
      <color theme="1"/>
      <name val="Calibri"/>
      <family val="2"/>
      <scheme val="minor"/>
    </font>
    <font>
      <sz val="10"/>
      <name val="Calibri"/>
      <family val="2"/>
    </font>
    <font>
      <sz val="11"/>
      <color theme="1"/>
      <name val="Calibri"/>
      <family val="2"/>
      <scheme val="minor"/>
    </font>
    <font>
      <u/>
      <sz val="10"/>
      <color theme="0"/>
      <name val="Calibri"/>
      <family val="2"/>
    </font>
    <font>
      <sz val="11"/>
      <color theme="1"/>
      <name val="Calibri"/>
      <family val="2"/>
      <scheme val="minor"/>
    </font>
    <font>
      <u/>
      <sz val="11"/>
      <color theme="0"/>
      <name val="Calibri"/>
      <family val="2"/>
    </font>
    <font>
      <sz val="10"/>
      <color theme="0" tint="-0.249977111117893"/>
      <name val="Calibri"/>
      <family val="2"/>
    </font>
    <font>
      <b/>
      <sz val="10"/>
      <name val="Arial"/>
      <family val="2"/>
    </font>
    <font>
      <sz val="10"/>
      <color theme="0"/>
      <name val="Arial"/>
      <family val="2"/>
    </font>
    <font>
      <sz val="10"/>
      <color rgb="FF7F7F7F"/>
      <name val="Arial"/>
      <family val="2"/>
    </font>
    <font>
      <sz val="11"/>
      <color theme="0"/>
      <name val="Arial"/>
      <family val="2"/>
    </font>
    <font>
      <sz val="10"/>
      <color theme="1"/>
      <name val="Arial"/>
      <family val="2"/>
    </font>
  </fonts>
  <fills count="45">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bgColor rgb="FFFFFF00"/>
      </patternFill>
    </fill>
    <fill>
      <patternFill patternType="solid">
        <fgColor theme="0"/>
        <bgColor rgb="FFF2F2F2"/>
      </patternFill>
    </fill>
    <fill>
      <patternFill patternType="solid">
        <fgColor theme="0" tint="-4.9989318521683403E-2"/>
        <bgColor theme="0"/>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0.34998626667073579"/>
        <bgColor rgb="FFA5A5A5"/>
      </patternFill>
    </fill>
    <fill>
      <patternFill patternType="solid">
        <fgColor theme="4" tint="0.79998168889431442"/>
        <bgColor indexed="64"/>
      </patternFill>
    </fill>
    <fill>
      <patternFill patternType="solid">
        <fgColor theme="7" tint="0.79998168889431442"/>
        <bgColor theme="0"/>
      </patternFill>
    </fill>
    <fill>
      <patternFill patternType="solid">
        <fgColor theme="7" tint="0.79998168889431442"/>
        <bgColor indexed="64"/>
      </patternFill>
    </fill>
    <fill>
      <patternFill patternType="solid">
        <fgColor indexed="9"/>
        <bgColor indexed="64"/>
      </patternFill>
    </fill>
    <fill>
      <patternFill patternType="solid">
        <fgColor rgb="FFFFFF00"/>
        <bgColor theme="0"/>
      </patternFill>
    </fill>
    <fill>
      <patternFill patternType="solid">
        <fgColor rgb="FFFFFF00"/>
        <bgColor indexed="64"/>
      </patternFill>
    </fill>
  </fills>
  <borders count="135">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thin">
        <color indexed="64"/>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rgb="FF000000"/>
      </top>
      <bottom/>
      <diagonal/>
    </border>
    <border>
      <left/>
      <right style="hair">
        <color indexed="64"/>
      </right>
      <top/>
      <bottom style="hair">
        <color rgb="FF000000"/>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right style="hair">
        <color rgb="FF000000"/>
      </right>
      <top style="thin">
        <color indexed="64"/>
      </top>
      <bottom style="hair">
        <color rgb="FF000000"/>
      </bottom>
      <diagonal/>
    </border>
  </borders>
  <cellStyleXfs count="11">
    <xf numFmtId="0" fontId="0" fillId="0" borderId="0"/>
    <xf numFmtId="0" fontId="60" fillId="22" borderId="0" applyNumberFormat="0" applyBorder="0" applyAlignment="0" applyProtection="0"/>
    <xf numFmtId="0" fontId="62" fillId="0" borderId="29"/>
    <xf numFmtId="9" fontId="62" fillId="0" borderId="29" applyFont="0" applyFill="0" applyBorder="0" applyAlignment="0" applyProtection="0"/>
    <xf numFmtId="41" fontId="67" fillId="0" borderId="0" applyFont="0" applyFill="0" applyBorder="0" applyAlignment="0" applyProtection="0"/>
    <xf numFmtId="42" fontId="67" fillId="0" borderId="0" applyFont="0" applyFill="0" applyBorder="0" applyAlignment="0" applyProtection="0"/>
    <xf numFmtId="9" fontId="67" fillId="0" borderId="0" applyFont="0" applyFill="0" applyBorder="0" applyAlignment="0" applyProtection="0"/>
    <xf numFmtId="0" fontId="70" fillId="0" borderId="29"/>
    <xf numFmtId="43" fontId="72" fillId="0" borderId="0" applyFont="0" applyFill="0" applyBorder="0" applyAlignment="0" applyProtection="0"/>
    <xf numFmtId="0" fontId="2" fillId="0" borderId="29"/>
    <xf numFmtId="0" fontId="1" fillId="0" borderId="29"/>
  </cellStyleXfs>
  <cellXfs count="704">
    <xf numFmtId="0" fontId="0" fillId="0" borderId="0" xfId="0"/>
    <xf numFmtId="0" fontId="4" fillId="2" borderId="1" xfId="0" applyFont="1" applyFill="1" applyBorder="1"/>
    <xf numFmtId="0" fontId="6" fillId="0" borderId="0" xfId="0" applyFont="1" applyAlignment="1">
      <alignment vertical="center"/>
    </xf>
    <xf numFmtId="0" fontId="6"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right" vertical="center"/>
    </xf>
    <xf numFmtId="0" fontId="6" fillId="2" borderId="1" xfId="0" applyFont="1" applyFill="1" applyBorder="1"/>
    <xf numFmtId="0" fontId="4" fillId="0" borderId="0" xfId="0" applyFont="1"/>
    <xf numFmtId="0" fontId="8" fillId="2" borderId="1" xfId="0" applyFont="1" applyFill="1" applyBorder="1" applyAlignment="1">
      <alignment wrapText="1"/>
    </xf>
    <xf numFmtId="0" fontId="9" fillId="2" borderId="1" xfId="0" applyFont="1" applyFill="1" applyBorder="1" applyAlignment="1">
      <alignment wrapText="1"/>
    </xf>
    <xf numFmtId="0" fontId="8" fillId="2" borderId="1" xfId="0" applyFont="1" applyFill="1" applyBorder="1" applyAlignment="1">
      <alignment horizontal="center" wrapText="1"/>
    </xf>
    <xf numFmtId="0" fontId="8" fillId="5" borderId="1" xfId="0" applyFont="1" applyFill="1" applyBorder="1" applyAlignment="1">
      <alignment horizontal="center" wrapText="1"/>
    </xf>
    <xf numFmtId="0" fontId="13" fillId="2" borderId="1" xfId="0" applyFont="1" applyFill="1" applyBorder="1"/>
    <xf numFmtId="0" fontId="13" fillId="5" borderId="1" xfId="0" applyFont="1" applyFill="1" applyBorder="1"/>
    <xf numFmtId="0" fontId="15" fillId="3" borderId="1" xfId="0" applyFont="1" applyFill="1" applyBorder="1"/>
    <xf numFmtId="0" fontId="14" fillId="3" borderId="1" xfId="0" applyFont="1" applyFill="1" applyBorder="1" applyAlignment="1">
      <alignment horizontal="center" wrapText="1"/>
    </xf>
    <xf numFmtId="0" fontId="9" fillId="3" borderId="1" xfId="0" applyFont="1" applyFill="1" applyBorder="1"/>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8" fillId="3" borderId="1" xfId="0" applyFont="1" applyFill="1" applyBorder="1" applyAlignment="1">
      <alignment horizontal="center" wrapText="1"/>
    </xf>
    <xf numFmtId="0" fontId="16" fillId="3" borderId="1" xfId="0" applyFont="1" applyFill="1" applyBorder="1"/>
    <xf numFmtId="0" fontId="9" fillId="3" borderId="1" xfId="0" applyFont="1" applyFill="1" applyBorder="1" applyAlignment="1">
      <alignment wrapText="1"/>
    </xf>
    <xf numFmtId="0" fontId="4" fillId="3" borderId="1" xfId="0" applyFont="1" applyFill="1" applyBorder="1"/>
    <xf numFmtId="0" fontId="17" fillId="3" borderId="1" xfId="0" applyFont="1" applyFill="1" applyBorder="1" applyAlignment="1">
      <alignment vertical="center" wrapText="1"/>
    </xf>
    <xf numFmtId="0" fontId="19" fillId="3" borderId="1" xfId="0" applyFont="1" applyFill="1" applyBorder="1" applyAlignment="1">
      <alignment vertical="center"/>
    </xf>
    <xf numFmtId="0" fontId="20" fillId="3" borderId="1" xfId="0" applyFont="1" applyFill="1" applyBorder="1" applyAlignment="1">
      <alignment vertical="center"/>
    </xf>
    <xf numFmtId="0" fontId="21" fillId="2" borderId="1" xfId="0" applyFont="1" applyFill="1" applyBorder="1"/>
    <xf numFmtId="0" fontId="17" fillId="3" borderId="1" xfId="0" applyFont="1" applyFill="1" applyBorder="1"/>
    <xf numFmtId="0" fontId="19" fillId="3" borderId="1" xfId="0" applyFont="1" applyFill="1" applyBorder="1"/>
    <xf numFmtId="0" fontId="20" fillId="3" borderId="1" xfId="0" applyFont="1" applyFill="1" applyBorder="1"/>
    <xf numFmtId="0" fontId="22" fillId="3" borderId="1" xfId="0" applyFont="1" applyFill="1" applyBorder="1" applyAlignment="1">
      <alignment vertical="center" wrapText="1"/>
    </xf>
    <xf numFmtId="0" fontId="24" fillId="0" borderId="0" xfId="0" applyFont="1"/>
    <xf numFmtId="0" fontId="24" fillId="0" borderId="0" xfId="0" applyFont="1" applyAlignment="1">
      <alignment horizontal="left" vertical="center" wrapText="1"/>
    </xf>
    <xf numFmtId="0" fontId="24" fillId="2" borderId="1" xfId="0" applyFont="1" applyFill="1" applyBorder="1"/>
    <xf numFmtId="0" fontId="24" fillId="0" borderId="0" xfId="0" applyFont="1" applyAlignment="1">
      <alignment horizontal="left" vertical="center"/>
    </xf>
    <xf numFmtId="0" fontId="24" fillId="0" borderId="0" xfId="0" applyFont="1" applyAlignment="1">
      <alignment horizontal="center" vertical="center"/>
    </xf>
    <xf numFmtId="0" fontId="24" fillId="2" borderId="1" xfId="0" applyFont="1" applyFill="1" applyBorder="1" applyAlignment="1">
      <alignment horizontal="center" vertical="center"/>
    </xf>
    <xf numFmtId="0" fontId="26" fillId="0" borderId="0" xfId="0" applyFont="1"/>
    <xf numFmtId="0" fontId="26" fillId="0" borderId="0" xfId="0" applyFont="1" applyAlignment="1">
      <alignment horizontal="left" vertical="center" wrapText="1"/>
    </xf>
    <xf numFmtId="0" fontId="24" fillId="2" borderId="1" xfId="0" applyFont="1" applyFill="1" applyBorder="1" applyAlignment="1">
      <alignment vertical="center"/>
    </xf>
    <xf numFmtId="0" fontId="25" fillId="2" borderId="1" xfId="0" applyFont="1" applyFill="1" applyBorder="1" applyAlignment="1">
      <alignment vertical="center" wrapText="1"/>
    </xf>
    <xf numFmtId="0" fontId="28" fillId="10" borderId="42" xfId="0" applyFont="1" applyFill="1" applyBorder="1" applyAlignment="1">
      <alignment horizontal="center" vertical="center" wrapText="1"/>
    </xf>
    <xf numFmtId="0" fontId="28" fillId="14" borderId="42" xfId="0" applyFont="1" applyFill="1" applyBorder="1" applyAlignment="1">
      <alignment horizontal="center" vertical="center" wrapText="1"/>
    </xf>
    <xf numFmtId="0" fontId="28" fillId="10" borderId="21" xfId="0" applyFont="1" applyFill="1" applyBorder="1" applyAlignment="1">
      <alignment horizontal="center" vertical="center" wrapText="1"/>
    </xf>
    <xf numFmtId="0" fontId="24" fillId="0" borderId="42" xfId="0" applyFont="1" applyBorder="1" applyAlignment="1">
      <alignment vertical="center" wrapText="1"/>
    </xf>
    <xf numFmtId="0" fontId="24" fillId="2" borderId="42" xfId="0" applyFont="1" applyFill="1" applyBorder="1" applyAlignment="1">
      <alignment vertical="center"/>
    </xf>
    <xf numFmtId="0" fontId="24" fillId="2" borderId="42" xfId="0" applyFont="1" applyFill="1" applyBorder="1" applyAlignment="1">
      <alignment vertical="center" wrapText="1"/>
    </xf>
    <xf numFmtId="9" fontId="24" fillId="2" borderId="42" xfId="0" applyNumberFormat="1" applyFont="1" applyFill="1" applyBorder="1" applyAlignment="1">
      <alignment vertical="center"/>
    </xf>
    <xf numFmtId="164" fontId="24" fillId="2" borderId="42" xfId="0" applyNumberFormat="1" applyFont="1" applyFill="1" applyBorder="1" applyAlignment="1">
      <alignment vertical="center"/>
    </xf>
    <xf numFmtId="9" fontId="24" fillId="2" borderId="21" xfId="0" applyNumberFormat="1" applyFont="1" applyFill="1" applyBorder="1" applyAlignment="1">
      <alignment horizontal="center" vertical="center"/>
    </xf>
    <xf numFmtId="0" fontId="24" fillId="2" borderId="1" xfId="0" applyFont="1" applyFill="1" applyBorder="1" applyAlignment="1">
      <alignment vertical="center" wrapText="1"/>
    </xf>
    <xf numFmtId="0" fontId="29" fillId="0" borderId="0" xfId="0" applyFont="1"/>
    <xf numFmtId="0" fontId="25" fillId="0" borderId="0" xfId="0" applyFont="1" applyAlignment="1">
      <alignment vertical="center"/>
    </xf>
    <xf numFmtId="10" fontId="24" fillId="2" borderId="17" xfId="0" applyNumberFormat="1" applyFont="1" applyFill="1" applyBorder="1" applyAlignment="1">
      <alignment horizontal="center" vertical="center" wrapText="1"/>
    </xf>
    <xf numFmtId="166" fontId="24" fillId="0" borderId="21" xfId="0" applyNumberFormat="1" applyFont="1" applyBorder="1" applyAlignment="1">
      <alignment horizontal="center" vertical="center" wrapText="1"/>
    </xf>
    <xf numFmtId="167" fontId="24" fillId="2" borderId="21" xfId="0" applyNumberFormat="1" applyFont="1" applyFill="1" applyBorder="1" applyAlignment="1">
      <alignment horizontal="center" vertical="center" wrapText="1"/>
    </xf>
    <xf numFmtId="167" fontId="24" fillId="2" borderId="17" xfId="0" applyNumberFormat="1" applyFont="1" applyFill="1" applyBorder="1" applyAlignment="1">
      <alignment horizontal="center" vertical="center" wrapText="1"/>
    </xf>
    <xf numFmtId="1" fontId="29" fillId="2" borderId="21" xfId="0" applyNumberFormat="1" applyFont="1" applyFill="1" applyBorder="1" applyAlignment="1">
      <alignment horizontal="center" vertical="center"/>
    </xf>
    <xf numFmtId="164" fontId="24" fillId="2" borderId="21" xfId="0" applyNumberFormat="1" applyFont="1" applyFill="1" applyBorder="1" applyAlignment="1">
      <alignment horizontal="center" vertical="center" wrapText="1"/>
    </xf>
    <xf numFmtId="166" fontId="24" fillId="2" borderId="21" xfId="0" applyNumberFormat="1" applyFont="1" applyFill="1" applyBorder="1" applyAlignment="1">
      <alignment horizontal="center" vertical="center" wrapText="1"/>
    </xf>
    <xf numFmtId="9" fontId="24" fillId="2" borderId="21" xfId="0" applyNumberFormat="1" applyFont="1" applyFill="1" applyBorder="1" applyAlignment="1">
      <alignment horizontal="center" vertical="center" wrapText="1"/>
    </xf>
    <xf numFmtId="167" fontId="25" fillId="2" borderId="21" xfId="0" applyNumberFormat="1" applyFont="1" applyFill="1" applyBorder="1" applyAlignment="1">
      <alignment horizontal="center" vertical="center" wrapText="1"/>
    </xf>
    <xf numFmtId="0" fontId="25" fillId="15" borderId="1" xfId="0" applyFont="1" applyFill="1" applyBorder="1"/>
    <xf numFmtId="164" fontId="25" fillId="15" borderId="21" xfId="0" applyNumberFormat="1" applyFont="1" applyFill="1" applyBorder="1" applyAlignment="1">
      <alignment horizontal="center" vertical="center" wrapText="1"/>
    </xf>
    <xf numFmtId="167" fontId="25" fillId="15" borderId="21" xfId="0" applyNumberFormat="1" applyFont="1" applyFill="1" applyBorder="1" applyAlignment="1">
      <alignment horizontal="center" vertical="center" wrapText="1"/>
    </xf>
    <xf numFmtId="166" fontId="25" fillId="15" borderId="21" xfId="0" applyNumberFormat="1" applyFont="1" applyFill="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right"/>
    </xf>
    <xf numFmtId="0" fontId="24" fillId="0" borderId="0" xfId="0" applyFont="1" applyAlignment="1">
      <alignment vertical="center"/>
    </xf>
    <xf numFmtId="0" fontId="28" fillId="8" borderId="21" xfId="0" applyFont="1" applyFill="1" applyBorder="1" applyAlignment="1">
      <alignment horizontal="center" vertical="center" wrapText="1"/>
    </xf>
    <xf numFmtId="1" fontId="29" fillId="2" borderId="21" xfId="0" applyNumberFormat="1" applyFont="1" applyFill="1" applyBorder="1" applyAlignment="1">
      <alignment horizontal="left" vertical="center" wrapText="1"/>
    </xf>
    <xf numFmtId="169" fontId="24" fillId="2" borderId="21" xfId="0" applyNumberFormat="1" applyFont="1" applyFill="1" applyBorder="1" applyAlignment="1">
      <alignment horizontal="center" vertical="center" wrapText="1"/>
    </xf>
    <xf numFmtId="1" fontId="29" fillId="16" borderId="21" xfId="0" applyNumberFormat="1" applyFont="1" applyFill="1" applyBorder="1" applyAlignment="1">
      <alignment horizontal="left" vertical="center" wrapText="1"/>
    </xf>
    <xf numFmtId="164" fontId="24" fillId="16" borderId="21" xfId="0" applyNumberFormat="1" applyFont="1" applyFill="1" applyBorder="1" applyAlignment="1">
      <alignment horizontal="center" vertical="center" wrapText="1"/>
    </xf>
    <xf numFmtId="0" fontId="24" fillId="0" borderId="0" xfId="0" applyFont="1" applyAlignment="1">
      <alignment wrapText="1"/>
    </xf>
    <xf numFmtId="0" fontId="25" fillId="0" borderId="0" xfId="0" applyFont="1"/>
    <xf numFmtId="0" fontId="25" fillId="0" borderId="0" xfId="0" applyFont="1" applyAlignment="1">
      <alignment horizontal="right"/>
    </xf>
    <xf numFmtId="0" fontId="25" fillId="0" borderId="0" xfId="0" applyFont="1" applyAlignment="1">
      <alignment wrapText="1"/>
    </xf>
    <xf numFmtId="0" fontId="31" fillId="2" borderId="60" xfId="0" applyFont="1" applyFill="1" applyBorder="1" applyAlignment="1">
      <alignment horizontal="center" vertical="center"/>
    </xf>
    <xf numFmtId="0" fontId="31" fillId="2" borderId="60" xfId="0" applyFont="1" applyFill="1" applyBorder="1" applyAlignment="1">
      <alignment horizontal="left" vertical="center" wrapText="1"/>
    </xf>
    <xf numFmtId="0" fontId="33" fillId="2" borderId="60" xfId="0" applyFont="1" applyFill="1" applyBorder="1" applyAlignment="1">
      <alignment horizontal="center" vertical="center"/>
    </xf>
    <xf numFmtId="0" fontId="33" fillId="2" borderId="60" xfId="0" applyFont="1" applyFill="1" applyBorder="1" applyAlignment="1">
      <alignment horizontal="left" vertical="center" wrapText="1"/>
    </xf>
    <xf numFmtId="0" fontId="31" fillId="0" borderId="60" xfId="0" applyFont="1" applyBorder="1" applyAlignment="1">
      <alignment horizontal="left" vertical="center" wrapText="1"/>
    </xf>
    <xf numFmtId="0" fontId="34" fillId="5" borderId="60" xfId="0" applyFont="1" applyFill="1" applyBorder="1" applyAlignment="1">
      <alignment horizontal="center" vertical="center"/>
    </xf>
    <xf numFmtId="0" fontId="35" fillId="0" borderId="0" xfId="0" applyFont="1"/>
    <xf numFmtId="0" fontId="35" fillId="0" borderId="0" xfId="0" applyFont="1" applyAlignment="1">
      <alignment vertical="center"/>
    </xf>
    <xf numFmtId="0" fontId="34" fillId="17" borderId="60" xfId="0" applyFont="1" applyFill="1" applyBorder="1" applyAlignment="1">
      <alignment horizontal="center" vertical="center"/>
    </xf>
    <xf numFmtId="3" fontId="34" fillId="6" borderId="1" xfId="0" applyNumberFormat="1" applyFont="1" applyFill="1" applyBorder="1" applyAlignment="1">
      <alignment vertical="center"/>
    </xf>
    <xf numFmtId="0" fontId="35" fillId="0" borderId="60" xfId="0" applyFont="1" applyBorder="1" applyAlignment="1">
      <alignment horizontal="left" vertical="center" wrapText="1"/>
    </xf>
    <xf numFmtId="0" fontId="35" fillId="0" borderId="60" xfId="0" applyFont="1" applyBorder="1" applyAlignment="1">
      <alignment vertical="center"/>
    </xf>
    <xf numFmtId="0" fontId="35" fillId="0" borderId="60" xfId="0" applyFont="1" applyBorder="1" applyAlignment="1">
      <alignment horizontal="center" vertical="center"/>
    </xf>
    <xf numFmtId="0" fontId="34" fillId="17" borderId="60" xfId="0" applyFont="1" applyFill="1" applyBorder="1" applyAlignment="1">
      <alignment horizontal="center" wrapText="1"/>
    </xf>
    <xf numFmtId="0" fontId="34" fillId="0" borderId="69" xfId="0" applyFont="1" applyBorder="1" applyAlignment="1">
      <alignment horizontal="center" vertical="center" wrapText="1"/>
    </xf>
    <xf numFmtId="0" fontId="34" fillId="0" borderId="0" xfId="0" applyFont="1" applyAlignment="1">
      <alignment horizontal="center" vertical="center" wrapText="1"/>
    </xf>
    <xf numFmtId="0" fontId="34" fillId="0" borderId="70" xfId="0" applyFont="1" applyBorder="1" applyAlignment="1">
      <alignment horizontal="center" vertical="center" wrapText="1"/>
    </xf>
    <xf numFmtId="0" fontId="36" fillId="18" borderId="72" xfId="0" applyFont="1" applyFill="1" applyBorder="1" applyAlignment="1">
      <alignment horizontal="center" vertical="center"/>
    </xf>
    <xf numFmtId="0" fontId="36" fillId="18" borderId="73" xfId="0" applyFont="1" applyFill="1" applyBorder="1" applyAlignment="1">
      <alignment horizontal="center" vertical="center"/>
    </xf>
    <xf numFmtId="0" fontId="36" fillId="18" borderId="74" xfId="0" applyFont="1" applyFill="1" applyBorder="1" applyAlignment="1">
      <alignment horizontal="center" vertical="center"/>
    </xf>
    <xf numFmtId="0" fontId="34" fillId="17" borderId="60" xfId="0" applyFont="1" applyFill="1" applyBorder="1" applyAlignment="1">
      <alignment horizontal="center" vertical="center" wrapText="1"/>
    </xf>
    <xf numFmtId="0" fontId="35" fillId="0" borderId="60" xfId="0" applyFont="1" applyBorder="1"/>
    <xf numFmtId="3" fontId="34" fillId="0" borderId="60" xfId="0" applyNumberFormat="1" applyFont="1" applyBorder="1" applyAlignment="1">
      <alignment horizontal="right"/>
    </xf>
    <xf numFmtId="0" fontId="36" fillId="18" borderId="76" xfId="0" applyFont="1" applyFill="1" applyBorder="1" applyAlignment="1">
      <alignment horizontal="center" vertical="center" wrapText="1"/>
    </xf>
    <xf numFmtId="0" fontId="36" fillId="18" borderId="77" xfId="0" applyFont="1" applyFill="1" applyBorder="1" applyAlignment="1">
      <alignment horizontal="center" vertical="center" wrapText="1"/>
    </xf>
    <xf numFmtId="0" fontId="36" fillId="18" borderId="78" xfId="0" applyFont="1" applyFill="1" applyBorder="1" applyAlignment="1">
      <alignment horizontal="center" vertical="center" wrapText="1"/>
    </xf>
    <xf numFmtId="0" fontId="34" fillId="19" borderId="79" xfId="0" applyFont="1" applyFill="1" applyBorder="1"/>
    <xf numFmtId="0" fontId="35" fillId="19" borderId="80" xfId="0" applyFont="1" applyFill="1" applyBorder="1" applyAlignment="1">
      <alignment horizontal="center"/>
    </xf>
    <xf numFmtId="0" fontId="35" fillId="19" borderId="1" xfId="0" applyFont="1" applyFill="1" applyBorder="1" applyAlignment="1">
      <alignment horizontal="center"/>
    </xf>
    <xf numFmtId="0" fontId="35" fillId="19" borderId="81" xfId="0" applyFont="1" applyFill="1" applyBorder="1" applyAlignment="1">
      <alignment horizontal="center"/>
    </xf>
    <xf numFmtId="3" fontId="35" fillId="0" borderId="60" xfId="0" applyNumberFormat="1" applyFont="1" applyBorder="1"/>
    <xf numFmtId="0" fontId="34" fillId="2" borderId="60" xfId="0" applyFont="1" applyFill="1" applyBorder="1" applyAlignment="1">
      <alignment horizontal="center"/>
    </xf>
    <xf numFmtId="3" fontId="34" fillId="2" borderId="60" xfId="0" applyNumberFormat="1" applyFont="1" applyFill="1" applyBorder="1" applyAlignment="1">
      <alignment horizontal="right"/>
    </xf>
    <xf numFmtId="0" fontId="35" fillId="2" borderId="60" xfId="0" applyFont="1" applyFill="1" applyBorder="1" applyAlignment="1">
      <alignment horizontal="center"/>
    </xf>
    <xf numFmtId="3" fontId="35" fillId="2" borderId="60" xfId="0" applyNumberFormat="1" applyFont="1" applyFill="1" applyBorder="1"/>
    <xf numFmtId="0" fontId="35" fillId="0" borderId="60" xfId="0" applyFont="1" applyBorder="1" applyAlignment="1">
      <alignment vertical="center" wrapText="1"/>
    </xf>
    <xf numFmtId="0" fontId="34" fillId="0" borderId="60" xfId="0" applyFont="1" applyBorder="1" applyAlignment="1">
      <alignment horizontal="center"/>
    </xf>
    <xf numFmtId="0" fontId="34" fillId="5" borderId="60" xfId="0" applyFont="1" applyFill="1" applyBorder="1" applyAlignment="1">
      <alignment horizontal="center"/>
    </xf>
    <xf numFmtId="0" fontId="37" fillId="6" borderId="60" xfId="0" applyFont="1" applyFill="1" applyBorder="1" applyAlignment="1">
      <alignment horizontal="left" vertical="center" wrapText="1"/>
    </xf>
    <xf numFmtId="0" fontId="35" fillId="0" borderId="0" xfId="0" applyFont="1" applyAlignment="1">
      <alignment horizontal="center" vertical="center"/>
    </xf>
    <xf numFmtId="0" fontId="34" fillId="0" borderId="88" xfId="0" applyFont="1" applyBorder="1" applyAlignment="1">
      <alignment horizontal="center"/>
    </xf>
    <xf numFmtId="3" fontId="34" fillId="0" borderId="76" xfId="0" applyNumberFormat="1" applyFont="1" applyBorder="1" applyAlignment="1">
      <alignment horizontal="right"/>
    </xf>
    <xf numFmtId="3" fontId="34" fillId="0" borderId="77" xfId="0" applyNumberFormat="1" applyFont="1" applyBorder="1" applyAlignment="1">
      <alignment horizontal="right"/>
    </xf>
    <xf numFmtId="3" fontId="34" fillId="0" borderId="78" xfId="0" applyNumberFormat="1" applyFont="1" applyBorder="1" applyAlignment="1">
      <alignment horizontal="right"/>
    </xf>
    <xf numFmtId="0" fontId="35" fillId="0" borderId="88" xfId="0" applyFont="1" applyBorder="1" applyAlignment="1">
      <alignment horizontal="center"/>
    </xf>
    <xf numFmtId="3" fontId="35" fillId="0" borderId="76" xfId="0" applyNumberFormat="1" applyFont="1" applyBorder="1"/>
    <xf numFmtId="3" fontId="35" fillId="0" borderId="77" xfId="0" applyNumberFormat="1" applyFont="1" applyBorder="1"/>
    <xf numFmtId="3" fontId="35" fillId="0" borderId="78" xfId="0" applyNumberFormat="1" applyFont="1" applyBorder="1"/>
    <xf numFmtId="0" fontId="37" fillId="0" borderId="60" xfId="0" applyFont="1" applyBorder="1" applyAlignment="1">
      <alignment horizontal="left" vertical="center" wrapText="1"/>
    </xf>
    <xf numFmtId="0" fontId="34" fillId="0" borderId="0" xfId="0" applyFont="1" applyAlignment="1">
      <alignment vertical="center"/>
    </xf>
    <xf numFmtId="0" fontId="35" fillId="0" borderId="56" xfId="0" applyFont="1" applyBorder="1" applyAlignment="1">
      <alignment vertical="center"/>
    </xf>
    <xf numFmtId="0" fontId="35" fillId="0" borderId="21" xfId="0" applyFont="1" applyBorder="1" applyAlignment="1">
      <alignment vertical="center"/>
    </xf>
    <xf numFmtId="0" fontId="35" fillId="0" borderId="60" xfId="0" applyFont="1" applyBorder="1" applyAlignment="1">
      <alignment wrapText="1"/>
    </xf>
    <xf numFmtId="0" fontId="38" fillId="0" borderId="0" xfId="0" applyFont="1"/>
    <xf numFmtId="0" fontId="40" fillId="0" borderId="89" xfId="0" applyFont="1" applyBorder="1" applyAlignment="1">
      <alignment horizontal="center" vertical="center" wrapText="1"/>
    </xf>
    <xf numFmtId="0" fontId="41" fillId="0" borderId="90" xfId="0" applyFont="1" applyBorder="1" applyAlignment="1">
      <alignment horizontal="left" vertical="center" wrapText="1"/>
    </xf>
    <xf numFmtId="0" fontId="40" fillId="0" borderId="91" xfId="0" applyFont="1" applyBorder="1" applyAlignment="1">
      <alignment horizontal="center" vertical="center" wrapText="1"/>
    </xf>
    <xf numFmtId="0" fontId="41" fillId="0" borderId="92" xfId="0" applyFont="1" applyBorder="1" applyAlignment="1">
      <alignment horizontal="left" vertical="center" wrapText="1"/>
    </xf>
    <xf numFmtId="0" fontId="43" fillId="0" borderId="92" xfId="0" applyFont="1" applyBorder="1" applyAlignment="1">
      <alignment horizontal="left" vertical="center" wrapText="1"/>
    </xf>
    <xf numFmtId="0" fontId="40" fillId="0" borderId="91" xfId="0" applyFont="1" applyBorder="1" applyAlignment="1">
      <alignment horizontal="center" vertical="center" readingOrder="1"/>
    </xf>
    <xf numFmtId="0" fontId="44" fillId="0" borderId="91" xfId="0" applyFont="1" applyBorder="1" applyAlignment="1">
      <alignment horizontal="center" vertical="center" wrapText="1"/>
    </xf>
    <xf numFmtId="0" fontId="40" fillId="0" borderId="93" xfId="0" applyFont="1" applyBorder="1" applyAlignment="1">
      <alignment horizontal="center" vertical="center" readingOrder="1"/>
    </xf>
    <xf numFmtId="0" fontId="41" fillId="0" borderId="94" xfId="0" applyFont="1" applyBorder="1" applyAlignment="1">
      <alignment horizontal="left" vertical="center" wrapText="1"/>
    </xf>
    <xf numFmtId="0" fontId="45" fillId="0" borderId="0" xfId="0" applyFont="1"/>
    <xf numFmtId="0" fontId="46" fillId="0" borderId="0" xfId="0" applyFont="1"/>
    <xf numFmtId="0" fontId="47" fillId="0" borderId="0" xfId="0" applyFont="1"/>
    <xf numFmtId="0" fontId="48" fillId="0" borderId="0" xfId="0" applyFont="1"/>
    <xf numFmtId="0" fontId="49" fillId="0" borderId="21" xfId="0" applyFont="1" applyBorder="1" applyAlignment="1">
      <alignment horizontal="center" vertical="center"/>
    </xf>
    <xf numFmtId="0" fontId="42" fillId="0" borderId="21" xfId="0" applyFont="1" applyBorder="1"/>
    <xf numFmtId="0" fontId="51" fillId="10" borderId="21" xfId="0" applyFont="1" applyFill="1" applyBorder="1" applyAlignment="1">
      <alignment horizontal="center" vertical="center" wrapText="1"/>
    </xf>
    <xf numFmtId="0" fontId="50" fillId="0" borderId="21" xfId="0" applyFont="1" applyBorder="1" applyAlignment="1">
      <alignment horizontal="left" vertical="center" wrapText="1"/>
    </xf>
    <xf numFmtId="0" fontId="45" fillId="0" borderId="21" xfId="0" applyFont="1" applyBorder="1" applyAlignment="1">
      <alignment horizontal="left" vertical="center" wrapText="1"/>
    </xf>
    <xf numFmtId="0" fontId="52" fillId="0" borderId="21" xfId="0" applyFont="1" applyBorder="1" applyAlignment="1">
      <alignment horizontal="left" vertical="center" wrapText="1"/>
    </xf>
    <xf numFmtId="0" fontId="45" fillId="0" borderId="21" xfId="0" applyFont="1" applyBorder="1" applyAlignment="1">
      <alignment vertical="center" wrapText="1"/>
    </xf>
    <xf numFmtId="0" fontId="45" fillId="0" borderId="0" xfId="0" applyFont="1" applyAlignment="1">
      <alignment vertical="center" wrapText="1"/>
    </xf>
    <xf numFmtId="0" fontId="50" fillId="0" borderId="0" xfId="0" applyFont="1" applyAlignment="1">
      <alignment horizontal="left" vertical="center"/>
    </xf>
    <xf numFmtId="0" fontId="53" fillId="0" borderId="0" xfId="0" applyFont="1"/>
    <xf numFmtId="0" fontId="54" fillId="0" borderId="0" xfId="0" applyFont="1"/>
    <xf numFmtId="0" fontId="55" fillId="0" borderId="0" xfId="0" applyFont="1"/>
    <xf numFmtId="0" fontId="24" fillId="0" borderId="21" xfId="0" applyFont="1" applyBorder="1"/>
    <xf numFmtId="0" fontId="24" fillId="0" borderId="21" xfId="0" applyFont="1" applyBorder="1" applyAlignment="1">
      <alignment horizontal="left" vertical="center" wrapText="1"/>
    </xf>
    <xf numFmtId="1" fontId="24" fillId="0" borderId="0" xfId="0" applyNumberFormat="1" applyFont="1" applyAlignment="1">
      <alignment horizontal="left" vertical="center" wrapText="1"/>
    </xf>
    <xf numFmtId="49" fontId="24" fillId="0" borderId="0" xfId="0" applyNumberFormat="1" applyFont="1" applyAlignment="1">
      <alignment horizontal="right" vertical="top" wrapText="1"/>
    </xf>
    <xf numFmtId="0" fontId="57" fillId="0" borderId="0" xfId="0" applyFont="1" applyAlignment="1">
      <alignment horizontal="left" vertical="center" wrapText="1"/>
    </xf>
    <xf numFmtId="0" fontId="29" fillId="0" borderId="0" xfId="0" applyFont="1" applyAlignment="1">
      <alignment horizontal="left" vertical="center" wrapText="1"/>
    </xf>
    <xf numFmtId="0" fontId="57" fillId="0" borderId="0" xfId="0" applyFont="1" applyAlignment="1">
      <alignment horizontal="left" vertical="center"/>
    </xf>
    <xf numFmtId="0" fontId="63" fillId="24" borderId="38" xfId="0" applyFont="1" applyFill="1" applyBorder="1" applyAlignment="1">
      <alignment horizontal="justify" vertical="center" wrapText="1"/>
    </xf>
    <xf numFmtId="0" fontId="63" fillId="25" borderId="99" xfId="0" applyFont="1" applyFill="1" applyBorder="1" applyAlignment="1">
      <alignment horizontal="center" vertical="center" wrapText="1"/>
    </xf>
    <xf numFmtId="0" fontId="63" fillId="26" borderId="99" xfId="0" applyFont="1" applyFill="1" applyBorder="1" applyAlignment="1">
      <alignment horizontal="center" vertical="center" wrapText="1"/>
    </xf>
    <xf numFmtId="0" fontId="64" fillId="27" borderId="42" xfId="0" applyFont="1" applyFill="1" applyBorder="1" applyAlignment="1">
      <alignment vertical="center" wrapText="1"/>
    </xf>
    <xf numFmtId="0" fontId="64" fillId="26" borderId="42" xfId="0" applyFont="1" applyFill="1" applyBorder="1" applyAlignment="1">
      <alignment horizontal="center" vertical="center" wrapText="1"/>
    </xf>
    <xf numFmtId="0" fontId="64" fillId="26" borderId="42" xfId="1" applyFont="1" applyFill="1" applyBorder="1" applyAlignment="1" applyProtection="1">
      <alignment horizontal="justify" vertical="center" wrapText="1"/>
    </xf>
    <xf numFmtId="0" fontId="64" fillId="28" borderId="42" xfId="0" applyFont="1" applyFill="1" applyBorder="1" applyAlignment="1">
      <alignment horizontal="center" vertical="center" wrapText="1"/>
    </xf>
    <xf numFmtId="0" fontId="64" fillId="27" borderId="98" xfId="0" applyFont="1" applyFill="1" applyBorder="1" applyAlignment="1">
      <alignment horizontal="center" vertical="center" wrapText="1"/>
    </xf>
    <xf numFmtId="0" fontId="63" fillId="27" borderId="98" xfId="0" applyFont="1" applyFill="1" applyBorder="1" applyAlignment="1">
      <alignment horizontal="center" vertical="center" wrapText="1"/>
    </xf>
    <xf numFmtId="0" fontId="63" fillId="27" borderId="97" xfId="0" applyFont="1" applyFill="1" applyBorder="1" applyAlignment="1">
      <alignment horizontal="center" vertical="center" wrapText="1"/>
    </xf>
    <xf numFmtId="0" fontId="63" fillId="23" borderId="98" xfId="0" applyFont="1" applyFill="1" applyBorder="1" applyAlignment="1">
      <alignment horizontal="center" vertical="center" wrapText="1"/>
    </xf>
    <xf numFmtId="0" fontId="63" fillId="27" borderId="99" xfId="0" applyFont="1" applyFill="1" applyBorder="1" applyAlignment="1">
      <alignment horizontal="justify" vertical="center" wrapText="1"/>
    </xf>
    <xf numFmtId="0" fontId="64" fillId="26" borderId="98" xfId="0" applyFont="1" applyFill="1" applyBorder="1" applyAlignment="1">
      <alignment horizontal="center" vertical="center" wrapText="1"/>
    </xf>
    <xf numFmtId="0" fontId="25" fillId="32" borderId="21" xfId="0" applyFont="1" applyFill="1" applyBorder="1" applyAlignment="1">
      <alignment horizontal="left" vertical="center" wrapText="1"/>
    </xf>
    <xf numFmtId="0" fontId="65" fillId="32" borderId="0" xfId="0" applyFont="1" applyFill="1" applyAlignment="1">
      <alignment vertical="center" wrapText="1"/>
    </xf>
    <xf numFmtId="3" fontId="24" fillId="2" borderId="42" xfId="0" applyNumberFormat="1" applyFont="1" applyFill="1" applyBorder="1" applyAlignment="1">
      <alignment vertical="center"/>
    </xf>
    <xf numFmtId="0" fontId="24" fillId="33" borderId="42" xfId="0" applyFont="1" applyFill="1" applyBorder="1" applyAlignment="1">
      <alignment horizontal="center" vertical="center"/>
    </xf>
    <xf numFmtId="9" fontId="24" fillId="34" borderId="42" xfId="0" applyNumberFormat="1" applyFont="1" applyFill="1" applyBorder="1" applyAlignment="1">
      <alignment vertical="center"/>
    </xf>
    <xf numFmtId="0" fontId="25" fillId="2" borderId="29" xfId="0" applyFont="1" applyFill="1" applyBorder="1" applyAlignment="1">
      <alignment vertical="center" wrapText="1"/>
    </xf>
    <xf numFmtId="41" fontId="24" fillId="2" borderId="21" xfId="4" applyFont="1" applyFill="1" applyBorder="1" applyAlignment="1">
      <alignment horizontal="center" vertical="center"/>
    </xf>
    <xf numFmtId="41" fontId="24" fillId="0" borderId="21" xfId="4" applyFont="1" applyBorder="1" applyAlignment="1">
      <alignment horizontal="center" vertical="center" wrapText="1"/>
    </xf>
    <xf numFmtId="41" fontId="25" fillId="15" borderId="21" xfId="4" applyFont="1" applyFill="1" applyBorder="1" applyAlignment="1">
      <alignment horizontal="center" vertical="center" wrapText="1"/>
    </xf>
    <xf numFmtId="41" fontId="29" fillId="0" borderId="0" xfId="4" applyFont="1" applyAlignment="1">
      <alignment horizontal="center"/>
    </xf>
    <xf numFmtId="41" fontId="0" fillId="0" borderId="0" xfId="4" applyFont="1" applyAlignment="1">
      <alignment horizontal="center"/>
    </xf>
    <xf numFmtId="42" fontId="24" fillId="0" borderId="21" xfId="5" applyFont="1" applyBorder="1"/>
    <xf numFmtId="10" fontId="24" fillId="35" borderId="17" xfId="0" applyNumberFormat="1" applyFont="1" applyFill="1" applyBorder="1" applyAlignment="1">
      <alignment horizontal="center" vertical="center" wrapText="1"/>
    </xf>
    <xf numFmtId="164" fontId="24" fillId="35" borderId="17" xfId="0" applyNumberFormat="1" applyFont="1" applyFill="1" applyBorder="1" applyAlignment="1">
      <alignment horizontal="center" vertical="center" wrapText="1"/>
    </xf>
    <xf numFmtId="166" fontId="24" fillId="36" borderId="21" xfId="0" applyNumberFormat="1" applyFont="1" applyFill="1" applyBorder="1" applyAlignment="1">
      <alignment horizontal="center" vertical="center" wrapText="1"/>
    </xf>
    <xf numFmtId="167" fontId="24" fillId="35" borderId="21" xfId="0" applyNumberFormat="1" applyFont="1" applyFill="1" applyBorder="1" applyAlignment="1">
      <alignment horizontal="center" vertical="center" wrapText="1"/>
    </xf>
    <xf numFmtId="167" fontId="24" fillId="35" borderId="17" xfId="0" applyNumberFormat="1" applyFont="1" applyFill="1" applyBorder="1" applyAlignment="1">
      <alignment horizontal="center" vertical="center" wrapText="1"/>
    </xf>
    <xf numFmtId="164" fontId="24" fillId="34" borderId="21" xfId="0" applyNumberFormat="1" applyFont="1" applyFill="1" applyBorder="1" applyAlignment="1">
      <alignment horizontal="center" vertical="center" wrapText="1"/>
    </xf>
    <xf numFmtId="41" fontId="24" fillId="34" borderId="21" xfId="4" applyFont="1" applyFill="1" applyBorder="1" applyAlignment="1">
      <alignment horizontal="center" vertical="center" wrapText="1"/>
    </xf>
    <xf numFmtId="166" fontId="24" fillId="34" borderId="21" xfId="0" applyNumberFormat="1" applyFont="1" applyFill="1" applyBorder="1" applyAlignment="1">
      <alignment horizontal="center" vertical="center" wrapText="1"/>
    </xf>
    <xf numFmtId="167" fontId="24" fillId="34" borderId="21" xfId="0" applyNumberFormat="1" applyFont="1" applyFill="1" applyBorder="1" applyAlignment="1">
      <alignment horizontal="center" vertical="center" wrapText="1"/>
    </xf>
    <xf numFmtId="9" fontId="24" fillId="34" borderId="21" xfId="0" applyNumberFormat="1" applyFont="1" applyFill="1" applyBorder="1" applyAlignment="1">
      <alignment horizontal="center" vertical="center" wrapText="1"/>
    </xf>
    <xf numFmtId="167" fontId="24" fillId="34" borderId="17" xfId="0" applyNumberFormat="1" applyFont="1" applyFill="1" applyBorder="1" applyAlignment="1">
      <alignment horizontal="center" vertical="center" wrapText="1"/>
    </xf>
    <xf numFmtId="10" fontId="24" fillId="34" borderId="17" xfId="0" applyNumberFormat="1" applyFont="1" applyFill="1" applyBorder="1" applyAlignment="1">
      <alignment horizontal="center" vertical="center" wrapText="1"/>
    </xf>
    <xf numFmtId="0" fontId="0" fillId="31" borderId="0" xfId="0" applyFill="1"/>
    <xf numFmtId="42" fontId="24" fillId="34" borderId="29" xfId="5" applyFont="1" applyFill="1" applyBorder="1"/>
    <xf numFmtId="42" fontId="24" fillId="36" borderId="21" xfId="5" applyFont="1" applyFill="1" applyBorder="1"/>
    <xf numFmtId="168" fontId="24" fillId="16" borderId="21" xfId="0" applyNumberFormat="1" applyFont="1" applyFill="1" applyBorder="1" applyAlignment="1">
      <alignment horizontal="right" vertical="center" wrapText="1"/>
    </xf>
    <xf numFmtId="1" fontId="29" fillId="35" borderId="17" xfId="0" applyNumberFormat="1" applyFont="1" applyFill="1" applyBorder="1" applyAlignment="1">
      <alignment horizontal="left" vertical="center" wrapText="1"/>
    </xf>
    <xf numFmtId="168" fontId="24" fillId="35" borderId="17" xfId="0" applyNumberFormat="1" applyFont="1" applyFill="1" applyBorder="1" applyAlignment="1">
      <alignment horizontal="right" vertical="center" wrapText="1"/>
    </xf>
    <xf numFmtId="1" fontId="30" fillId="34" borderId="21" xfId="0" applyNumberFormat="1" applyFont="1" applyFill="1" applyBorder="1" applyAlignment="1">
      <alignment horizontal="left" vertical="center" wrapText="1"/>
    </xf>
    <xf numFmtId="169" fontId="24" fillId="34" borderId="21" xfId="0" applyNumberFormat="1" applyFont="1" applyFill="1" applyBorder="1" applyAlignment="1">
      <alignment horizontal="center" vertical="center" wrapText="1"/>
    </xf>
    <xf numFmtId="168" fontId="24" fillId="34" borderId="21" xfId="0" applyNumberFormat="1" applyFont="1" applyFill="1" applyBorder="1" applyAlignment="1">
      <alignment horizontal="right" vertical="center" wrapText="1"/>
    </xf>
    <xf numFmtId="168" fontId="24" fillId="2" borderId="21" xfId="0" applyNumberFormat="1" applyFont="1" applyFill="1" applyBorder="1" applyAlignment="1">
      <alignment horizontal="right" vertical="center" wrapText="1"/>
    </xf>
    <xf numFmtId="0" fontId="25" fillId="2" borderId="1" xfId="0" applyFont="1" applyFill="1" applyBorder="1" applyAlignment="1">
      <alignment horizontal="justify" vertical="center" wrapText="1"/>
    </xf>
    <xf numFmtId="0" fontId="64" fillId="28" borderId="42" xfId="0" applyFont="1" applyFill="1" applyBorder="1" applyAlignment="1">
      <alignment horizontal="justify" vertical="center" wrapText="1"/>
    </xf>
    <xf numFmtId="0" fontId="11" fillId="0" borderId="42" xfId="0" applyFont="1" applyBorder="1" applyAlignment="1">
      <alignment horizontal="justify" vertical="center" wrapText="1"/>
    </xf>
    <xf numFmtId="0" fontId="24" fillId="2" borderId="1" xfId="0" applyFont="1" applyFill="1" applyBorder="1" applyAlignment="1">
      <alignment horizontal="justify" vertical="center" wrapText="1"/>
    </xf>
    <xf numFmtId="0" fontId="0" fillId="0" borderId="0" xfId="0" applyAlignment="1">
      <alignment horizontal="justify" vertical="center"/>
    </xf>
    <xf numFmtId="0" fontId="26" fillId="9" borderId="38" xfId="0" applyFont="1" applyFill="1" applyBorder="1" applyAlignment="1">
      <alignment horizontal="center" vertical="center" wrapText="1"/>
    </xf>
    <xf numFmtId="0" fontId="71" fillId="7" borderId="38" xfId="0" applyFont="1" applyFill="1" applyBorder="1" applyAlignment="1">
      <alignment horizontal="justify" vertical="center" wrapText="1"/>
    </xf>
    <xf numFmtId="9" fontId="5" fillId="0" borderId="31" xfId="6" applyFont="1" applyBorder="1" applyAlignment="1">
      <alignment horizontal="center"/>
    </xf>
    <xf numFmtId="9" fontId="5" fillId="0" borderId="54" xfId="6" applyFont="1" applyBorder="1" applyAlignment="1">
      <alignment horizontal="center"/>
    </xf>
    <xf numFmtId="9" fontId="5" fillId="0" borderId="55" xfId="6" applyFont="1" applyBorder="1" applyAlignment="1">
      <alignment horizontal="center"/>
    </xf>
    <xf numFmtId="9" fontId="24" fillId="0" borderId="0" xfId="6" applyFont="1" applyAlignment="1">
      <alignment horizontal="center" vertical="center" wrapText="1"/>
    </xf>
    <xf numFmtId="9" fontId="26" fillId="0" borderId="0" xfId="6" applyFont="1" applyAlignment="1">
      <alignment horizontal="center" vertical="center" wrapText="1"/>
    </xf>
    <xf numFmtId="9" fontId="0" fillId="0" borderId="0" xfId="6" applyFont="1" applyAlignment="1">
      <alignment horizontal="center"/>
    </xf>
    <xf numFmtId="9" fontId="24" fillId="2" borderId="98" xfId="6" applyFont="1" applyFill="1" applyBorder="1" applyAlignment="1">
      <alignment horizontal="center" vertical="center"/>
    </xf>
    <xf numFmtId="9" fontId="24" fillId="2" borderId="105" xfId="6" applyFont="1" applyFill="1" applyBorder="1" applyAlignment="1">
      <alignment horizontal="center" vertical="center"/>
    </xf>
    <xf numFmtId="9" fontId="24" fillId="2" borderId="29" xfId="6" applyFont="1" applyFill="1" applyBorder="1" applyAlignment="1">
      <alignment horizontal="center" vertical="center"/>
    </xf>
    <xf numFmtId="41" fontId="24" fillId="2" borderId="29" xfId="4" applyFont="1" applyFill="1" applyBorder="1" applyAlignment="1">
      <alignment horizontal="center" vertical="center"/>
    </xf>
    <xf numFmtId="0" fontId="5" fillId="0" borderId="34" xfId="0" applyFont="1" applyBorder="1" applyAlignment="1">
      <alignment horizontal="center"/>
    </xf>
    <xf numFmtId="0" fontId="0" fillId="0" borderId="0" xfId="0" applyAlignment="1">
      <alignment horizontal="center"/>
    </xf>
    <xf numFmtId="9" fontId="24" fillId="2" borderId="104" xfId="6" applyFont="1" applyFill="1" applyBorder="1" applyAlignment="1">
      <alignment horizontal="center" vertical="center"/>
    </xf>
    <xf numFmtId="9" fontId="24" fillId="2" borderId="104" xfId="0" applyNumberFormat="1" applyFont="1" applyFill="1" applyBorder="1" applyAlignment="1">
      <alignment horizontal="center" vertical="center"/>
    </xf>
    <xf numFmtId="9" fontId="24" fillId="2" borderId="98" xfId="0" applyNumberFormat="1" applyFont="1" applyFill="1" applyBorder="1" applyAlignment="1">
      <alignment horizontal="center" vertical="center"/>
    </xf>
    <xf numFmtId="0" fontId="24" fillId="2" borderId="29" xfId="0" applyFont="1" applyFill="1" applyBorder="1" applyAlignment="1">
      <alignment horizontal="center" vertical="center"/>
    </xf>
    <xf numFmtId="164" fontId="24" fillId="2" borderId="98" xfId="6" applyNumberFormat="1" applyFont="1" applyFill="1" applyBorder="1" applyAlignment="1">
      <alignment horizontal="center" vertical="center"/>
    </xf>
    <xf numFmtId="164" fontId="24" fillId="2" borderId="104" xfId="6" applyNumberFormat="1" applyFont="1" applyFill="1" applyBorder="1" applyAlignment="1">
      <alignment horizontal="center" vertical="center"/>
    </xf>
    <xf numFmtId="164" fontId="24" fillId="2" borderId="105" xfId="6" applyNumberFormat="1" applyFont="1" applyFill="1" applyBorder="1" applyAlignment="1">
      <alignment horizontal="center" vertical="center"/>
    </xf>
    <xf numFmtId="0" fontId="24" fillId="2" borderId="1" xfId="0" applyFont="1" applyFill="1" applyBorder="1" applyAlignment="1">
      <alignment horizontal="center"/>
    </xf>
    <xf numFmtId="0" fontId="24" fillId="2" borderId="29" xfId="0" applyFont="1" applyFill="1" applyBorder="1" applyAlignment="1">
      <alignment horizontal="center"/>
    </xf>
    <xf numFmtId="0" fontId="26" fillId="0" borderId="0" xfId="0" applyFont="1" applyAlignment="1">
      <alignment horizontal="center"/>
    </xf>
    <xf numFmtId="0" fontId="63" fillId="0" borderId="29" xfId="0" applyFont="1" applyBorder="1" applyAlignment="1">
      <alignment horizontal="center"/>
    </xf>
    <xf numFmtId="0" fontId="24" fillId="2" borderId="104" xfId="0" applyFont="1" applyFill="1" applyBorder="1" applyAlignment="1">
      <alignment horizontal="center" vertical="center"/>
    </xf>
    <xf numFmtId="9" fontId="68" fillId="0" borderId="104" xfId="0" applyNumberFormat="1" applyFont="1" applyBorder="1" applyAlignment="1">
      <alignment horizontal="center" vertical="center" wrapText="1"/>
    </xf>
    <xf numFmtId="0" fontId="24" fillId="2" borderId="100" xfId="0" applyFont="1" applyFill="1" applyBorder="1" applyAlignment="1">
      <alignment horizontal="center" vertical="center"/>
    </xf>
    <xf numFmtId="0" fontId="24" fillId="2" borderId="98" xfId="0" applyFont="1" applyFill="1" applyBorder="1" applyAlignment="1">
      <alignment horizontal="center" vertical="center"/>
    </xf>
    <xf numFmtId="9" fontId="68" fillId="0" borderId="98" xfId="0" applyNumberFormat="1" applyFont="1" applyBorder="1" applyAlignment="1">
      <alignment horizontal="center" vertical="center" wrapText="1"/>
    </xf>
    <xf numFmtId="0" fontId="24" fillId="2" borderId="105" xfId="0" applyFont="1" applyFill="1" applyBorder="1" applyAlignment="1">
      <alignment horizontal="center" vertical="center"/>
    </xf>
    <xf numFmtId="9" fontId="24" fillId="2" borderId="105" xfId="0" applyNumberFormat="1" applyFont="1" applyFill="1" applyBorder="1" applyAlignment="1">
      <alignment horizontal="center" vertical="center"/>
    </xf>
    <xf numFmtId="9" fontId="68" fillId="0" borderId="105" xfId="0" applyNumberFormat="1" applyFont="1" applyBorder="1" applyAlignment="1">
      <alignment horizontal="center" vertical="center" wrapText="1"/>
    </xf>
    <xf numFmtId="0" fontId="24" fillId="2" borderId="101" xfId="0" applyFont="1" applyFill="1" applyBorder="1" applyAlignment="1">
      <alignment horizontal="center" vertical="center"/>
    </xf>
    <xf numFmtId="9" fontId="24" fillId="2" borderId="1" xfId="6" applyFont="1" applyFill="1" applyBorder="1" applyAlignment="1">
      <alignment horizontal="center" vertical="center"/>
    </xf>
    <xf numFmtId="9" fontId="63" fillId="26" borderId="99" xfId="6" applyFont="1" applyFill="1" applyBorder="1" applyAlignment="1">
      <alignment horizontal="center" vertical="center" wrapText="1"/>
    </xf>
    <xf numFmtId="164" fontId="24" fillId="2" borderId="1" xfId="0" applyNumberFormat="1" applyFont="1" applyFill="1" applyBorder="1" applyAlignment="1">
      <alignment horizontal="center"/>
    </xf>
    <xf numFmtId="164" fontId="0" fillId="0" borderId="0" xfId="0" applyNumberFormat="1" applyAlignment="1">
      <alignment horizontal="center"/>
    </xf>
    <xf numFmtId="9" fontId="11" fillId="0" borderId="42" xfId="0" applyNumberFormat="1" applyFont="1" applyBorder="1" applyAlignment="1">
      <alignment vertical="center" wrapText="1"/>
    </xf>
    <xf numFmtId="0" fontId="24" fillId="2" borderId="104" xfId="0" applyFont="1" applyFill="1" applyBorder="1" applyAlignment="1">
      <alignment horizontal="left" vertical="center" wrapText="1"/>
    </xf>
    <xf numFmtId="0" fontId="24" fillId="2" borderId="98" xfId="0" applyFont="1" applyFill="1" applyBorder="1" applyAlignment="1">
      <alignment horizontal="left" vertical="center" wrapText="1"/>
    </xf>
    <xf numFmtId="9" fontId="24" fillId="2" borderId="107" xfId="0" applyNumberFormat="1" applyFont="1" applyFill="1" applyBorder="1" applyAlignment="1">
      <alignment horizontal="center" vertical="center"/>
    </xf>
    <xf numFmtId="9" fontId="24" fillId="2" borderId="107" xfId="6" applyFont="1" applyFill="1" applyBorder="1" applyAlignment="1">
      <alignment horizontal="center" vertical="center"/>
    </xf>
    <xf numFmtId="168" fontId="24" fillId="35" borderId="17" xfId="0" applyNumberFormat="1" applyFont="1" applyFill="1" applyBorder="1" applyAlignment="1">
      <alignment horizontal="center" vertical="center" wrapText="1"/>
    </xf>
    <xf numFmtId="0" fontId="24" fillId="2" borderId="1" xfId="0" applyFont="1" applyFill="1" applyBorder="1" applyAlignment="1">
      <alignment horizontal="left"/>
    </xf>
    <xf numFmtId="0" fontId="63" fillId="26" borderId="99" xfId="0" applyFont="1" applyFill="1" applyBorder="1" applyAlignment="1">
      <alignment horizontal="left" vertical="center" wrapText="1"/>
    </xf>
    <xf numFmtId="0" fontId="24" fillId="2" borderId="105" xfId="0" applyFont="1" applyFill="1" applyBorder="1" applyAlignment="1">
      <alignment horizontal="left" vertical="center" wrapText="1"/>
    </xf>
    <xf numFmtId="0" fontId="0" fillId="0" borderId="0" xfId="0" applyAlignment="1">
      <alignment horizontal="left"/>
    </xf>
    <xf numFmtId="164" fontId="24" fillId="2" borderId="98" xfId="0" applyNumberFormat="1" applyFont="1" applyFill="1" applyBorder="1" applyAlignment="1">
      <alignment horizontal="center" vertical="center"/>
    </xf>
    <xf numFmtId="164" fontId="24" fillId="2" borderId="104" xfId="0" applyNumberFormat="1" applyFont="1" applyFill="1" applyBorder="1" applyAlignment="1">
      <alignment horizontal="center" vertical="center"/>
    </xf>
    <xf numFmtId="0" fontId="11" fillId="31" borderId="42" xfId="0" applyFont="1" applyFill="1" applyBorder="1" applyAlignment="1">
      <alignment horizontal="justify" vertical="center" wrapText="1"/>
    </xf>
    <xf numFmtId="164" fontId="24" fillId="2" borderId="107" xfId="6" applyNumberFormat="1" applyFont="1" applyFill="1" applyBorder="1" applyAlignment="1">
      <alignment horizontal="center" vertical="center"/>
    </xf>
    <xf numFmtId="0" fontId="11" fillId="0" borderId="0" xfId="0" applyFont="1"/>
    <xf numFmtId="0" fontId="73" fillId="7" borderId="38" xfId="0" applyFont="1" applyFill="1" applyBorder="1" applyAlignment="1">
      <alignment horizontal="center" vertical="center" wrapText="1"/>
    </xf>
    <xf numFmtId="0" fontId="3" fillId="0" borderId="0" xfId="0" applyFont="1"/>
    <xf numFmtId="0" fontId="11" fillId="36" borderId="42" xfId="0" applyFont="1" applyFill="1" applyBorder="1" applyAlignment="1">
      <alignment horizontal="justify" vertical="center" wrapText="1"/>
    </xf>
    <xf numFmtId="0" fontId="64" fillId="29" borderId="43" xfId="0" applyFont="1" applyFill="1" applyBorder="1" applyAlignment="1">
      <alignment horizontal="center" vertical="center" wrapText="1"/>
    </xf>
    <xf numFmtId="9" fontId="11" fillId="36" borderId="42" xfId="0" applyNumberFormat="1" applyFont="1" applyFill="1" applyBorder="1" applyAlignment="1">
      <alignment vertical="center" wrapText="1"/>
    </xf>
    <xf numFmtId="1" fontId="29" fillId="34" borderId="21" xfId="0" applyNumberFormat="1" applyFont="1" applyFill="1" applyBorder="1" applyAlignment="1">
      <alignment horizontal="center" vertical="center"/>
    </xf>
    <xf numFmtId="9" fontId="24" fillId="34" borderId="39" xfId="0" applyNumberFormat="1" applyFont="1" applyFill="1" applyBorder="1" applyAlignment="1">
      <alignment vertical="center"/>
    </xf>
    <xf numFmtId="0" fontId="28" fillId="2" borderId="29" xfId="0" applyFont="1" applyFill="1" applyBorder="1" applyAlignment="1">
      <alignment vertical="center" wrapText="1"/>
    </xf>
    <xf numFmtId="0" fontId="26" fillId="2" borderId="29" xfId="0" applyFont="1" applyFill="1" applyBorder="1" applyAlignment="1">
      <alignment vertical="center"/>
    </xf>
    <xf numFmtId="9" fontId="24" fillId="2" borderId="106" xfId="0" applyNumberFormat="1" applyFont="1" applyFill="1" applyBorder="1" applyAlignment="1">
      <alignment horizontal="center" vertical="center"/>
    </xf>
    <xf numFmtId="164" fontId="24" fillId="2" borderId="106" xfId="6" applyNumberFormat="1" applyFont="1" applyFill="1" applyBorder="1" applyAlignment="1">
      <alignment horizontal="center" vertical="center"/>
    </xf>
    <xf numFmtId="9" fontId="24" fillId="2" borderId="106" xfId="6" applyFont="1" applyFill="1" applyBorder="1" applyAlignment="1">
      <alignment horizontal="center" vertical="center"/>
    </xf>
    <xf numFmtId="170" fontId="25" fillId="15" borderId="21" xfId="8" applyNumberFormat="1" applyFont="1" applyFill="1" applyBorder="1" applyAlignment="1">
      <alignment horizontal="center" vertical="center" wrapText="1"/>
    </xf>
    <xf numFmtId="170" fontId="24" fillId="34" borderId="21" xfId="8" applyNumberFormat="1" applyFont="1" applyFill="1" applyBorder="1" applyAlignment="1">
      <alignment horizontal="center" vertical="center" wrapText="1"/>
    </xf>
    <xf numFmtId="170" fontId="24" fillId="2" borderId="21" xfId="8" applyNumberFormat="1" applyFont="1" applyFill="1" applyBorder="1" applyAlignment="1">
      <alignment horizontal="center" vertical="center" wrapText="1"/>
    </xf>
    <xf numFmtId="170" fontId="24" fillId="0" borderId="21" xfId="8" applyNumberFormat="1" applyFont="1" applyBorder="1" applyAlignment="1">
      <alignment horizontal="right" vertical="center" wrapText="1"/>
    </xf>
    <xf numFmtId="9" fontId="29" fillId="34" borderId="21" xfId="6" applyFont="1" applyFill="1" applyBorder="1" applyAlignment="1">
      <alignment horizontal="center" vertical="center"/>
    </xf>
    <xf numFmtId="9" fontId="29" fillId="2" borderId="21" xfId="6" applyFont="1" applyFill="1" applyBorder="1" applyAlignment="1">
      <alignment horizontal="center" vertical="center"/>
    </xf>
    <xf numFmtId="166" fontId="25" fillId="15" borderId="4" xfId="0" applyNumberFormat="1" applyFont="1" applyFill="1" applyBorder="1" applyAlignment="1">
      <alignment vertical="center" wrapText="1"/>
    </xf>
    <xf numFmtId="0" fontId="29" fillId="0" borderId="0" xfId="0" applyFont="1" applyAlignment="1">
      <alignment horizontal="center"/>
    </xf>
    <xf numFmtId="0" fontId="26" fillId="0" borderId="0" xfId="0" applyFont="1" applyAlignment="1">
      <alignment horizontal="center" wrapText="1"/>
    </xf>
    <xf numFmtId="0" fontId="63" fillId="25" borderId="98" xfId="0" applyFont="1" applyFill="1" applyBorder="1" applyAlignment="1">
      <alignment horizontal="center" vertical="center" wrapText="1"/>
    </xf>
    <xf numFmtId="0" fontId="64" fillId="30" borderId="103" xfId="0" applyFont="1" applyFill="1" applyBorder="1" applyAlignment="1">
      <alignment horizontal="center" vertical="center" wrapText="1"/>
    </xf>
    <xf numFmtId="0" fontId="63" fillId="23" borderId="102" xfId="0" applyFont="1" applyFill="1" applyBorder="1" applyAlignment="1">
      <alignment horizontal="center" vertical="center" wrapText="1"/>
    </xf>
    <xf numFmtId="0" fontId="63" fillId="25" borderId="102" xfId="0" applyFont="1" applyFill="1" applyBorder="1" applyAlignment="1">
      <alignment horizontal="center" vertical="center" wrapText="1"/>
    </xf>
    <xf numFmtId="0" fontId="63" fillId="30" borderId="102" xfId="0" applyFont="1" applyFill="1" applyBorder="1" applyAlignment="1">
      <alignment horizontal="center" vertical="center" wrapText="1"/>
    </xf>
    <xf numFmtId="0" fontId="63" fillId="27" borderId="99" xfId="0" applyFont="1" applyFill="1" applyBorder="1" applyAlignment="1">
      <alignment horizontal="center" vertical="center" wrapText="1"/>
    </xf>
    <xf numFmtId="0" fontId="25" fillId="0" borderId="0" xfId="0" applyFont="1" applyAlignment="1">
      <alignment horizontal="center" wrapText="1"/>
    </xf>
    <xf numFmtId="0" fontId="25" fillId="39" borderId="0" xfId="0" applyFont="1" applyFill="1" applyAlignment="1">
      <alignment horizontal="center" vertical="center" wrapText="1"/>
    </xf>
    <xf numFmtId="1" fontId="25" fillId="39" borderId="0" xfId="0" applyNumberFormat="1" applyFont="1" applyFill="1" applyAlignment="1">
      <alignment horizontal="center" vertical="center" wrapText="1"/>
    </xf>
    <xf numFmtId="0" fontId="25" fillId="39" borderId="29" xfId="9" applyFont="1" applyFill="1" applyAlignment="1">
      <alignment horizontal="center" vertical="center" wrapText="1"/>
    </xf>
    <xf numFmtId="0" fontId="24" fillId="0" borderId="113" xfId="0" applyFont="1" applyBorder="1" applyAlignment="1">
      <alignment horizontal="left" vertical="center"/>
    </xf>
    <xf numFmtId="0" fontId="24" fillId="0" borderId="113" xfId="0" applyFont="1" applyBorder="1" applyAlignment="1">
      <alignment horizontal="left" vertical="center" wrapText="1"/>
    </xf>
    <xf numFmtId="0" fontId="24" fillId="31" borderId="113" xfId="0" applyFont="1" applyFill="1" applyBorder="1" applyAlignment="1">
      <alignment horizontal="left" vertical="center" wrapText="1"/>
    </xf>
    <xf numFmtId="0" fontId="24" fillId="31" borderId="113" xfId="0" applyFont="1" applyFill="1" applyBorder="1" applyAlignment="1">
      <alignment horizontal="left" vertical="center"/>
    </xf>
    <xf numFmtId="0" fontId="74" fillId="0" borderId="0" xfId="0" applyFont="1" applyAlignment="1">
      <alignment horizontal="left" vertical="center"/>
    </xf>
    <xf numFmtId="3" fontId="11" fillId="0" borderId="42" xfId="0" applyNumberFormat="1" applyFont="1" applyBorder="1" applyAlignment="1">
      <alignment horizontal="center" vertical="center"/>
    </xf>
    <xf numFmtId="9" fontId="24" fillId="34" borderId="21" xfId="6" applyFont="1" applyFill="1" applyBorder="1" applyAlignment="1">
      <alignment horizontal="center" vertical="center" wrapText="1"/>
    </xf>
    <xf numFmtId="9" fontId="24" fillId="2" borderId="21" xfId="6" applyFont="1" applyFill="1" applyBorder="1" applyAlignment="1">
      <alignment horizontal="center" vertical="center" wrapText="1"/>
    </xf>
    <xf numFmtId="0" fontId="25" fillId="15" borderId="29" xfId="0" applyFont="1" applyFill="1" applyBorder="1" applyAlignment="1">
      <alignment horizontal="center" vertical="center"/>
    </xf>
    <xf numFmtId="0" fontId="25" fillId="15" borderId="29" xfId="0" applyFont="1" applyFill="1" applyBorder="1" applyAlignment="1">
      <alignment vertical="center"/>
    </xf>
    <xf numFmtId="9" fontId="25" fillId="15" borderId="21" xfId="4" applyNumberFormat="1" applyFont="1" applyFill="1" applyBorder="1" applyAlignment="1">
      <alignment horizontal="center" vertical="center" wrapText="1"/>
    </xf>
    <xf numFmtId="9" fontId="25" fillId="15" borderId="29" xfId="0" applyNumberFormat="1" applyFont="1" applyFill="1" applyBorder="1" applyAlignment="1">
      <alignment horizontal="center" vertical="center"/>
    </xf>
    <xf numFmtId="1" fontId="25" fillId="15" borderId="29" xfId="0" applyNumberFormat="1" applyFont="1" applyFill="1" applyBorder="1" applyAlignment="1">
      <alignment horizontal="center" vertical="center"/>
    </xf>
    <xf numFmtId="0" fontId="25" fillId="15" borderId="1" xfId="0" applyFont="1" applyFill="1" applyBorder="1" applyAlignment="1">
      <alignment vertical="center"/>
    </xf>
    <xf numFmtId="0" fontId="0" fillId="0" borderId="0" xfId="0" applyAlignment="1">
      <alignment vertical="center"/>
    </xf>
    <xf numFmtId="9" fontId="25" fillId="2" borderId="21" xfId="6" applyFont="1" applyFill="1" applyBorder="1" applyAlignment="1">
      <alignment horizontal="center" vertical="center" wrapText="1"/>
    </xf>
    <xf numFmtId="165" fontId="25" fillId="15" borderId="21" xfId="0" applyNumberFormat="1" applyFont="1" applyFill="1" applyBorder="1" applyAlignment="1">
      <alignment horizontal="center" vertical="center"/>
    </xf>
    <xf numFmtId="9" fontId="25" fillId="15" borderId="21" xfId="0" applyNumberFormat="1" applyFont="1" applyFill="1" applyBorder="1" applyAlignment="1">
      <alignment horizontal="center" vertical="center" wrapText="1"/>
    </xf>
    <xf numFmtId="167" fontId="25" fillId="15" borderId="17" xfId="0" applyNumberFormat="1" applyFont="1" applyFill="1" applyBorder="1" applyAlignment="1">
      <alignment horizontal="center" vertical="center" wrapText="1"/>
    </xf>
    <xf numFmtId="10" fontId="25" fillId="15" borderId="17" xfId="0" applyNumberFormat="1" applyFont="1" applyFill="1" applyBorder="1" applyAlignment="1">
      <alignment horizontal="center" vertical="center" wrapText="1"/>
    </xf>
    <xf numFmtId="1" fontId="29" fillId="0" borderId="37" xfId="0" applyNumberFormat="1" applyFont="1" applyBorder="1" applyAlignment="1">
      <alignment horizontal="center" vertical="center"/>
    </xf>
    <xf numFmtId="9" fontId="29" fillId="0" borderId="37" xfId="6" applyFont="1" applyFill="1" applyBorder="1" applyAlignment="1">
      <alignment horizontal="center" vertical="center"/>
    </xf>
    <xf numFmtId="9" fontId="24" fillId="0" borderId="21" xfId="6" applyFont="1" applyFill="1" applyBorder="1" applyAlignment="1">
      <alignment horizontal="center" vertical="center" wrapText="1"/>
    </xf>
    <xf numFmtId="170" fontId="24" fillId="0" borderId="37" xfId="8" applyNumberFormat="1" applyFont="1" applyFill="1" applyBorder="1" applyAlignment="1">
      <alignment vertical="center" wrapText="1"/>
    </xf>
    <xf numFmtId="41" fontId="24" fillId="0" borderId="21" xfId="4" applyFont="1" applyFill="1" applyBorder="1" applyAlignment="1">
      <alignment vertical="center" wrapText="1"/>
    </xf>
    <xf numFmtId="166" fontId="24" fillId="0" borderId="21" xfId="0" applyNumberFormat="1" applyFont="1" applyBorder="1" applyAlignment="1">
      <alignment vertical="center" wrapText="1"/>
    </xf>
    <xf numFmtId="166" fontId="24" fillId="0" borderId="17" xfId="0" applyNumberFormat="1" applyFont="1" applyBorder="1" applyAlignment="1">
      <alignment vertical="center" wrapText="1"/>
    </xf>
    <xf numFmtId="166" fontId="24" fillId="0" borderId="17" xfId="0" applyNumberFormat="1" applyFont="1" applyBorder="1" applyAlignment="1">
      <alignment horizontal="center" vertical="center" wrapText="1"/>
    </xf>
    <xf numFmtId="167" fontId="24" fillId="0" borderId="21" xfId="0" applyNumberFormat="1" applyFont="1" applyBorder="1" applyAlignment="1">
      <alignment vertical="center" wrapText="1"/>
    </xf>
    <xf numFmtId="167" fontId="24" fillId="0" borderId="17" xfId="0" applyNumberFormat="1" applyFont="1" applyBorder="1" applyAlignment="1">
      <alignment vertical="center" wrapText="1"/>
    </xf>
    <xf numFmtId="10" fontId="24" fillId="0" borderId="17" xfId="0" applyNumberFormat="1" applyFont="1" applyBorder="1" applyAlignment="1">
      <alignment vertical="center" wrapText="1"/>
    </xf>
    <xf numFmtId="1" fontId="29" fillId="0" borderId="17" xfId="0" applyNumberFormat="1" applyFont="1" applyBorder="1" applyAlignment="1">
      <alignment horizontal="center" vertical="center"/>
    </xf>
    <xf numFmtId="170" fontId="24" fillId="0" borderId="37" xfId="8" applyNumberFormat="1" applyFont="1" applyFill="1" applyBorder="1" applyAlignment="1">
      <alignment horizontal="center" vertical="center" wrapText="1"/>
    </xf>
    <xf numFmtId="42" fontId="24" fillId="0" borderId="21" xfId="5" applyFont="1" applyFill="1" applyBorder="1"/>
    <xf numFmtId="167" fontId="24" fillId="0" borderId="21" xfId="0" applyNumberFormat="1" applyFont="1" applyBorder="1" applyAlignment="1">
      <alignment horizontal="center" vertical="center" wrapText="1"/>
    </xf>
    <xf numFmtId="167" fontId="24" fillId="0" borderId="17" xfId="0" applyNumberFormat="1" applyFont="1" applyBorder="1" applyAlignment="1">
      <alignment horizontal="center" vertical="center" wrapText="1"/>
    </xf>
    <xf numFmtId="10" fontId="24" fillId="0" borderId="17" xfId="0" applyNumberFormat="1" applyFont="1" applyBorder="1" applyAlignment="1">
      <alignment horizontal="center" vertical="center" wrapText="1"/>
    </xf>
    <xf numFmtId="1" fontId="29" fillId="35" borderId="21" xfId="0" applyNumberFormat="1" applyFont="1" applyFill="1" applyBorder="1" applyAlignment="1">
      <alignment horizontal="center" vertical="center"/>
    </xf>
    <xf numFmtId="170" fontId="24" fillId="35" borderId="21" xfId="8" applyNumberFormat="1" applyFont="1" applyFill="1" applyBorder="1" applyAlignment="1">
      <alignment horizontal="center" vertical="center" wrapText="1"/>
    </xf>
    <xf numFmtId="166" fontId="24" fillId="35" borderId="38" xfId="0" applyNumberFormat="1" applyFont="1" applyFill="1" applyBorder="1" applyAlignment="1">
      <alignment horizontal="center" vertical="center" wrapText="1"/>
    </xf>
    <xf numFmtId="166" fontId="24" fillId="35" borderId="21" xfId="0" applyNumberFormat="1" applyFont="1" applyFill="1" applyBorder="1" applyAlignment="1">
      <alignment horizontal="center" vertical="center" wrapText="1"/>
    </xf>
    <xf numFmtId="9" fontId="24" fillId="35" borderId="21" xfId="0" applyNumberFormat="1" applyFont="1" applyFill="1" applyBorder="1" applyAlignment="1">
      <alignment horizontal="center" vertical="center" wrapText="1"/>
    </xf>
    <xf numFmtId="167" fontId="25" fillId="35" borderId="21" xfId="0" applyNumberFormat="1" applyFont="1" applyFill="1" applyBorder="1" applyAlignment="1">
      <alignment horizontal="center" vertical="center" wrapText="1"/>
    </xf>
    <xf numFmtId="9" fontId="24" fillId="35" borderId="21" xfId="6" applyFont="1" applyFill="1" applyBorder="1" applyAlignment="1">
      <alignment horizontal="center" vertical="center" wrapText="1"/>
    </xf>
    <xf numFmtId="0" fontId="0" fillId="36" borderId="0" xfId="0" applyFill="1"/>
    <xf numFmtId="9" fontId="29" fillId="35" borderId="21" xfId="6" applyFont="1" applyFill="1" applyBorder="1" applyAlignment="1">
      <alignment horizontal="center" vertical="center"/>
    </xf>
    <xf numFmtId="41" fontId="24" fillId="36" borderId="21" xfId="4" applyFont="1" applyFill="1" applyBorder="1" applyAlignment="1">
      <alignment horizontal="center" vertical="center" wrapText="1"/>
    </xf>
    <xf numFmtId="0" fontId="62" fillId="31" borderId="29" xfId="10" applyFont="1" applyFill="1"/>
    <xf numFmtId="0" fontId="76" fillId="31" borderId="29" xfId="10" applyFont="1" applyFill="1"/>
    <xf numFmtId="0" fontId="76" fillId="23" borderId="98" xfId="10" applyFont="1" applyFill="1" applyBorder="1" applyAlignment="1">
      <alignment vertical="center" wrapText="1"/>
    </xf>
    <xf numFmtId="0" fontId="62" fillId="42" borderId="98" xfId="2" applyFill="1" applyBorder="1" applyAlignment="1">
      <alignment horizontal="justify" vertical="center"/>
    </xf>
    <xf numFmtId="0" fontId="62" fillId="31" borderId="98" xfId="2" applyFill="1" applyBorder="1" applyAlignment="1">
      <alignment horizontal="justify" vertical="center" wrapText="1"/>
    </xf>
    <xf numFmtId="49" fontId="77" fillId="0" borderId="38" xfId="10" applyNumberFormat="1" applyFont="1" applyBorder="1" applyAlignment="1">
      <alignment horizontal="center" vertical="center"/>
    </xf>
    <xf numFmtId="1" fontId="62" fillId="42" borderId="97" xfId="2" applyNumberFormat="1" applyFill="1" applyBorder="1" applyAlignment="1">
      <alignment horizontal="center" vertical="center" wrapText="1"/>
    </xf>
    <xf numFmtId="0" fontId="45" fillId="0" borderId="4" xfId="10" applyFont="1" applyBorder="1" applyAlignment="1">
      <alignment vertical="center" wrapText="1"/>
    </xf>
    <xf numFmtId="0" fontId="78" fillId="4" borderId="21" xfId="10" applyFont="1" applyFill="1" applyBorder="1" applyAlignment="1">
      <alignment vertical="center" wrapText="1"/>
    </xf>
    <xf numFmtId="0" fontId="45" fillId="0" borderId="29" xfId="10" applyFont="1" applyAlignment="1">
      <alignment vertical="center"/>
    </xf>
    <xf numFmtId="0" fontId="45" fillId="2" borderId="96" xfId="10" applyFont="1" applyFill="1" applyBorder="1" applyAlignment="1">
      <alignment vertical="center" wrapText="1"/>
    </xf>
    <xf numFmtId="171" fontId="45" fillId="6" borderId="4" xfId="10" applyNumberFormat="1" applyFont="1" applyFill="1" applyBorder="1" applyAlignment="1">
      <alignment horizontal="center" vertical="center" wrapText="1"/>
    </xf>
    <xf numFmtId="0" fontId="62" fillId="31" borderId="29" xfId="10" applyFont="1" applyFill="1" applyAlignment="1">
      <alignment horizontal="justify" vertical="center"/>
    </xf>
    <xf numFmtId="172" fontId="79" fillId="0" borderId="21" xfId="10" applyNumberFormat="1" applyFont="1" applyBorder="1" applyAlignment="1">
      <alignment horizontal="left" vertical="center"/>
    </xf>
    <xf numFmtId="0" fontId="76" fillId="31" borderId="29" xfId="10" applyFont="1" applyFill="1" applyAlignment="1">
      <alignment horizontal="justify" vertical="center"/>
    </xf>
    <xf numFmtId="0" fontId="76" fillId="4" borderId="21" xfId="10" applyFont="1" applyFill="1" applyBorder="1" applyAlignment="1">
      <alignment vertical="center" wrapText="1"/>
    </xf>
    <xf numFmtId="0" fontId="79" fillId="6" borderId="21" xfId="10" applyFont="1" applyFill="1" applyBorder="1" applyAlignment="1">
      <alignment horizontal="center" vertical="center"/>
    </xf>
    <xf numFmtId="0" fontId="79" fillId="2" borderId="21" xfId="10" applyFont="1" applyFill="1" applyBorder="1" applyAlignment="1">
      <alignment horizontal="left" vertical="center" wrapText="1"/>
    </xf>
    <xf numFmtId="171" fontId="79" fillId="0" borderId="4" xfId="10" applyNumberFormat="1" applyFont="1" applyBorder="1" applyAlignment="1">
      <alignment horizontal="center" vertical="center" wrapText="1"/>
    </xf>
    <xf numFmtId="0" fontId="79" fillId="0" borderId="4" xfId="10" applyFont="1" applyBorder="1" applyAlignment="1">
      <alignment vertical="center" wrapText="1"/>
    </xf>
    <xf numFmtId="0" fontId="79" fillId="0" borderId="29" xfId="10" applyFont="1" applyAlignment="1">
      <alignment vertical="center"/>
    </xf>
    <xf numFmtId="0" fontId="79" fillId="2" borderId="96" xfId="10" applyFont="1" applyFill="1" applyBorder="1" applyAlignment="1">
      <alignment vertical="center" wrapText="1"/>
    </xf>
    <xf numFmtId="168" fontId="79" fillId="2" borderId="6" xfId="10" applyNumberFormat="1" applyFont="1" applyFill="1" applyBorder="1" applyAlignment="1">
      <alignment vertical="center" wrapText="1"/>
    </xf>
    <xf numFmtId="9" fontId="24" fillId="0" borderId="17" xfId="0" applyNumberFormat="1" applyFont="1" applyBorder="1" applyAlignment="1">
      <alignment horizontal="center" vertical="center" wrapText="1"/>
    </xf>
    <xf numFmtId="9" fontId="24" fillId="0" borderId="17" xfId="6" applyFont="1" applyFill="1" applyBorder="1" applyAlignment="1">
      <alignment horizontal="center" vertical="center" wrapText="1"/>
    </xf>
    <xf numFmtId="166" fontId="24" fillId="0" borderId="17" xfId="0" applyNumberFormat="1" applyFont="1" applyBorder="1" applyAlignment="1">
      <alignment horizontal="right" vertical="center" wrapText="1"/>
    </xf>
    <xf numFmtId="167" fontId="24" fillId="34" borderId="21" xfId="0" applyNumberFormat="1" applyFont="1" applyFill="1" applyBorder="1" applyAlignment="1">
      <alignment horizontal="right" vertical="center" wrapText="1"/>
    </xf>
    <xf numFmtId="167" fontId="24" fillId="35" borderId="21" xfId="0" applyNumberFormat="1" applyFont="1" applyFill="1" applyBorder="1" applyAlignment="1">
      <alignment horizontal="right" vertical="center" wrapText="1"/>
    </xf>
    <xf numFmtId="167" fontId="24" fillId="2" borderId="21" xfId="0" applyNumberFormat="1" applyFont="1" applyFill="1" applyBorder="1" applyAlignment="1">
      <alignment horizontal="right" vertical="center" wrapText="1"/>
    </xf>
    <xf numFmtId="9" fontId="25" fillId="15" borderId="21" xfId="6" applyFont="1" applyFill="1" applyBorder="1" applyAlignment="1">
      <alignment horizontal="center" vertical="center" wrapText="1"/>
    </xf>
    <xf numFmtId="170" fontId="24" fillId="2" borderId="42" xfId="8" applyNumberFormat="1" applyFont="1" applyFill="1" applyBorder="1" applyAlignment="1">
      <alignment vertical="center"/>
    </xf>
    <xf numFmtId="9" fontId="24" fillId="34" borderId="42" xfId="0" applyNumberFormat="1" applyFont="1" applyFill="1" applyBorder="1" applyAlignment="1">
      <alignment vertical="center" wrapText="1"/>
    </xf>
    <xf numFmtId="9" fontId="11" fillId="36" borderId="42" xfId="0" applyNumberFormat="1" applyFont="1" applyFill="1" applyBorder="1" applyAlignment="1">
      <alignment horizontal="justify" vertical="center" wrapText="1"/>
    </xf>
    <xf numFmtId="9" fontId="11" fillId="37" borderId="42" xfId="0" applyNumberFormat="1" applyFont="1" applyFill="1" applyBorder="1" applyAlignment="1">
      <alignment horizontal="justify" vertical="center" wrapText="1"/>
    </xf>
    <xf numFmtId="9" fontId="29" fillId="0" borderId="37" xfId="6" applyFont="1" applyBorder="1" applyAlignment="1">
      <alignment horizontal="center" vertical="center"/>
    </xf>
    <xf numFmtId="49" fontId="62" fillId="0" borderId="38" xfId="10" applyNumberFormat="1" applyFont="1" applyBorder="1" applyAlignment="1">
      <alignment horizontal="center" vertical="center"/>
    </xf>
    <xf numFmtId="3" fontId="24" fillId="0" borderId="42" xfId="0" applyNumberFormat="1" applyFont="1" applyBorder="1" applyAlignment="1">
      <alignment vertical="center"/>
    </xf>
    <xf numFmtId="0" fontId="29" fillId="0" borderId="36" xfId="0" applyFont="1" applyBorder="1" applyAlignment="1">
      <alignment horizontal="left" vertical="center" wrapText="1"/>
    </xf>
    <xf numFmtId="0" fontId="5" fillId="0" borderId="52" xfId="0" applyFont="1" applyBorder="1"/>
    <xf numFmtId="0" fontId="5" fillId="0" borderId="37" xfId="0" applyFont="1" applyBorder="1"/>
    <xf numFmtId="0" fontId="29" fillId="0" borderId="36" xfId="0" applyFont="1" applyBorder="1" applyAlignment="1">
      <alignment horizontal="center" vertical="center" wrapText="1"/>
    </xf>
    <xf numFmtId="0" fontId="26" fillId="7" borderId="30" xfId="0" applyFont="1" applyFill="1" applyBorder="1" applyAlignment="1">
      <alignment horizontal="center" vertical="center" wrapText="1"/>
    </xf>
    <xf numFmtId="0" fontId="26" fillId="7" borderId="31" xfId="0" applyFont="1" applyFill="1" applyBorder="1" applyAlignment="1">
      <alignment horizontal="center" vertical="center" wrapText="1"/>
    </xf>
    <xf numFmtId="0" fontId="28" fillId="10" borderId="21"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0" borderId="30" xfId="0" applyFont="1" applyBorder="1"/>
    <xf numFmtId="0" fontId="5" fillId="0" borderId="8" xfId="0" applyFont="1" applyBorder="1"/>
    <xf numFmtId="0" fontId="5" fillId="0" borderId="29" xfId="0" applyFont="1" applyBorder="1"/>
    <xf numFmtId="0" fontId="5" fillId="0" borderId="9" xfId="0" applyFont="1" applyBorder="1"/>
    <xf numFmtId="0" fontId="5" fillId="0" borderId="34" xfId="0" applyFont="1" applyBorder="1"/>
    <xf numFmtId="0" fontId="6" fillId="0" borderId="108" xfId="0" applyFont="1" applyBorder="1" applyAlignment="1">
      <alignment horizontal="center" vertical="center"/>
    </xf>
    <xf numFmtId="0" fontId="6" fillId="31" borderId="108" xfId="0" applyFont="1" applyFill="1" applyBorder="1" applyAlignment="1">
      <alignment horizontal="center" vertical="center"/>
    </xf>
    <xf numFmtId="0" fontId="28" fillId="4" borderId="4" xfId="0" applyFont="1" applyFill="1" applyBorder="1" applyAlignment="1">
      <alignment horizontal="center" vertical="center" wrapText="1"/>
    </xf>
    <xf numFmtId="0" fontId="5" fillId="0" borderId="96" xfId="0" applyFont="1" applyBorder="1" applyAlignment="1">
      <alignment horizontal="center"/>
    </xf>
    <xf numFmtId="0" fontId="5" fillId="0" borderId="6" xfId="0" applyFont="1" applyBorder="1" applyAlignment="1">
      <alignment horizontal="center"/>
    </xf>
    <xf numFmtId="0" fontId="28" fillId="38" borderId="21" xfId="0" applyFont="1" applyFill="1" applyBorder="1" applyAlignment="1">
      <alignment horizontal="center" vertical="center" wrapText="1"/>
    </xf>
    <xf numFmtId="0" fontId="23" fillId="3" borderId="18" xfId="0" applyFont="1" applyFill="1" applyBorder="1" applyAlignment="1">
      <alignment horizontal="left" vertical="center" wrapText="1"/>
    </xf>
    <xf numFmtId="0" fontId="5" fillId="0" borderId="24" xfId="0" applyFont="1" applyBorder="1"/>
    <xf numFmtId="0" fontId="5" fillId="0" borderId="25" xfId="0" applyFont="1" applyBorder="1"/>
    <xf numFmtId="0" fontId="5" fillId="0" borderId="26" xfId="0" applyFont="1" applyBorder="1"/>
    <xf numFmtId="0" fontId="0" fillId="0" borderId="0" xfId="0"/>
    <xf numFmtId="0" fontId="5" fillId="0" borderId="27" xfId="0" applyFont="1" applyBorder="1"/>
    <xf numFmtId="0" fontId="5" fillId="0" borderId="22" xfId="0" applyFont="1" applyBorder="1"/>
    <xf numFmtId="0" fontId="5" fillId="0" borderId="28" xfId="0" applyFont="1" applyBorder="1"/>
    <xf numFmtId="0" fontId="11" fillId="2" borderId="4" xfId="0" applyFont="1" applyFill="1" applyBorder="1" applyAlignment="1">
      <alignment horizontal="left" vertical="center" wrapText="1"/>
    </xf>
    <xf numFmtId="0" fontId="5" fillId="0" borderId="5" xfId="0" applyFont="1" applyBorder="1"/>
    <xf numFmtId="0" fontId="5" fillId="0" borderId="6" xfId="0" applyFont="1" applyBorder="1"/>
    <xf numFmtId="0" fontId="5" fillId="0" borderId="96" xfId="0" applyFont="1" applyBorder="1"/>
    <xf numFmtId="0" fontId="8" fillId="2" borderId="14" xfId="0" applyFont="1" applyFill="1" applyBorder="1" applyAlignment="1">
      <alignment horizontal="center" wrapText="1"/>
    </xf>
    <xf numFmtId="0" fontId="5" fillId="0" borderId="15" xfId="0" applyFont="1" applyBorder="1"/>
    <xf numFmtId="0" fontId="8" fillId="3" borderId="14" xfId="0" applyFont="1" applyFill="1" applyBorder="1" applyAlignment="1">
      <alignment horizontal="center" wrapText="1"/>
    </xf>
    <xf numFmtId="0" fontId="11" fillId="0" borderId="2" xfId="0" applyFont="1" applyBorder="1" applyAlignment="1">
      <alignment horizontal="left" vertical="center" wrapText="1"/>
    </xf>
    <xf numFmtId="0" fontId="5" fillId="0" borderId="16" xfId="0" applyFont="1" applyBorder="1"/>
    <xf numFmtId="0" fontId="10" fillId="4" borderId="18" xfId="0" applyFont="1" applyFill="1" applyBorder="1" applyAlignment="1">
      <alignment horizontal="left" vertical="center" wrapText="1"/>
    </xf>
    <xf numFmtId="0" fontId="5" fillId="0" borderId="19" xfId="0" applyFont="1" applyBorder="1"/>
    <xf numFmtId="0" fontId="5" fillId="0" borderId="23" xfId="0" applyFont="1" applyBorder="1"/>
    <xf numFmtId="0" fontId="11" fillId="0" borderId="4" xfId="0" applyFont="1" applyBorder="1" applyAlignment="1">
      <alignment horizontal="left" vertical="center" wrapText="1"/>
    </xf>
    <xf numFmtId="0" fontId="14" fillId="3" borderId="14" xfId="0" applyFont="1" applyFill="1" applyBorder="1" applyAlignment="1">
      <alignment horizontal="center" wrapText="1"/>
    </xf>
    <xf numFmtId="0" fontId="8" fillId="3" borderId="18" xfId="0" applyFont="1" applyFill="1" applyBorder="1" applyAlignment="1">
      <alignment horizontal="center" wrapText="1"/>
    </xf>
    <xf numFmtId="0" fontId="10" fillId="4" borderId="4"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5" fillId="0" borderId="3" xfId="0" applyFont="1" applyBorder="1"/>
    <xf numFmtId="0" fontId="5" fillId="0" borderId="20" xfId="0" applyFont="1" applyBorder="1"/>
    <xf numFmtId="0" fontId="5" fillId="0" borderId="10" xfId="0" applyFont="1" applyBorder="1"/>
    <xf numFmtId="0" fontId="18" fillId="3" borderId="18" xfId="0" applyFont="1" applyFill="1" applyBorder="1" applyAlignment="1">
      <alignment horizontal="center" vertical="center" wrapText="1"/>
    </xf>
    <xf numFmtId="0" fontId="14" fillId="3" borderId="18"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1" xfId="0" applyFont="1" applyFill="1" applyBorder="1" applyAlignment="1">
      <alignment horizontal="left" vertical="center"/>
    </xf>
    <xf numFmtId="0" fontId="5" fillId="0" borderId="12" xfId="0" applyFont="1" applyBorder="1"/>
    <xf numFmtId="0" fontId="5" fillId="0" borderId="13" xfId="0" applyFont="1" applyBorder="1"/>
    <xf numFmtId="1" fontId="11" fillId="2" borderId="4" xfId="0" applyNumberFormat="1" applyFont="1" applyFill="1" applyBorder="1" applyAlignment="1">
      <alignment horizontal="left" vertical="center" wrapText="1"/>
    </xf>
    <xf numFmtId="1" fontId="11" fillId="2" borderId="4" xfId="0" applyNumberFormat="1" applyFont="1" applyFill="1" applyBorder="1" applyAlignment="1">
      <alignment horizontal="center" vertical="center" wrapText="1"/>
    </xf>
    <xf numFmtId="0" fontId="7" fillId="3" borderId="11" xfId="0" applyFont="1" applyFill="1" applyBorder="1" applyAlignment="1">
      <alignment horizontal="center"/>
    </xf>
    <xf numFmtId="0" fontId="12" fillId="3" borderId="11" xfId="0" applyFont="1" applyFill="1" applyBorder="1" applyAlignment="1">
      <alignment horizontal="center" vertical="center" wrapText="1"/>
    </xf>
    <xf numFmtId="0" fontId="5" fillId="0" borderId="7" xfId="0" applyFont="1" applyBorder="1"/>
    <xf numFmtId="0" fontId="6" fillId="31" borderId="4" xfId="0" applyFont="1" applyFill="1" applyBorder="1" applyAlignment="1">
      <alignment horizontal="center" vertical="center"/>
    </xf>
    <xf numFmtId="0" fontId="5" fillId="31" borderId="5" xfId="0" applyFont="1" applyFill="1" applyBorder="1"/>
    <xf numFmtId="0" fontId="5" fillId="31" borderId="6" xfId="0" applyFont="1" applyFill="1" applyBorder="1"/>
    <xf numFmtId="0" fontId="6" fillId="2" borderId="4" xfId="0" applyFont="1" applyFill="1" applyBorder="1" applyAlignment="1">
      <alignment horizontal="center" vertical="center"/>
    </xf>
    <xf numFmtId="0" fontId="61" fillId="31" borderId="5" xfId="0" applyFont="1" applyFill="1" applyBorder="1"/>
    <xf numFmtId="0" fontId="61" fillId="31" borderId="6" xfId="0" applyFont="1" applyFill="1" applyBorder="1"/>
    <xf numFmtId="0" fontId="76" fillId="23" borderId="97" xfId="10" applyFont="1" applyFill="1" applyBorder="1" applyAlignment="1">
      <alignment horizontal="center" vertical="center" wrapText="1"/>
    </xf>
    <xf numFmtId="0" fontId="76" fillId="23" borderId="122" xfId="10" applyFont="1" applyFill="1" applyBorder="1" applyAlignment="1">
      <alignment horizontal="center" vertical="center" wrapText="1"/>
    </xf>
    <xf numFmtId="0" fontId="76" fillId="23" borderId="123" xfId="10" applyFont="1" applyFill="1" applyBorder="1" applyAlignment="1">
      <alignment horizontal="center" vertical="center" wrapText="1"/>
    </xf>
    <xf numFmtId="0" fontId="62" fillId="42" borderId="97" xfId="2" applyFill="1" applyBorder="1" applyAlignment="1">
      <alignment horizontal="justify" vertical="center" wrapText="1"/>
    </xf>
    <xf numFmtId="0" fontId="62" fillId="42" borderId="122" xfId="2" applyFill="1" applyBorder="1" applyAlignment="1">
      <alignment horizontal="justify" vertical="center" wrapText="1"/>
    </xf>
    <xf numFmtId="0" fontId="62" fillId="42" borderId="123" xfId="2" applyFill="1" applyBorder="1" applyAlignment="1">
      <alignment horizontal="justify" vertical="center" wrapText="1"/>
    </xf>
    <xf numFmtId="0" fontId="62" fillId="31" borderId="98" xfId="2" applyFill="1" applyBorder="1" applyAlignment="1">
      <alignment horizontal="justify" vertical="center" wrapText="1"/>
    </xf>
    <xf numFmtId="0" fontId="62" fillId="42" borderId="97" xfId="2" applyFill="1" applyBorder="1" applyAlignment="1">
      <alignment horizontal="justify" vertical="center"/>
    </xf>
    <xf numFmtId="0" fontId="62" fillId="42" borderId="122" xfId="2" applyFill="1" applyBorder="1" applyAlignment="1">
      <alignment horizontal="justify" vertical="center"/>
    </xf>
    <xf numFmtId="0" fontId="62" fillId="42" borderId="123" xfId="2" applyFill="1" applyBorder="1" applyAlignment="1">
      <alignment horizontal="justify" vertical="center"/>
    </xf>
    <xf numFmtId="0" fontId="75" fillId="31" borderId="108" xfId="10" applyFont="1" applyFill="1" applyBorder="1" applyAlignment="1">
      <alignment horizontal="center" vertical="center"/>
    </xf>
    <xf numFmtId="0" fontId="75" fillId="31" borderId="108" xfId="10" applyFont="1" applyFill="1" applyBorder="1" applyAlignment="1">
      <alignment horizontal="right" vertical="center"/>
    </xf>
    <xf numFmtId="0" fontId="76" fillId="23" borderId="110" xfId="10" applyFont="1" applyFill="1" applyBorder="1" applyAlignment="1">
      <alignment horizontal="center" vertical="center" wrapText="1"/>
    </xf>
    <xf numFmtId="0" fontId="76" fillId="23" borderId="111" xfId="10" applyFont="1" applyFill="1" applyBorder="1" applyAlignment="1">
      <alignment horizontal="center" vertical="center" wrapText="1"/>
    </xf>
    <xf numFmtId="0" fontId="76" fillId="23" borderId="112" xfId="10" applyFont="1" applyFill="1" applyBorder="1" applyAlignment="1">
      <alignment horizontal="center" vertical="center" wrapText="1"/>
    </xf>
    <xf numFmtId="0" fontId="76" fillId="23" borderId="130" xfId="10" applyFont="1" applyFill="1" applyBorder="1" applyAlignment="1">
      <alignment horizontal="center" vertical="center" wrapText="1"/>
    </xf>
    <xf numFmtId="0" fontId="76" fillId="23" borderId="131" xfId="10" applyFont="1" applyFill="1" applyBorder="1" applyAlignment="1">
      <alignment horizontal="center" vertical="center" wrapText="1"/>
    </xf>
    <xf numFmtId="0" fontId="62" fillId="0" borderId="97" xfId="10" applyFont="1" applyBorder="1" applyAlignment="1">
      <alignment horizontal="justify" vertical="center"/>
    </xf>
    <xf numFmtId="0" fontId="76" fillId="0" borderId="122" xfId="10" applyFont="1" applyBorder="1" applyAlignment="1">
      <alignment horizontal="justify" vertical="center"/>
    </xf>
    <xf numFmtId="0" fontId="76" fillId="0" borderId="123" xfId="10" applyFont="1" applyBorder="1" applyAlignment="1">
      <alignment horizontal="justify" vertical="center"/>
    </xf>
    <xf numFmtId="0" fontId="62" fillId="42" borderId="98" xfId="2" applyFill="1" applyBorder="1" applyAlignment="1">
      <alignment horizontal="justify" vertical="center" wrapText="1"/>
    </xf>
    <xf numFmtId="0" fontId="76" fillId="42" borderId="98" xfId="2" applyFont="1" applyFill="1" applyBorder="1" applyAlignment="1">
      <alignment horizontal="justify" vertical="center" wrapText="1"/>
    </xf>
    <xf numFmtId="0" fontId="76" fillId="42" borderId="123" xfId="2" applyFont="1" applyFill="1" applyBorder="1" applyAlignment="1">
      <alignment horizontal="justify" vertical="center" wrapText="1"/>
    </xf>
    <xf numFmtId="0" fontId="76" fillId="23" borderId="124" xfId="10" applyFont="1" applyFill="1" applyBorder="1" applyAlignment="1">
      <alignment horizontal="center" vertical="center" wrapText="1"/>
    </xf>
    <xf numFmtId="0" fontId="76" fillId="23" borderId="125" xfId="10" applyFont="1" applyFill="1" applyBorder="1" applyAlignment="1">
      <alignment horizontal="center" vertical="center" wrapText="1"/>
    </xf>
    <xf numFmtId="0" fontId="76" fillId="23" borderId="127" xfId="10" applyFont="1" applyFill="1" applyBorder="1" applyAlignment="1">
      <alignment horizontal="center" vertical="center" wrapText="1"/>
    </xf>
    <xf numFmtId="0" fontId="76" fillId="23" borderId="128" xfId="10" applyFont="1" applyFill="1" applyBorder="1" applyAlignment="1">
      <alignment horizontal="center" vertical="center" wrapText="1"/>
    </xf>
    <xf numFmtId="49" fontId="77" fillId="0" borderId="126" xfId="10" applyNumberFormat="1" applyFont="1" applyBorder="1" applyAlignment="1">
      <alignment horizontal="center" vertical="center"/>
    </xf>
    <xf numFmtId="49" fontId="77" fillId="0" borderId="129" xfId="10" applyNumberFormat="1" applyFont="1" applyBorder="1" applyAlignment="1">
      <alignment horizontal="center" vertical="center"/>
    </xf>
    <xf numFmtId="0" fontId="62" fillId="31" borderId="97" xfId="2" applyFill="1" applyBorder="1" applyAlignment="1">
      <alignment horizontal="justify" vertical="center" wrapText="1"/>
    </xf>
    <xf numFmtId="0" fontId="62" fillId="31" borderId="122" xfId="2" applyFill="1" applyBorder="1" applyAlignment="1">
      <alignment horizontal="justify" vertical="center" wrapText="1"/>
    </xf>
    <xf numFmtId="0" fontId="62" fillId="31" borderId="123" xfId="2" applyFill="1" applyBorder="1" applyAlignment="1">
      <alignment horizontal="justify" vertical="center" wrapText="1"/>
    </xf>
    <xf numFmtId="0" fontId="62" fillId="0" borderId="98" xfId="2" applyBorder="1" applyAlignment="1">
      <alignment horizontal="justify" vertical="center" wrapText="1"/>
    </xf>
    <xf numFmtId="0" fontId="76" fillId="0" borderId="98" xfId="2" applyFont="1" applyBorder="1" applyAlignment="1">
      <alignment horizontal="justify" vertical="center" wrapText="1"/>
    </xf>
    <xf numFmtId="0" fontId="78" fillId="4" borderId="130" xfId="10" applyFont="1" applyFill="1" applyBorder="1" applyAlignment="1">
      <alignment horizontal="center" vertical="center" wrapText="1"/>
    </xf>
    <xf numFmtId="0" fontId="78" fillId="4" borderId="131" xfId="10" applyFont="1" applyFill="1" applyBorder="1" applyAlignment="1">
      <alignment horizontal="center" vertical="center" wrapText="1"/>
    </xf>
    <xf numFmtId="0" fontId="45" fillId="2" borderId="4" xfId="10" applyFont="1" applyFill="1" applyBorder="1" applyAlignment="1">
      <alignment horizontal="left" vertical="center" wrapText="1"/>
    </xf>
    <xf numFmtId="0" fontId="5" fillId="0" borderId="96" xfId="10" applyFont="1" applyBorder="1" applyAlignment="1">
      <alignment horizontal="left"/>
    </xf>
    <xf numFmtId="0" fontId="5" fillId="0" borderId="6" xfId="10" applyFont="1" applyBorder="1" applyAlignment="1">
      <alignment horizontal="left"/>
    </xf>
    <xf numFmtId="0" fontId="78" fillId="4" borderId="4" xfId="10" applyFont="1" applyFill="1" applyBorder="1" applyAlignment="1">
      <alignment horizontal="center" vertical="center" wrapText="1"/>
    </xf>
    <xf numFmtId="0" fontId="5" fillId="0" borderId="6" xfId="10" applyFont="1" applyBorder="1"/>
    <xf numFmtId="0" fontId="5" fillId="0" borderId="96" xfId="10" applyFont="1" applyBorder="1"/>
    <xf numFmtId="164" fontId="62" fillId="0" borderId="98" xfId="3" applyNumberFormat="1" applyFont="1" applyFill="1" applyBorder="1" applyAlignment="1">
      <alignment horizontal="justify" vertical="center" wrapText="1"/>
    </xf>
    <xf numFmtId="0" fontId="62" fillId="0" borderId="97" xfId="2" applyBorder="1" applyAlignment="1">
      <alignment horizontal="justify" vertical="center" wrapText="1"/>
    </xf>
    <xf numFmtId="0" fontId="62" fillId="0" borderId="123" xfId="2" applyBorder="1" applyAlignment="1">
      <alignment horizontal="justify" vertical="center" wrapText="1"/>
    </xf>
    <xf numFmtId="0" fontId="62" fillId="0" borderId="97" xfId="10" applyFont="1" applyBorder="1" applyAlignment="1">
      <alignment horizontal="center" vertical="center"/>
    </xf>
    <xf numFmtId="0" fontId="62" fillId="0" borderId="122" xfId="10" applyFont="1" applyBorder="1" applyAlignment="1">
      <alignment horizontal="center" vertical="center"/>
    </xf>
    <xf numFmtId="0" fontId="62" fillId="0" borderId="123" xfId="10" applyFont="1" applyBorder="1" applyAlignment="1">
      <alignment horizontal="center" vertical="center"/>
    </xf>
    <xf numFmtId="0" fontId="62" fillId="31" borderId="97" xfId="2" applyFill="1" applyBorder="1" applyAlignment="1">
      <alignment horizontal="center" vertical="center" wrapText="1"/>
    </xf>
    <xf numFmtId="0" fontId="62" fillId="31" borderId="122" xfId="2" applyFill="1" applyBorder="1" applyAlignment="1">
      <alignment horizontal="center" vertical="center" wrapText="1"/>
    </xf>
    <xf numFmtId="0" fontId="62" fillId="31" borderId="123" xfId="2" applyFill="1" applyBorder="1" applyAlignment="1">
      <alignment horizontal="center" vertical="center" wrapText="1"/>
    </xf>
    <xf numFmtId="0" fontId="62" fillId="0" borderId="98" xfId="10" applyFont="1" applyBorder="1" applyAlignment="1">
      <alignment horizontal="justify" vertical="center"/>
    </xf>
    <xf numFmtId="0" fontId="76" fillId="23" borderId="97" xfId="10" applyFont="1" applyFill="1" applyBorder="1" applyAlignment="1">
      <alignment horizontal="left" vertical="center" wrapText="1"/>
    </xf>
    <xf numFmtId="0" fontId="76" fillId="23" borderId="122" xfId="10" applyFont="1" applyFill="1" applyBorder="1" applyAlignment="1">
      <alignment horizontal="left" vertical="center" wrapText="1"/>
    </xf>
    <xf numFmtId="0" fontId="76" fillId="23" borderId="123" xfId="10" applyFont="1" applyFill="1" applyBorder="1" applyAlignment="1">
      <alignment horizontal="left" vertical="center" wrapText="1"/>
    </xf>
    <xf numFmtId="0" fontId="79" fillId="2" borderId="4" xfId="10" applyFont="1" applyFill="1" applyBorder="1" applyAlignment="1">
      <alignment horizontal="center" vertical="center"/>
    </xf>
    <xf numFmtId="0" fontId="79" fillId="2" borderId="96" xfId="10" applyFont="1" applyFill="1" applyBorder="1" applyAlignment="1">
      <alignment horizontal="center" vertical="center"/>
    </xf>
    <xf numFmtId="0" fontId="79" fillId="2" borderId="6" xfId="10" applyFont="1" applyFill="1" applyBorder="1" applyAlignment="1">
      <alignment horizontal="center" vertical="center"/>
    </xf>
    <xf numFmtId="0" fontId="76" fillId="23" borderId="97" xfId="10" applyFont="1" applyFill="1" applyBorder="1" applyAlignment="1">
      <alignment horizontal="justify" vertical="center" wrapText="1"/>
    </xf>
    <xf numFmtId="0" fontId="76" fillId="23" borderId="123" xfId="10" applyFont="1" applyFill="1" applyBorder="1" applyAlignment="1">
      <alignment horizontal="justify" vertical="center" wrapText="1"/>
    </xf>
    <xf numFmtId="0" fontId="76" fillId="23" borderId="122" xfId="10" applyFont="1" applyFill="1" applyBorder="1" applyAlignment="1">
      <alignment horizontal="justify" vertical="center" wrapText="1"/>
    </xf>
    <xf numFmtId="0" fontId="45" fillId="6" borderId="4" xfId="10" applyFont="1" applyFill="1" applyBorder="1" applyAlignment="1">
      <alignment horizontal="left" vertical="center"/>
    </xf>
    <xf numFmtId="0" fontId="45" fillId="0" borderId="4" xfId="10" applyFont="1" applyBorder="1" applyAlignment="1">
      <alignment horizontal="left" vertical="center"/>
    </xf>
    <xf numFmtId="0" fontId="45" fillId="0" borderId="4" xfId="10" applyFont="1" applyBorder="1" applyAlignment="1">
      <alignment horizontal="left" vertical="center" wrapText="1"/>
    </xf>
    <xf numFmtId="0" fontId="76" fillId="4" borderId="4" xfId="10" applyFont="1" applyFill="1" applyBorder="1" applyAlignment="1">
      <alignment horizontal="center" vertical="center" wrapText="1"/>
    </xf>
    <xf numFmtId="0" fontId="76" fillId="4" borderId="6" xfId="10" applyFont="1" applyFill="1" applyBorder="1" applyAlignment="1">
      <alignment horizontal="center" vertical="center" wrapText="1"/>
    </xf>
    <xf numFmtId="0" fontId="79" fillId="6" borderId="4" xfId="10" applyFont="1" applyFill="1" applyBorder="1" applyAlignment="1">
      <alignment horizontal="left" vertical="center" wrapText="1"/>
    </xf>
    <xf numFmtId="0" fontId="79" fillId="6" borderId="96" xfId="10" applyFont="1" applyFill="1" applyBorder="1" applyAlignment="1">
      <alignment horizontal="left" vertical="center" wrapText="1"/>
    </xf>
    <xf numFmtId="0" fontId="79" fillId="6" borderId="6" xfId="10" applyFont="1" applyFill="1" applyBorder="1" applyAlignment="1">
      <alignment horizontal="left" vertical="center" wrapText="1"/>
    </xf>
    <xf numFmtId="0" fontId="79" fillId="2" borderId="4" xfId="10" applyFont="1" applyFill="1" applyBorder="1" applyAlignment="1">
      <alignment horizontal="left" vertical="center" wrapText="1"/>
    </xf>
    <xf numFmtId="0" fontId="79" fillId="2" borderId="96" xfId="10" applyFont="1" applyFill="1" applyBorder="1" applyAlignment="1">
      <alignment horizontal="left" vertical="center" wrapText="1"/>
    </xf>
    <xf numFmtId="0" fontId="79" fillId="2" borderId="6" xfId="10" applyFont="1" applyFill="1" applyBorder="1" applyAlignment="1">
      <alignment horizontal="left" vertical="center" wrapText="1"/>
    </xf>
    <xf numFmtId="0" fontId="79" fillId="6" borderId="4" xfId="10" applyFont="1" applyFill="1" applyBorder="1" applyAlignment="1">
      <alignment horizontal="left" vertical="center"/>
    </xf>
    <xf numFmtId="0" fontId="79" fillId="6" borderId="96" xfId="10" applyFont="1" applyFill="1" applyBorder="1" applyAlignment="1">
      <alignment horizontal="left" vertical="center"/>
    </xf>
    <xf numFmtId="0" fontId="79" fillId="6" borderId="6" xfId="10" applyFont="1" applyFill="1" applyBorder="1" applyAlignment="1">
      <alignment horizontal="left" vertical="center"/>
    </xf>
    <xf numFmtId="0" fontId="76" fillId="4" borderId="132" xfId="10" applyFont="1" applyFill="1" applyBorder="1" applyAlignment="1">
      <alignment horizontal="center" vertical="center" wrapText="1"/>
    </xf>
    <xf numFmtId="0" fontId="76" fillId="4" borderId="133" xfId="10" applyFont="1" applyFill="1" applyBorder="1" applyAlignment="1">
      <alignment horizontal="center" vertical="center" wrapText="1"/>
    </xf>
    <xf numFmtId="0" fontId="76" fillId="4" borderId="134" xfId="10" applyFont="1" applyFill="1" applyBorder="1" applyAlignment="1">
      <alignment horizontal="center" vertical="center" wrapText="1"/>
    </xf>
    <xf numFmtId="0" fontId="76" fillId="4" borderId="96" xfId="10" applyFont="1" applyFill="1" applyBorder="1" applyAlignment="1">
      <alignment horizontal="center" vertical="center" wrapText="1"/>
    </xf>
    <xf numFmtId="0" fontId="79" fillId="0" borderId="4" xfId="10" applyFont="1" applyBorder="1" applyAlignment="1">
      <alignment horizontal="left" vertical="center" wrapText="1"/>
    </xf>
    <xf numFmtId="0" fontId="79" fillId="0" borderId="6" xfId="10" applyFont="1" applyBorder="1" applyAlignment="1">
      <alignment horizontal="left" vertical="center" wrapText="1"/>
    </xf>
    <xf numFmtId="0" fontId="79" fillId="0" borderId="96" xfId="10" applyFont="1" applyBorder="1" applyAlignment="1">
      <alignment horizontal="left" vertical="center" wrapText="1"/>
    </xf>
    <xf numFmtId="0" fontId="76" fillId="4" borderId="2" xfId="10" applyFont="1" applyFill="1" applyBorder="1" applyAlignment="1">
      <alignment horizontal="center" vertical="center" wrapText="1"/>
    </xf>
    <xf numFmtId="0" fontId="76" fillId="4" borderId="31" xfId="10" applyFont="1" applyFill="1" applyBorder="1" applyAlignment="1">
      <alignment horizontal="center" vertical="center" wrapText="1"/>
    </xf>
    <xf numFmtId="0" fontId="76" fillId="4" borderId="95" xfId="10" applyFont="1" applyFill="1" applyBorder="1" applyAlignment="1">
      <alignment horizontal="center" vertical="center" wrapText="1"/>
    </xf>
    <xf numFmtId="0" fontId="76" fillId="4" borderId="55" xfId="10" applyFont="1" applyFill="1" applyBorder="1" applyAlignment="1">
      <alignment horizontal="center" vertical="center" wrapText="1"/>
    </xf>
    <xf numFmtId="49" fontId="77" fillId="0" borderId="38" xfId="10" applyNumberFormat="1" applyFont="1" applyBorder="1" applyAlignment="1">
      <alignment horizontal="center" vertical="center"/>
    </xf>
    <xf numFmtId="49" fontId="77" fillId="0" borderId="37" xfId="10" applyNumberFormat="1" applyFont="1" applyBorder="1" applyAlignment="1">
      <alignment horizontal="center" vertical="center"/>
    </xf>
    <xf numFmtId="164" fontId="79" fillId="0" borderId="4" xfId="10" applyNumberFormat="1" applyFont="1" applyBorder="1" applyAlignment="1">
      <alignment horizontal="left" vertical="center" wrapText="1"/>
    </xf>
    <xf numFmtId="164" fontId="79" fillId="0" borderId="6" xfId="10" applyNumberFormat="1" applyFont="1" applyBorder="1" applyAlignment="1">
      <alignment horizontal="left" vertical="center" wrapText="1"/>
    </xf>
    <xf numFmtId="0" fontId="79" fillId="0" borderId="4" xfId="10" applyFont="1" applyBorder="1" applyAlignment="1">
      <alignment horizontal="left" vertical="center"/>
    </xf>
    <xf numFmtId="0" fontId="79" fillId="0" borderId="96" xfId="10" applyFont="1" applyBorder="1" applyAlignment="1">
      <alignment horizontal="left" vertical="center"/>
    </xf>
    <xf numFmtId="0" fontId="79" fillId="0" borderId="6" xfId="10" applyFont="1" applyBorder="1" applyAlignment="1">
      <alignment horizontal="left" vertical="center"/>
    </xf>
    <xf numFmtId="0" fontId="79" fillId="0" borderId="4" xfId="10" applyFont="1" applyBorder="1" applyAlignment="1">
      <alignment horizontal="center" vertical="center"/>
    </xf>
    <xf numFmtId="0" fontId="79" fillId="0" borderId="96" xfId="10" applyFont="1" applyBorder="1" applyAlignment="1">
      <alignment horizontal="center" vertical="center"/>
    </xf>
    <xf numFmtId="0" fontId="79" fillId="0" borderId="6" xfId="10" applyFont="1" applyBorder="1" applyAlignment="1">
      <alignment horizontal="center" vertical="center"/>
    </xf>
    <xf numFmtId="0" fontId="76" fillId="4" borderId="4" xfId="10" applyFont="1" applyFill="1" applyBorder="1" applyAlignment="1">
      <alignment horizontal="left" vertical="center" wrapText="1"/>
    </xf>
    <xf numFmtId="0" fontId="76" fillId="4" borderId="6" xfId="10" applyFont="1" applyFill="1" applyBorder="1" applyAlignment="1">
      <alignment horizontal="left" vertical="center" wrapText="1"/>
    </xf>
    <xf numFmtId="0" fontId="76" fillId="4" borderId="96" xfId="10" applyFont="1" applyFill="1" applyBorder="1" applyAlignment="1">
      <alignment horizontal="left" vertical="center" wrapText="1"/>
    </xf>
    <xf numFmtId="0" fontId="79" fillId="2" borderId="4" xfId="10" applyFont="1" applyFill="1" applyBorder="1" applyAlignment="1">
      <alignment horizontal="center" vertical="center" wrapText="1"/>
    </xf>
    <xf numFmtId="0" fontId="79" fillId="2" borderId="96" xfId="10" applyFont="1" applyFill="1" applyBorder="1" applyAlignment="1">
      <alignment horizontal="center" vertical="center" wrapText="1"/>
    </xf>
    <xf numFmtId="0" fontId="79" fillId="2" borderId="6" xfId="10" applyFont="1" applyFill="1" applyBorder="1" applyAlignment="1">
      <alignment horizontal="center" vertical="center" wrapText="1"/>
    </xf>
    <xf numFmtId="0" fontId="26" fillId="8" borderId="95" xfId="0" applyFont="1" applyFill="1" applyBorder="1" applyAlignment="1">
      <alignment horizontal="center" vertical="center" wrapText="1"/>
    </xf>
    <xf numFmtId="0" fontId="5" fillId="0" borderId="34" xfId="0" applyFont="1" applyBorder="1" applyAlignment="1">
      <alignment horizontal="center"/>
    </xf>
    <xf numFmtId="0" fontId="5" fillId="0" borderId="55" xfId="0" applyFont="1" applyBorder="1" applyAlignment="1">
      <alignment horizontal="center"/>
    </xf>
    <xf numFmtId="0" fontId="25" fillId="2" borderId="11" xfId="0" applyFont="1" applyFill="1" applyBorder="1" applyAlignment="1">
      <alignment horizontal="center" vertical="center" wrapText="1"/>
    </xf>
    <xf numFmtId="0" fontId="5" fillId="0" borderId="12" xfId="0" applyFont="1" applyBorder="1" applyAlignment="1">
      <alignment horizontal="center"/>
    </xf>
    <xf numFmtId="0" fontId="5" fillId="0" borderId="29" xfId="0" applyFont="1" applyBorder="1" applyAlignment="1">
      <alignment horizontal="center"/>
    </xf>
    <xf numFmtId="0" fontId="5" fillId="0" borderId="13" xfId="0" applyFont="1" applyBorder="1" applyAlignment="1">
      <alignment horizontal="center"/>
    </xf>
    <xf numFmtId="0" fontId="26" fillId="7" borderId="95" xfId="0" applyFont="1" applyFill="1" applyBorder="1" applyAlignment="1">
      <alignment horizontal="center" vertical="center" wrapText="1"/>
    </xf>
    <xf numFmtId="0" fontId="5" fillId="0" borderId="55" xfId="0" applyFont="1" applyBorder="1"/>
    <xf numFmtId="0" fontId="26" fillId="8"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6" fillId="7" borderId="47" xfId="0" applyFont="1" applyFill="1" applyBorder="1" applyAlignment="1">
      <alignment horizontal="center" vertical="center" wrapText="1"/>
    </xf>
    <xf numFmtId="0" fontId="26" fillId="7" borderId="29" xfId="0" applyFont="1" applyFill="1" applyBorder="1" applyAlignment="1">
      <alignment horizontal="center" vertical="center" wrapText="1"/>
    </xf>
    <xf numFmtId="0" fontId="26" fillId="7" borderId="54" xfId="0" applyFont="1" applyFill="1" applyBorder="1" applyAlignment="1">
      <alignment horizontal="center" vertical="center" wrapText="1"/>
    </xf>
    <xf numFmtId="0" fontId="24" fillId="2" borderId="117" xfId="0" applyFont="1" applyFill="1" applyBorder="1" applyAlignment="1">
      <alignment horizontal="center" vertical="center"/>
    </xf>
    <xf numFmtId="0" fontId="24" fillId="2" borderId="118" xfId="0" applyFont="1" applyFill="1" applyBorder="1" applyAlignment="1">
      <alignment horizontal="center" vertical="center"/>
    </xf>
    <xf numFmtId="0" fontId="24" fillId="2" borderId="119" xfId="0" applyFont="1" applyFill="1" applyBorder="1" applyAlignment="1">
      <alignment horizontal="center" vertical="center"/>
    </xf>
    <xf numFmtId="9" fontId="24" fillId="2" borderId="107" xfId="6" applyFont="1" applyFill="1" applyBorder="1" applyAlignment="1">
      <alignment horizontal="center" vertical="center" wrapText="1"/>
    </xf>
    <xf numFmtId="9" fontId="24" fillId="2" borderId="103" xfId="6" applyFont="1" applyFill="1" applyBorder="1" applyAlignment="1">
      <alignment horizontal="center" vertical="center" wrapText="1"/>
    </xf>
    <xf numFmtId="9" fontId="24" fillId="2" borderId="106" xfId="6" applyFont="1" applyFill="1" applyBorder="1" applyAlignment="1">
      <alignment horizontal="center" vertical="center" wrapText="1"/>
    </xf>
    <xf numFmtId="0" fontId="24" fillId="2" borderId="107" xfId="0" applyFont="1" applyFill="1" applyBorder="1" applyAlignment="1">
      <alignment horizontal="center" vertical="center" wrapText="1"/>
    </xf>
    <xf numFmtId="0" fontId="24" fillId="2" borderId="103" xfId="0" applyFont="1" applyFill="1" applyBorder="1" applyAlignment="1">
      <alignment horizontal="center" vertical="center" wrapText="1"/>
    </xf>
    <xf numFmtId="0" fontId="24" fillId="2" borderId="106" xfId="0" applyFont="1" applyFill="1" applyBorder="1" applyAlignment="1">
      <alignment horizontal="center" vertical="center" wrapText="1"/>
    </xf>
    <xf numFmtId="0" fontId="24" fillId="2" borderId="114" xfId="0" applyFont="1" applyFill="1" applyBorder="1" applyAlignment="1">
      <alignment horizontal="center" vertical="center" wrapText="1"/>
    </xf>
    <xf numFmtId="0" fontId="24" fillId="2" borderId="115" xfId="0" applyFont="1" applyFill="1" applyBorder="1" applyAlignment="1">
      <alignment horizontal="center" vertical="center" wrapText="1"/>
    </xf>
    <xf numFmtId="0" fontId="24" fillId="2" borderId="116" xfId="0" applyFont="1" applyFill="1" applyBorder="1" applyAlignment="1">
      <alignment horizontal="center" vertical="center" wrapText="1"/>
    </xf>
    <xf numFmtId="0" fontId="6" fillId="0" borderId="21" xfId="0" applyFont="1" applyBorder="1" applyAlignment="1">
      <alignment horizontal="center" vertical="center"/>
    </xf>
    <xf numFmtId="0" fontId="6" fillId="2" borderId="96" xfId="0" applyFont="1" applyFill="1" applyBorder="1" applyAlignment="1">
      <alignment horizontal="center" vertical="center"/>
    </xf>
    <xf numFmtId="0" fontId="6" fillId="2" borderId="6" xfId="0" applyFont="1" applyFill="1" applyBorder="1" applyAlignment="1">
      <alignment horizontal="center" vertical="center"/>
    </xf>
    <xf numFmtId="0" fontId="11" fillId="2" borderId="107" xfId="0" applyFont="1" applyFill="1" applyBorder="1" applyAlignment="1">
      <alignment horizontal="center" vertical="center"/>
    </xf>
    <xf numFmtId="0" fontId="11" fillId="2" borderId="103" xfId="0" applyFont="1" applyFill="1" applyBorder="1" applyAlignment="1">
      <alignment horizontal="center" vertical="center"/>
    </xf>
    <xf numFmtId="0" fontId="11" fillId="2" borderId="106" xfId="0" applyFont="1" applyFill="1" applyBorder="1" applyAlignment="1">
      <alignment horizontal="center" vertical="center"/>
    </xf>
    <xf numFmtId="164" fontId="24" fillId="2" borderId="107" xfId="0" applyNumberFormat="1" applyFont="1" applyFill="1" applyBorder="1" applyAlignment="1">
      <alignment horizontal="center" vertical="center"/>
    </xf>
    <xf numFmtId="164" fontId="24" fillId="2" borderId="103" xfId="0" applyNumberFormat="1" applyFont="1" applyFill="1" applyBorder="1" applyAlignment="1">
      <alignment horizontal="center" vertical="center"/>
    </xf>
    <xf numFmtId="164" fontId="24" fillId="2" borderId="106" xfId="0" applyNumberFormat="1" applyFont="1" applyFill="1" applyBorder="1" applyAlignment="1">
      <alignment horizontal="center" vertical="center"/>
    </xf>
    <xf numFmtId="164" fontId="24" fillId="2" borderId="107" xfId="0" applyNumberFormat="1" applyFont="1" applyFill="1" applyBorder="1" applyAlignment="1">
      <alignment horizontal="center" vertical="center" wrapText="1"/>
    </xf>
    <xf numFmtId="164" fontId="24" fillId="2" borderId="102" xfId="0" applyNumberFormat="1" applyFont="1" applyFill="1" applyBorder="1" applyAlignment="1">
      <alignment horizontal="center" vertical="center" wrapText="1"/>
    </xf>
    <xf numFmtId="0" fontId="11" fillId="2" borderId="99"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2" borderId="102" xfId="0" applyFont="1" applyFill="1" applyBorder="1" applyAlignment="1">
      <alignment horizontal="center" vertical="center"/>
    </xf>
    <xf numFmtId="0" fontId="24" fillId="2" borderId="102" xfId="0" applyFont="1" applyFill="1" applyBorder="1" applyAlignment="1">
      <alignment horizontal="center" vertical="center" wrapText="1"/>
    </xf>
    <xf numFmtId="9" fontId="69" fillId="6" borderId="107" xfId="0" applyNumberFormat="1" applyFont="1" applyFill="1" applyBorder="1" applyAlignment="1">
      <alignment horizontal="center" vertical="center"/>
    </xf>
    <xf numFmtId="9" fontId="69" fillId="6" borderId="103" xfId="0" applyNumberFormat="1" applyFont="1" applyFill="1" applyBorder="1" applyAlignment="1">
      <alignment horizontal="center" vertical="center"/>
    </xf>
    <xf numFmtId="9" fontId="69" fillId="6" borderId="106" xfId="0" applyNumberFormat="1" applyFont="1" applyFill="1" applyBorder="1" applyAlignment="1">
      <alignment horizontal="center" vertical="center"/>
    </xf>
    <xf numFmtId="164" fontId="24" fillId="2" borderId="107" xfId="6" applyNumberFormat="1" applyFont="1" applyFill="1" applyBorder="1" applyAlignment="1">
      <alignment horizontal="center" vertical="center"/>
    </xf>
    <xf numFmtId="164" fontId="24" fillId="2" borderId="103" xfId="6" applyNumberFormat="1" applyFont="1" applyFill="1" applyBorder="1" applyAlignment="1">
      <alignment horizontal="center" vertical="center"/>
    </xf>
    <xf numFmtId="164" fontId="24" fillId="2" borderId="106" xfId="6" applyNumberFormat="1" applyFont="1" applyFill="1" applyBorder="1" applyAlignment="1">
      <alignment horizontal="center" vertical="center"/>
    </xf>
    <xf numFmtId="164" fontId="24" fillId="2" borderId="102" xfId="0" applyNumberFormat="1" applyFont="1" applyFill="1" applyBorder="1" applyAlignment="1">
      <alignment horizontal="center" vertical="center"/>
    </xf>
    <xf numFmtId="164" fontId="24" fillId="2" borderId="99" xfId="0" applyNumberFormat="1" applyFont="1" applyFill="1" applyBorder="1" applyAlignment="1">
      <alignment horizontal="center" vertical="center"/>
    </xf>
    <xf numFmtId="9" fontId="29" fillId="6" borderId="107" xfId="4" applyNumberFormat="1" applyFont="1" applyFill="1" applyBorder="1" applyAlignment="1">
      <alignment horizontal="center" vertical="center"/>
    </xf>
    <xf numFmtId="9" fontId="29" fillId="6" borderId="106" xfId="4" applyNumberFormat="1" applyFont="1" applyFill="1" applyBorder="1" applyAlignment="1">
      <alignment horizontal="center" vertical="center"/>
    </xf>
    <xf numFmtId="9" fontId="29" fillId="6" borderId="107" xfId="6" applyFont="1" applyFill="1" applyBorder="1" applyAlignment="1">
      <alignment horizontal="center" vertical="center"/>
    </xf>
    <xf numFmtId="9" fontId="29" fillId="6" borderId="106" xfId="6" applyFont="1" applyFill="1" applyBorder="1" applyAlignment="1">
      <alignment horizontal="center" vertical="center"/>
    </xf>
    <xf numFmtId="9" fontId="29" fillId="6" borderId="103" xfId="6" applyFont="1" applyFill="1" applyBorder="1" applyAlignment="1">
      <alignment horizontal="center" vertical="center"/>
    </xf>
    <xf numFmtId="9" fontId="29" fillId="6" borderId="103" xfId="4" applyNumberFormat="1" applyFont="1" applyFill="1" applyBorder="1" applyAlignment="1">
      <alignment horizontal="center" vertical="center"/>
    </xf>
    <xf numFmtId="0" fontId="28" fillId="10" borderId="39" xfId="0" applyFont="1" applyFill="1" applyBorder="1" applyAlignment="1">
      <alignment horizontal="center" vertical="center" wrapText="1"/>
    </xf>
    <xf numFmtId="0" fontId="5" fillId="0" borderId="40" xfId="0" applyFont="1" applyBorder="1"/>
    <xf numFmtId="0" fontId="5" fillId="0" borderId="41" xfId="0" applyFont="1" applyBorder="1"/>
    <xf numFmtId="0" fontId="64" fillId="27" borderId="42" xfId="0" applyFont="1" applyFill="1" applyBorder="1" applyAlignment="1">
      <alignment horizontal="center" vertical="center" wrapText="1"/>
    </xf>
    <xf numFmtId="0" fontId="28" fillId="8" borderId="44" xfId="0" applyFont="1" applyFill="1" applyBorder="1" applyAlignment="1">
      <alignment horizontal="center" vertical="center" wrapText="1"/>
    </xf>
    <xf numFmtId="0" fontId="5" fillId="0" borderId="45" xfId="0" applyFont="1" applyBorder="1"/>
    <xf numFmtId="0" fontId="5" fillId="0" borderId="46" xfId="0" applyFont="1" applyBorder="1"/>
    <xf numFmtId="0" fontId="5" fillId="0" borderId="48" xfId="0" applyFont="1" applyBorder="1"/>
    <xf numFmtId="0" fontId="5" fillId="0" borderId="49" xfId="0" applyFont="1" applyBorder="1"/>
    <xf numFmtId="0" fontId="5" fillId="0" borderId="50" xfId="0" applyFont="1" applyBorder="1"/>
    <xf numFmtId="0" fontId="28" fillId="11" borderId="44" xfId="0" applyFont="1" applyFill="1" applyBorder="1" applyAlignment="1">
      <alignment horizontal="center" vertical="center" wrapText="1"/>
    </xf>
    <xf numFmtId="0" fontId="28" fillId="10" borderId="47" xfId="0" applyFont="1" applyFill="1" applyBorder="1" applyAlignment="1">
      <alignment horizontal="center" vertical="center" wrapText="1"/>
    </xf>
    <xf numFmtId="0" fontId="5" fillId="0" borderId="54" xfId="0" applyFont="1" applyBorder="1"/>
    <xf numFmtId="0" fontId="5" fillId="0" borderId="95" xfId="0" applyFont="1" applyBorder="1"/>
    <xf numFmtId="0" fontId="28" fillId="12" borderId="44" xfId="0" applyFont="1" applyFill="1" applyBorder="1" applyAlignment="1">
      <alignment horizontal="center" vertical="center" wrapText="1"/>
    </xf>
    <xf numFmtId="0" fontId="28" fillId="14" borderId="39" xfId="0" applyFont="1" applyFill="1" applyBorder="1" applyAlignment="1">
      <alignment horizontal="center" vertical="center" wrapText="1"/>
    </xf>
    <xf numFmtId="0" fontId="64" fillId="27" borderId="44" xfId="0" applyFont="1" applyFill="1" applyBorder="1" applyAlignment="1">
      <alignment horizontal="center" vertical="center" wrapText="1"/>
    </xf>
    <xf numFmtId="0" fontId="64" fillId="27" borderId="46" xfId="0" applyFont="1" applyFill="1" applyBorder="1" applyAlignment="1">
      <alignment horizontal="center" vertical="center" wrapText="1"/>
    </xf>
    <xf numFmtId="0" fontId="64" fillId="27" borderId="48" xfId="0" applyFont="1" applyFill="1" applyBorder="1" applyAlignment="1">
      <alignment horizontal="center" vertical="center" wrapText="1"/>
    </xf>
    <xf numFmtId="0" fontId="64" fillId="27" borderId="50" xfId="0" applyFont="1" applyFill="1" applyBorder="1" applyAlignment="1">
      <alignment horizontal="center" vertical="center" wrapText="1"/>
    </xf>
    <xf numFmtId="0" fontId="24" fillId="2" borderId="11" xfId="0" applyFont="1" applyFill="1" applyBorder="1" applyAlignment="1">
      <alignment horizontal="left" vertical="center" wrapText="1"/>
    </xf>
    <xf numFmtId="0" fontId="28" fillId="14" borderId="44" xfId="0" applyFont="1" applyFill="1" applyBorder="1" applyAlignment="1">
      <alignment horizontal="center" vertical="center" wrapText="1"/>
    </xf>
    <xf numFmtId="0" fontId="28" fillId="13" borderId="43" xfId="0" applyFont="1" applyFill="1" applyBorder="1" applyAlignment="1">
      <alignment horizontal="center" vertical="center" wrapText="1"/>
    </xf>
    <xf numFmtId="0" fontId="5" fillId="0" borderId="51" xfId="0" applyFont="1" applyBorder="1"/>
    <xf numFmtId="0" fontId="6" fillId="0" borderId="4" xfId="0" applyFont="1" applyBorder="1" applyAlignment="1">
      <alignment horizontal="center" vertical="center"/>
    </xf>
    <xf numFmtId="0" fontId="24" fillId="2" borderId="53" xfId="0" applyFont="1" applyFill="1" applyBorder="1" applyAlignment="1">
      <alignment horizontal="center" vertical="center" wrapText="1"/>
    </xf>
    <xf numFmtId="0" fontId="24" fillId="2" borderId="37" xfId="0" applyFont="1" applyFill="1" applyBorder="1" applyAlignment="1">
      <alignment horizontal="center" vertical="center" wrapText="1"/>
    </xf>
    <xf numFmtId="169" fontId="24" fillId="41" borderId="53" xfId="0" applyNumberFormat="1" applyFont="1" applyFill="1" applyBorder="1" applyAlignment="1">
      <alignment horizontal="right" vertical="center" wrapText="1"/>
    </xf>
    <xf numFmtId="0" fontId="5" fillId="41" borderId="53" xfId="0" applyFont="1" applyFill="1" applyBorder="1"/>
    <xf numFmtId="0" fontId="5" fillId="41" borderId="37" xfId="0" applyFont="1" applyFill="1" applyBorder="1"/>
    <xf numFmtId="168" fontId="24" fillId="41" borderId="53" xfId="0" applyNumberFormat="1" applyFont="1" applyFill="1" applyBorder="1" applyAlignment="1">
      <alignment horizontal="right" vertical="center" wrapText="1"/>
    </xf>
    <xf numFmtId="168" fontId="5" fillId="41" borderId="53" xfId="0" applyNumberFormat="1" applyFont="1" applyFill="1" applyBorder="1"/>
    <xf numFmtId="168" fontId="5" fillId="41" borderId="37" xfId="0" applyNumberFormat="1" applyFont="1" applyFill="1" applyBorder="1"/>
    <xf numFmtId="169" fontId="25" fillId="34" borderId="53" xfId="0" applyNumberFormat="1" applyFont="1" applyFill="1" applyBorder="1" applyAlignment="1">
      <alignment horizontal="center" vertical="center" wrapText="1"/>
    </xf>
    <xf numFmtId="0" fontId="65" fillId="31" borderId="53" xfId="0" applyFont="1" applyFill="1" applyBorder="1" applyAlignment="1">
      <alignment horizontal="center" vertical="center" wrapText="1"/>
    </xf>
    <xf numFmtId="0" fontId="65" fillId="31" borderId="37" xfId="0" applyFont="1" applyFill="1" applyBorder="1" applyAlignment="1">
      <alignment horizontal="center" vertical="center" wrapText="1"/>
    </xf>
    <xf numFmtId="0" fontId="11" fillId="34" borderId="53" xfId="0" applyFont="1" applyFill="1" applyBorder="1" applyAlignment="1">
      <alignment vertical="center" wrapText="1"/>
    </xf>
    <xf numFmtId="0" fontId="11" fillId="34" borderId="37" xfId="0" applyFont="1" applyFill="1" applyBorder="1" applyAlignment="1">
      <alignment vertical="center" wrapText="1"/>
    </xf>
    <xf numFmtId="0" fontId="24" fillId="40" borderId="53" xfId="0" applyFont="1" applyFill="1" applyBorder="1" applyAlignment="1">
      <alignment horizontal="center" vertical="center" wrapText="1"/>
    </xf>
    <xf numFmtId="0" fontId="5" fillId="34" borderId="53" xfId="0" applyFont="1" applyFill="1" applyBorder="1" applyAlignment="1">
      <alignment vertical="center" wrapText="1"/>
    </xf>
    <xf numFmtId="0" fontId="5" fillId="31" borderId="53" xfId="0" applyFont="1" applyFill="1" applyBorder="1" applyAlignment="1">
      <alignment vertical="center"/>
    </xf>
    <xf numFmtId="0" fontId="5" fillId="31" borderId="37" xfId="0" applyFont="1" applyFill="1" applyBorder="1" applyAlignment="1">
      <alignment vertical="center"/>
    </xf>
    <xf numFmtId="0" fontId="11" fillId="34" borderId="54" xfId="0" applyFont="1" applyFill="1" applyBorder="1" applyAlignment="1">
      <alignment horizontal="center" vertical="center" wrapText="1"/>
    </xf>
    <xf numFmtId="0" fontId="5" fillId="31" borderId="54" xfId="0" applyFont="1" applyFill="1" applyBorder="1" applyAlignment="1">
      <alignment horizontal="center" vertical="center"/>
    </xf>
    <xf numFmtId="0" fontId="5" fillId="31" borderId="55" xfId="0" applyFont="1" applyFill="1" applyBorder="1" applyAlignment="1">
      <alignment horizontal="center" vertical="center"/>
    </xf>
    <xf numFmtId="0" fontId="24" fillId="2" borderId="120" xfId="0" applyFont="1" applyFill="1" applyBorder="1" applyAlignment="1">
      <alignment horizontal="center" vertical="center" wrapText="1"/>
    </xf>
    <xf numFmtId="0" fontId="24" fillId="2" borderId="109" xfId="0" applyFont="1" applyFill="1" applyBorder="1" applyAlignment="1">
      <alignment horizontal="center" vertical="center" wrapText="1"/>
    </xf>
    <xf numFmtId="0" fontId="24" fillId="2" borderId="121" xfId="0" applyFont="1" applyFill="1" applyBorder="1" applyAlignment="1">
      <alignment horizontal="center" vertical="center" wrapText="1"/>
    </xf>
    <xf numFmtId="0" fontId="24" fillId="2" borderId="98" xfId="0" applyFont="1" applyFill="1" applyBorder="1" applyAlignment="1">
      <alignment horizontal="center" vertical="center" wrapText="1"/>
    </xf>
    <xf numFmtId="0" fontId="26" fillId="8" borderId="34" xfId="0" applyFont="1" applyFill="1" applyBorder="1" applyAlignment="1">
      <alignment horizontal="center" vertical="center"/>
    </xf>
    <xf numFmtId="0" fontId="5" fillId="0" borderId="32" xfId="0" applyFont="1" applyBorder="1" applyAlignment="1">
      <alignment horizontal="center"/>
    </xf>
    <xf numFmtId="0" fontId="5" fillId="0" borderId="33" xfId="0" applyFont="1" applyBorder="1" applyAlignment="1">
      <alignment horizontal="center"/>
    </xf>
    <xf numFmtId="0" fontId="0" fillId="0" borderId="108" xfId="0" applyBorder="1" applyAlignment="1">
      <alignment horizontal="center"/>
    </xf>
    <xf numFmtId="0" fontId="26" fillId="10" borderId="34" xfId="0" applyFont="1" applyFill="1" applyBorder="1" applyAlignment="1">
      <alignment horizontal="center" vertical="center"/>
    </xf>
    <xf numFmtId="0" fontId="5" fillId="0" borderId="32" xfId="0" applyFont="1" applyBorder="1"/>
    <xf numFmtId="0" fontId="5" fillId="0" borderId="35" xfId="0" applyFont="1" applyBorder="1"/>
    <xf numFmtId="0" fontId="66" fillId="31" borderId="108" xfId="0" applyFont="1" applyFill="1" applyBorder="1" applyAlignment="1">
      <alignment horizontal="center" vertical="center"/>
    </xf>
    <xf numFmtId="0" fontId="24" fillId="40" borderId="31" xfId="0" applyFont="1" applyFill="1" applyBorder="1" applyAlignment="1">
      <alignment horizontal="center" vertical="center" wrapText="1"/>
    </xf>
    <xf numFmtId="0" fontId="24" fillId="40" borderId="54" xfId="0" applyFont="1" applyFill="1" applyBorder="1" applyAlignment="1">
      <alignment horizontal="center" vertical="center" wrapText="1"/>
    </xf>
    <xf numFmtId="0" fontId="24" fillId="40" borderId="37"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28" fillId="8" borderId="34" xfId="0" applyFont="1" applyFill="1" applyBorder="1" applyAlignment="1">
      <alignment horizontal="center" vertical="center"/>
    </xf>
    <xf numFmtId="0" fontId="5" fillId="0" borderId="33" xfId="0" applyFont="1" applyBorder="1"/>
    <xf numFmtId="0" fontId="24" fillId="2" borderId="54" xfId="0" applyFont="1" applyFill="1" applyBorder="1" applyAlignment="1">
      <alignment horizontal="center" vertical="center" wrapText="1"/>
    </xf>
    <xf numFmtId="0" fontId="5" fillId="31" borderId="54" xfId="0" applyFont="1" applyFill="1" applyBorder="1"/>
    <xf numFmtId="0" fontId="5" fillId="31" borderId="55" xfId="0" applyFont="1" applyFill="1" applyBorder="1"/>
    <xf numFmtId="0" fontId="24" fillId="2" borderId="53" xfId="0" applyFont="1" applyFill="1" applyBorder="1" applyAlignment="1">
      <alignment horizontal="left" vertical="center" wrapText="1"/>
    </xf>
    <xf numFmtId="0" fontId="5" fillId="31" borderId="53" xfId="0" applyFont="1" applyFill="1" applyBorder="1"/>
    <xf numFmtId="0" fontId="5" fillId="31" borderId="37" xfId="0" applyFont="1" applyFill="1" applyBorder="1"/>
    <xf numFmtId="0" fontId="32" fillId="5" borderId="57" xfId="0" applyFont="1" applyFill="1" applyBorder="1" applyAlignment="1">
      <alignment horizontal="center" vertical="center" wrapText="1"/>
    </xf>
    <xf numFmtId="0" fontId="5" fillId="0" borderId="58" xfId="0" applyFont="1" applyBorder="1"/>
    <xf numFmtId="0" fontId="11" fillId="2" borderId="56" xfId="0" applyFont="1" applyFill="1" applyBorder="1" applyAlignment="1">
      <alignment horizontal="center" vertical="center"/>
    </xf>
    <xf numFmtId="0" fontId="5" fillId="0" borderId="59" xfId="0" applyFont="1" applyBorder="1"/>
    <xf numFmtId="0" fontId="5" fillId="0" borderId="61" xfId="0" applyFont="1" applyBorder="1"/>
    <xf numFmtId="0" fontId="34" fillId="0" borderId="66" xfId="0" applyFont="1" applyBorder="1" applyAlignment="1">
      <alignment horizontal="center" vertical="center" wrapText="1"/>
    </xf>
    <xf numFmtId="0" fontId="5" fillId="0" borderId="67" xfId="0" applyFont="1" applyBorder="1"/>
    <xf numFmtId="0" fontId="5" fillId="0" borderId="68" xfId="0" applyFont="1" applyBorder="1"/>
    <xf numFmtId="0" fontId="36" fillId="18" borderId="85" xfId="0" applyFont="1" applyFill="1" applyBorder="1" applyAlignment="1">
      <alignment horizontal="center" vertical="center"/>
    </xf>
    <xf numFmtId="0" fontId="5" fillId="0" borderId="86" xfId="0" applyFont="1" applyBorder="1"/>
    <xf numFmtId="0" fontId="5" fillId="0" borderId="87" xfId="0" applyFont="1" applyBorder="1"/>
    <xf numFmtId="0" fontId="34" fillId="0" borderId="62" xfId="0" applyFont="1" applyBorder="1" applyAlignment="1">
      <alignment horizontal="center" vertical="center" wrapText="1"/>
    </xf>
    <xf numFmtId="0" fontId="5" fillId="0" borderId="63" xfId="0" applyFont="1" applyBorder="1"/>
    <xf numFmtId="0" fontId="5" fillId="0" borderId="64" xfId="0" applyFont="1" applyBorder="1"/>
    <xf numFmtId="3" fontId="34" fillId="17" borderId="65" xfId="0" applyNumberFormat="1" applyFont="1" applyFill="1" applyBorder="1" applyAlignment="1">
      <alignment horizontal="center" vertical="center"/>
    </xf>
    <xf numFmtId="0" fontId="34" fillId="17" borderId="62" xfId="0" applyFont="1" applyFill="1" applyBorder="1" applyAlignment="1">
      <alignment horizontal="center" vertical="center"/>
    </xf>
    <xf numFmtId="49" fontId="36" fillId="18" borderId="71" xfId="0" applyNumberFormat="1" applyFont="1" applyFill="1" applyBorder="1" applyAlignment="1">
      <alignment horizontal="center" vertical="center" wrapText="1"/>
    </xf>
    <xf numFmtId="0" fontId="5" fillId="0" borderId="75" xfId="0" applyFont="1" applyBorder="1"/>
    <xf numFmtId="0" fontId="34" fillId="0" borderId="82" xfId="0" applyFont="1" applyBorder="1" applyAlignment="1">
      <alignment horizontal="center" vertical="center" wrapText="1"/>
    </xf>
    <xf numFmtId="0" fontId="5" fillId="0" borderId="83" xfId="0" applyFont="1" applyBorder="1"/>
    <xf numFmtId="0" fontId="5" fillId="0" borderId="84" xfId="0" applyFont="1" applyBorder="1"/>
    <xf numFmtId="0" fontId="39" fillId="20" borderId="11" xfId="0" applyFont="1" applyFill="1" applyBorder="1" applyAlignment="1">
      <alignment horizontal="center"/>
    </xf>
    <xf numFmtId="0" fontId="42" fillId="0" borderId="4" xfId="0" applyFont="1" applyBorder="1" applyAlignment="1">
      <alignment horizontal="left" vertical="top"/>
    </xf>
    <xf numFmtId="0" fontId="42" fillId="0" borderId="4" xfId="0" applyFont="1" applyBorder="1" applyAlignment="1">
      <alignment horizontal="left" vertical="center" wrapText="1"/>
    </xf>
    <xf numFmtId="0" fontId="39" fillId="20" borderId="11" xfId="0" applyFont="1" applyFill="1" applyBorder="1" applyAlignment="1">
      <alignment horizontal="center" vertical="center"/>
    </xf>
    <xf numFmtId="0" fontId="24" fillId="0" borderId="4" xfId="0" applyFont="1" applyBorder="1" applyAlignment="1">
      <alignment horizontal="left" vertical="center" wrapText="1"/>
    </xf>
    <xf numFmtId="0" fontId="26" fillId="21" borderId="4" xfId="0" applyFont="1" applyFill="1" applyBorder="1" applyAlignment="1">
      <alignment horizontal="center" vertical="center" wrapText="1"/>
    </xf>
    <xf numFmtId="0" fontId="24" fillId="0" borderId="4" xfId="0" applyFont="1" applyBorder="1" applyAlignment="1">
      <alignment horizontal="left" vertical="top"/>
    </xf>
    <xf numFmtId="3" fontId="24" fillId="43" borderId="42" xfId="0" applyNumberFormat="1" applyFont="1" applyFill="1" applyBorder="1" applyAlignment="1">
      <alignment vertical="center"/>
    </xf>
    <xf numFmtId="3" fontId="24" fillId="44" borderId="42" xfId="0" applyNumberFormat="1" applyFont="1" applyFill="1" applyBorder="1" applyAlignment="1">
      <alignment vertical="center"/>
    </xf>
  </cellXfs>
  <cellStyles count="11">
    <cellStyle name="Millares" xfId="8" builtinId="3"/>
    <cellStyle name="Millares [0]" xfId="4" builtinId="6"/>
    <cellStyle name="Moneda [0]" xfId="5" builtinId="7"/>
    <cellStyle name="Neutral" xfId="1" builtinId="28"/>
    <cellStyle name="Normal" xfId="0" builtinId="0"/>
    <cellStyle name="Normal 2" xfId="7" xr:uid="{00000000-0005-0000-0000-000006000000}"/>
    <cellStyle name="Normal 3" xfId="9" xr:uid="{AA468372-334E-479C-A86C-D63747AF572C}"/>
    <cellStyle name="Normal 3 2" xfId="10" xr:uid="{9507338C-502E-4CA7-8493-91EFED928AFE}"/>
    <cellStyle name="Normal 4" xfId="2" xr:uid="{00000000-0005-0000-0000-000007000000}"/>
    <cellStyle name="Porcentaje" xfId="6" builtinId="5"/>
    <cellStyle name="Porcentual 2" xfId="3" xr:uid="{00000000-0005-0000-0000-000009000000}"/>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6600"/>
      <color rgb="FF99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alcChain" Target="calcChain.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371472</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419722"/>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189138</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10130518" y="6407602"/>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16</xdr:row>
      <xdr:rowOff>566059</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10130518" y="7369630"/>
          <a:ext cx="2752725" cy="4381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746F8142-FB1C-44E7-A271-A6CA195920D7}"/>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370417</xdr:colOff>
      <xdr:row>0</xdr:row>
      <xdr:rowOff>986</xdr:rowOff>
    </xdr:from>
    <xdr:to>
      <xdr:col>0</xdr:col>
      <xdr:colOff>1143000</xdr:colOff>
      <xdr:row>3</xdr:row>
      <xdr:rowOff>152568</xdr:rowOff>
    </xdr:to>
    <xdr:pic>
      <xdr:nvPicPr>
        <xdr:cNvPr id="2" name="Imagen 1">
          <a:extLst>
            <a:ext uri="{FF2B5EF4-FFF2-40B4-BE49-F238E27FC236}">
              <a16:creationId xmlns:a16="http://schemas.microsoft.com/office/drawing/2014/main" id="{02BE367F-3FAF-4128-8415-1811DF7D6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986"/>
          <a:ext cx="772583" cy="8659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370417</xdr:colOff>
      <xdr:row>43</xdr:row>
      <xdr:rowOff>986</xdr:rowOff>
    </xdr:from>
    <xdr:to>
      <xdr:col>0</xdr:col>
      <xdr:colOff>1143000</xdr:colOff>
      <xdr:row>46</xdr:row>
      <xdr:rowOff>152568</xdr:rowOff>
    </xdr:to>
    <xdr:pic>
      <xdr:nvPicPr>
        <xdr:cNvPr id="3" name="Imagen 2">
          <a:extLst>
            <a:ext uri="{FF2B5EF4-FFF2-40B4-BE49-F238E27FC236}">
              <a16:creationId xmlns:a16="http://schemas.microsoft.com/office/drawing/2014/main" id="{204582B7-E923-4309-BE6A-25FAC0C97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631" t="5850" r="19580" b="9140"/>
        <a:stretch>
          <a:fillRect/>
        </a:stretch>
      </xdr:blipFill>
      <xdr:spPr bwMode="auto">
        <a:xfrm>
          <a:off x="370417" y="20298761"/>
          <a:ext cx="772583" cy="651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660625</xdr:colOff>
      <xdr:row>0</xdr:row>
      <xdr:rowOff>261937</xdr:rowOff>
    </xdr:from>
    <xdr:ext cx="1176338" cy="988219"/>
    <xdr:pic>
      <xdr:nvPicPr>
        <xdr:cNvPr id="3" name="image1.png">
          <a:extLst>
            <a:ext uri="{FF2B5EF4-FFF2-40B4-BE49-F238E27FC236}">
              <a16:creationId xmlns:a16="http://schemas.microsoft.com/office/drawing/2014/main" id="{D0AB9A38-0526-452E-BFEC-31D8EC8E4F5F}"/>
            </a:ext>
          </a:extLst>
        </xdr:cNvPr>
        <xdr:cNvPicPr preferRelativeResize="0"/>
      </xdr:nvPicPr>
      <xdr:blipFill>
        <a:blip xmlns:r="http://schemas.openxmlformats.org/officeDocument/2006/relationships" r:embed="rId1" cstate="print"/>
        <a:stretch>
          <a:fillRect/>
        </a:stretch>
      </xdr:blipFill>
      <xdr:spPr>
        <a:xfrm>
          <a:off x="660625" y="261937"/>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6CC84E2D-6C83-4F12-974F-B8FFEDA3B3D7}"/>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703714</xdr:colOff>
      <xdr:row>0</xdr:row>
      <xdr:rowOff>56697</xdr:rowOff>
    </xdr:from>
    <xdr:ext cx="1790930" cy="1431017"/>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719714" y="56697"/>
          <a:ext cx="1790930" cy="1431017"/>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12</xdr:col>
      <xdr:colOff>0</xdr:colOff>
      <xdr:row>1</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E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E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E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E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E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E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E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E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E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E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8" name="image3.png" descr="http://intranetsdm.movilidadbogota.gov.co:7778/images/pobtrans.gif">
          <a:extLst>
            <a:ext uri="{FF2B5EF4-FFF2-40B4-BE49-F238E27FC236}">
              <a16:creationId xmlns:a16="http://schemas.microsoft.com/office/drawing/2014/main" id="{00000000-0008-0000-0E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29" name="image3.png" descr="http://intranetsdm.movilidadbogota.gov.co:7778/images/pobtrans.gif">
          <a:extLst>
            <a:ext uri="{FF2B5EF4-FFF2-40B4-BE49-F238E27FC236}">
              <a16:creationId xmlns:a16="http://schemas.microsoft.com/office/drawing/2014/main" id="{00000000-0008-0000-0E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E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E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E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E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E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E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E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E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E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E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E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E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00000000-0008-0000-0E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00000000-0008-0000-0E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E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E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E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E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E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E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E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E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E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E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E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E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00000000-0008-0000-0E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0000000-0008-0000-0E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E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E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E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E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E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E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E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E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E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E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E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E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00000000-0008-0000-0E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00000000-0008-0000-0E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E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E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E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E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E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E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E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E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E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E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E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E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00000000-0008-0000-0E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0</xdr:colOff>
      <xdr:row>1</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00000000-0008-0000-0E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E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E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E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E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E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E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E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E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E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E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E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E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00000000-0008-0000-0E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00000000-0008-0000-0E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E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E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E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E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E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E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E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E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E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E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E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E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00000000-0008-0000-0E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12</xdr:col>
      <xdr:colOff>0</xdr:colOff>
      <xdr:row>1</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00000000-0008-0000-0E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0</xdr:colOff>
      <xdr:row>1</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85AA0F5A-3FD9-4B94-B641-73FE732160E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E65F8218-C177-4768-8DA1-7AAB1DA25E7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10584D14-AF04-44B5-AF86-16892C12208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D803B962-2122-438F-93C9-B3E8D614211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9ABF96AF-D833-4F19-ADDC-EBD880F0FD2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E9915394-5363-421C-A48A-3B9E5FA2552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4F599867-ED8A-4279-8E4D-5AC348A7C44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D79BA23D-191C-43AD-993A-E0FF9222E7C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CEB84AA2-9F0F-4242-B697-495DC911B6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A7378F37-0E3B-4B9F-A398-483CD9DBF6F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7C7B9BEF-6730-46B3-8C66-400A32EB5EE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566C370C-E6C6-456F-B56F-951CD415B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789306C1-441A-45ED-B152-59A48EA27552}"/>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6E5EAFB5-B392-4047-8342-129248CB48D5}"/>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47654C01-274B-40BA-8B3B-7303A6B7065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7529C495-DF31-4C54-8A02-7979CA04D33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57DC6F0D-B20C-43FC-B525-00E51BDBAF4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482B4555-BA71-4987-A755-943D45CD14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DDA3F589-0799-45B2-9FDD-37348462A3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15B3F3A4-AB58-41CF-9FE7-49D158CB014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8F9CED1D-8338-4449-9555-EF21525186D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1C8F170F-5B09-4A67-91FE-804300D0EE36}"/>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E77CF4AD-CC1A-427A-9300-9DE1549E4AB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5FA6E613-EC52-4B13-96DA-4720EAAC1D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1BB53A1C-2462-4200-A7AD-4BCFC169E8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8366F79C-7209-45AB-9173-94F0544C605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54B1E86C-93D6-4B3B-BB0C-7755713D111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2363B178-9CF9-416B-A37E-3159DC5FA3BD}"/>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299D00FA-99D7-452F-BED9-E1FEE30AC33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F634415D-65CD-4744-A4B7-776BB5B6573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9BF0FB49-C820-4398-A4A1-6C839786AF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A67DF237-6C8F-42D3-B14B-3B88BC84AB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77687C51-8CEC-4260-93DD-58ADE97D684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8F454786-A39B-46F3-B2CD-77A394D4303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F6565339-445F-4F0D-BB51-22C0192D5C7F}"/>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D859516A-21B2-433C-8B42-8D14A88F9BA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9CF29FDD-AFF7-43BD-B807-AD29EFF5D9A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DFE633C8-F738-421D-9C1F-A4DA30B28C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8470D02-4441-48DC-875E-D9F2B7B4EF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8A9C3EC9-7C3F-4922-A45D-E92E2B49EEA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62F805C6-5BAC-46BE-A576-47135223F201}"/>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83448627-70C4-4833-AF72-986ADCF0C569}"/>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F078A765-5375-4E13-9BF7-B8229C0DC66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5FF96B92-3218-485C-A302-980242D6586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4DC1B94-CAF4-4456-9593-E925874FF52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B5778794-4514-4565-BB57-5205480F74F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8D9987B1-F887-4DA9-A7E8-CCB9587E988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179C5B4C-C113-4D67-895E-172511763C4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9C4E6017-72A4-4FDF-95AA-D4F6288FECD0}"/>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B60F116E-6D79-448C-870C-8375F53D51B9}"/>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E556CFAC-6C83-4DAD-AA16-3F2A0A1E4EF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C7638AFD-A499-4369-8956-319F03AA090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85895E65-AC8D-43E8-B64C-ADB91EFFA1F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2D51C32F-BE09-447C-9185-64DB824886E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027D5811-5E34-437A-8905-D5837086F2B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02E768F8-CACA-4D2C-8042-722798258763}"/>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CCDD83CA-D764-42D3-8575-4DE95EBF94F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784D5A05-112C-44D2-AAC3-ABEE4451E2B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1AFC733-2EF2-4AC1-9488-343253E03A78}"/>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7AB47366-8A5E-40C9-8AD9-D78BE007529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59890EE1-01F1-4CA5-A568-546972C8119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7F25A74E-D853-45CB-886B-9C0C1A051A2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53DE342-440E-4C02-9759-DFD37F909F8F}"/>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8268A59-B2D7-4BF6-9A63-4F8C2699F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FD4FFE66-72E2-409D-B2CC-06E858EB1DF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E15D2BD4-BEDD-484E-879E-FF74DC072CE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9E10DC07-3E86-4C07-A609-6C688A617247}"/>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448D9138-6F0A-40A4-85C6-5354E0BDF40B}"/>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27156DEC-4084-41D0-9D3F-949CABC3871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2398F95B-5750-4F05-8D9C-F67400F8458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BC25ED5E-D4E5-4EDF-A8E2-81DB7A63E45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D5289BB5-8FF4-4D82-B548-44DF30978B23}"/>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6760CAFE-7831-43F2-BDA7-36D94F34479A}"/>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6A163B8F-04B6-494E-86B5-9ED937ABFB5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E9B3424E-D7A9-4B36-AAA9-2A7C551E082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DB4E1523-6E42-44DB-A3AE-016E65CE41DD}"/>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B7CBB13A-7251-4FEE-B175-71912CAAB30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C9E33468-83D7-4EB5-8E60-495691F541F0}"/>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A87336C1-36CF-48A7-B7BE-422B6EFB31A1}"/>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D3F2F572-4EFB-4DDA-B671-940796B9D3B6}"/>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35DCEE0-12CF-4407-8F4C-7E144D946384}"/>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B2BDE6A3-EC57-433A-809E-5AA9FCAC074C}"/>
            </a:ext>
          </a:extLst>
        </xdr:cNvPr>
        <xdr:cNvPicPr preferRelativeResize="0"/>
      </xdr:nvPicPr>
      <xdr:blipFill>
        <a:blip xmlns:r="http://schemas.openxmlformats.org/officeDocument/2006/relationships" r:embed="rId1"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91010454-A3E8-4CE5-AF2C-B811C5B00533}"/>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0CD70F72-4F1A-4024-9202-4032F922A0FA}"/>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FA18C83A-7F39-479B-9984-1E28DB289074}"/>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97042141-EFDF-4D2F-8CC0-75193433376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23BBB45A-F8BA-4D75-A21A-611C82D3BF9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259B0BA2-BE0C-467A-B5C1-E52DF458877E}"/>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D2CC1D4-BBFA-4752-861B-0B05E10E261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C611618A-7139-4AFA-B0DF-FCDC26B15D8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7AE821D9-F69B-47E4-A06F-DF8683BF041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D4D3B3CB-BDC2-4E61-8D25-1DA416DA8143}"/>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684BF44D-88C0-485B-BC67-6B25F4BE2BBB}"/>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F3D3407D-7E83-4372-A0A9-1DB83ED543CC}"/>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5263DB0E-2412-4CDA-BF09-ACDAE34D80B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CC09C596-F357-48B0-92C0-F281AD98640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BA91FAED-434C-4770-8E74-7AA7CA84785A}"/>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1B45EB50-C648-4CD7-B374-FCDD20E14228}"/>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C3A8159C-2146-4DDC-A676-61296072037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428435D-D8B5-480C-9A2E-7255E4488C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7A0841DF-91BE-4AA7-BB1B-86F55FCEEB1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8390CADD-6BE0-4707-9EA5-22BAFC44B26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99FE916E-6B75-4742-8300-E312B1322C91}"/>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70DB2CBA-7F8A-4ABE-B7CB-6FA3163D2312}"/>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952BD888-F972-45C8-8F8F-3FB196FACE5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8A75D9CC-9F68-497F-BC58-045940FF9837}"/>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53FF2EAD-0DA0-4B41-B8B4-B7C919CC9B2A}"/>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338EB8A2-E09A-4D71-B839-AD80221DF12D}"/>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CAF25C60-D8E7-42F6-8F5F-62D50F5ADE75}"/>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3FD51303-FC38-4FE2-914E-D3FF2D1FC4F8}"/>
            </a:ext>
          </a:extLst>
        </xdr:cNvPr>
        <xdr:cNvPicPr preferRelativeResize="0"/>
      </xdr:nvPicPr>
      <xdr:blipFill>
        <a:blip xmlns:r="http://schemas.openxmlformats.org/officeDocument/2006/relationships" r:embed="rId1"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2B3083FE-5BF0-4A10-BBD1-D939D5C9A6A6}"/>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4F5F5AF9-9C83-4CC8-BA02-2AE02EBCDA2C}"/>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B96B68E9-BBEF-4072-A566-EF0757EC52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F71F6B45-3E0B-427F-A998-1EE0C963DA9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D0D45D4C-42DB-4E1F-8FCB-741D18707CC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410E2BDE-70F3-4AAC-96E4-FF11D25787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D4FA331E-EC22-4A20-B33B-7535479C59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50488F93-4C8C-4FB0-91D0-6F738617FA7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6FA401C8-78B0-47DA-935D-778667220C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56ADEB50-67B9-4C6E-B4B4-8ACC12AECA1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DF6D7669-B3B2-4608-867A-C203701D49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4C4C7842-A881-455B-BF68-754CD0F97AD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A27F9D9A-BB28-44B3-B23B-6F36CB639F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C0500B2B-000E-4FBD-828A-2C4C68F4A1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905D7285-F9CA-4A7A-89B9-31D28EB99AB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8331C4EC-291C-4CC0-B7F3-5407B041E88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6CDBBB73-8007-46F1-B101-F32578BA29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2DE013FB-10A5-430E-B527-96768BD556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32B131E0-0B69-4165-8720-F2D035B553F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CA007286-2A95-41D2-BBFB-C944AE8409C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98E7632C-DAD1-4428-B07C-B691E53429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051F1C70-0D33-4B0A-8FBC-4A567298D4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4AE5BC2A-4E9E-44AB-9485-E5564E31B4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91AF137A-0A2D-4136-83A3-2BF99DE30EC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29DFD34C-B1A2-49B0-B854-00DDAF8EB2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0363AD25-9121-44F9-9EEC-6F5EF9D6603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14935C17-AE0B-4D90-8167-371CCDC84B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7E1E74BF-56B9-4014-8C9E-72676E985F6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9B0E65E9-56BF-4F7B-8F1A-D3AC523BF8D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A898EE1E-7262-44C8-8705-4C1EB18AF96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29650CF3-2C26-4209-9A6F-ED397E4FDE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DA5768EC-EC0C-4DA7-A718-269B13EE7B9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DF5B71F1-6A86-4D40-BB93-BD71A0E5CD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D8167124-0D60-4C70-859B-1BD22122769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AB552A7D-9CD0-46E8-A14B-5A86C8FDD7F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331A297C-F8DA-43D8-94DF-B85BC01ED6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59502075-3799-4B90-AE96-DA7E749F6D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D32EE6B5-E1A8-40BF-B0B6-B96B70D01E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6886EF37-1455-4CE4-A560-EDBC3779898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240C546F-C5F3-4E21-B4D7-278E3B647DA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03C830C6-4059-48BC-ABA8-AA7682B042C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832B05A2-3919-4AE0-A1E4-F0CF2D225B2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A7577A7B-62CF-46C7-AA4E-5D91801D20B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97B1B9DF-94E7-45E7-9B72-5242DAD5F13E}"/>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B5E4FB60-0EC9-4D0B-80EB-566506CB74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1B6E785D-BB5F-45DC-8517-FD5F53B944E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34A3EB3E-9AE6-400D-A699-C633E2678F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8A75AC07-AD0D-4F3E-8D3D-E43A1B51DEA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B2565DA5-1B99-4A98-8D35-3C43AC3E08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C63A66E-6E14-452E-9488-2AAC0AE8A7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CA886005-5DDD-440F-8008-947D626CBE9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33065234-87F3-4A3E-81F4-003A37D663A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505C0B7A-5CEB-411B-AA54-14232608099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29C62FC8-D6EF-4FED-8BA9-A6C7E978B2A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946D841C-B7DC-41F5-8C50-E0E7878D7FA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43455446-692F-4D5A-9CF1-A597ADD5CD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0FBFE773-75E8-415E-82E2-7D4BEE5D054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A56679F7-60D8-471E-AAAC-B05BE9302D2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E568C79E-7C04-4FEA-BA6C-3DABFF9F88F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461DBF6D-1833-4132-AE83-7E80A7882CB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CFB58BC2-89AA-4069-927E-D011F235F7B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D8630F9E-572B-4882-8E9F-EA0271F11E7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46E689F2-730B-443F-90DB-E287722EC79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32B5958F-EECE-4F85-9149-AE4329421B8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D505DE99-4923-44CB-B2C2-25BB7011017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0A789B9C-18D2-402B-8AFB-D9127067382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A45C3201-5063-4E76-A996-2649118F9CD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FEF59AF9-ADB1-4EBF-85CC-AFEC25FE0FD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8809F4A7-62E4-4FC4-9CEF-8AB1D9C254BB}"/>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7E72C0A6-DA1C-4988-A0C4-5464956AB6A7}"/>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C69C638D-D901-49BD-A789-32E6BB4744CB}"/>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B4B05CC1-519F-4896-8BB8-E37E9BE161C9}"/>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BE321A48-97A2-45BF-BBC3-7C958D40A8F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CEAE05BC-C9E7-42D4-A424-A7701173627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9B9C5F56-815F-4C4C-97B7-A8DA137D7C2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918A9FAA-5EAF-46F2-8BA9-EA1BDA9985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CA3790C7-8168-4358-A4D2-ECE2EC5EF56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5A9ACBE0-49E7-4B5B-8E78-1BE2A5F6DCC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9E4E7083-4CD6-42A4-85FC-A78441AF379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1AD1BAE8-7861-487D-ABC4-3A6A0CE6580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E76C475E-6A33-40A7-B104-7E5CBB11E3E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5544BF8E-FF8E-4E56-9343-CB0C3806BF8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D3E115F6-FA1D-4AC7-8ADA-A55FF4F71C6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59A042D0-22CD-4577-92F2-E4E5C0532BF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B3E0D9E8-D9FA-4942-95EE-E53388109446}"/>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44E56DC6-F000-4A92-8B0B-B366BF3F8C41}"/>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A88BD538-EBCF-47EB-B16A-D7BED212EA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3E3604EF-E876-43FF-8BD6-E70855F078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7AA4B0C8-3752-4A38-ACDA-5905447DC65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E8D04E25-F8AE-4CAA-8098-3125D0F9973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0782F6B8-FDE5-408C-857B-62DB0643BAD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03C29F6D-076E-490A-9C48-FC77CE04772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25CB7EE4-E88E-4A5E-A4BC-531EFFCA145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7335D612-DB80-4DB3-B361-FF22B5A3FC2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855C4BE4-FFFB-4585-9E02-03030AF87F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1AE1DF58-C7B4-4B26-9A20-42BA8069933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6A99ADD8-DE11-4D13-9345-417A44A403D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70543D62-C694-4BCB-A96B-CF5DC35E1A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2C32D79E-9CEB-4FE3-B8BE-4D17CC51C42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9625D9EA-68F2-4951-AE8F-9F3152B1678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48A95158-5899-4AEF-A2FE-8CD20F2827D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B6B9DEDD-FB51-4EEF-B919-3ADB264AFD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447BD30D-66C2-4CD6-97E1-9898174B96E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D68D3545-51C9-4C0A-8F5C-4306F46B608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1BED15F6-88A2-4351-8A57-80C79D6CDC5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6397B6CA-09FD-40AF-AF78-BAF597A14D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F0F45EEC-01B4-4642-968F-E877614E8D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69D4AC27-2C11-4775-A441-ED4020D5DC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8F06BD22-32F5-4C30-A270-9959F969A4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F46AE064-1847-43A8-89E4-5DE943797A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8F8048B5-398A-465C-AACC-1CA234B7D13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E4AD305D-E976-4C07-94C2-74E179D0CA1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12C0A7FE-2A11-49EA-8049-A7B7AFE397B8}"/>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60ABCE81-804B-48D6-B261-26D5284B3BA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E90E5B9A-0FEA-46FA-A7ED-4BE933C379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CC03CF89-7E9D-4A63-9A13-6B58D94F642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7989BE27-C8D4-46C4-A8F9-BBA667C85DC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B0233409-94D6-4EC7-9951-CDE3B25FDD1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F9E651D9-2196-4775-8C22-6BEC51EF8FD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953492BF-C7E8-4C52-8009-C18ED53E4A6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8C1C3171-7054-454A-890E-EADEF72EC28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B5387C9E-DC19-4980-8BE9-22D54169A03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302C8EDA-EE1C-435B-8C62-5E336775CC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DAB9B54C-F8CC-4E7F-90DB-AC431452249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E20DE69E-70B7-49B2-A484-2E15CE4A6E7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DA6654F6-5FD7-41D5-9E0B-1CBFF35589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00CE15E1-C4F3-4C00-A506-6C6FCFB0B54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54949705-8B52-4768-8E13-C561A9A9A3B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D757EC0E-C684-4603-BD1A-B415DCA547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C95DC0A9-D963-4447-A04F-6A7781F427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5E4C3CE2-3124-4725-9DD4-070445322E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E0B1E99D-2CA6-42EF-B446-0D7DF824CE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AA73576E-BA5D-4757-BA4F-EADA3F7985D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59704FE3-3CEF-481E-AF21-C058D623C71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E9A04040-6DFF-432D-A63D-87745BC691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207334C1-BB0F-4649-9C89-3E9B9306B6B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8996CCB5-E8F8-4563-914E-4AB080D9AEB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211906F8-A98D-411B-8280-53DEA176115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F64FB1B8-3591-4AB0-B6FE-14FE74FEBA9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7BB6536A-15F8-481E-BD7E-48C7CBF8B0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50AEC4B1-A94F-4297-8CAC-C3D6D477246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C3880B9C-6185-4CC6-B5F6-F522C6490D1F}"/>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D7B6907A-DCF6-4B29-8FC3-6DA29F3B0BA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6DCEC586-84D1-441B-ACF6-BCD5A7C1DC8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4DDC709D-CFB4-4D17-8E0D-CEE30B1CFFE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CB289B9B-4402-477B-886A-8BBE9ABA0D7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231B0699-8C98-47BF-AB21-CF57FC9418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546254D1-4DA6-4370-BF37-8E6C4543949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4C9DF5CB-080E-4259-A51D-BDF6D6B4086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4CC43A4F-C226-4D12-AC1D-52EF9BAC45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A8BD52F3-ED93-4494-A99B-1B36FD7C9FD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04B21617-C650-4D24-86C0-A3CE0B5CC8D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0BB41D72-090D-431A-89EB-9D71CD78F1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7A17A3C6-B1A7-4B28-B6C5-8A07E177BC4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B16E9232-8703-4120-BBE3-94B140B0F32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69866219-7823-480A-9EF0-C6E8A6234AE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8C836BD2-2145-4ED4-88F8-8EF014EF1B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68BF230F-17CF-442D-A70A-4DB672904CE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FA485423-FE64-4C8E-8644-A16A7E25077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47C7A464-3DCD-4E09-89F8-DCA4F285F0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649C33D6-1864-4C62-995F-7A13DF29C76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F7EAEB32-6548-41EA-9357-1F59256B421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424B42FD-E982-45B2-B5D7-C79067EF59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71E8CEE2-982F-46A0-B8B1-EF3A5DDF73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915CCC43-C06C-432F-ACE0-AA8F68985CA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21F1B652-9E1E-46CF-803E-546CD85343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A0AE5787-8F41-4542-9576-07ECD9EC94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BB20FE33-CFD2-47E2-BD75-7C9204AD24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723AFBD0-87FF-45DC-AFC9-AFEC64CD82D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0CFCF43C-56B6-4F46-9A18-B1E8D7442FB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084B7C2-7E9A-4E28-BB23-926C262721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83287936-5BAA-4979-AC7A-9055D420225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7EABF790-1521-46D8-ACC3-57009578AB0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BF80834B-5A28-4121-8DFC-6719C3D35D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1D70132D-BA4C-4D03-933B-8A829FD0170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707E2F76-C6D9-449F-9154-DDC71B1703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DB260EE1-CCB0-40C1-BA20-BC31905ABB1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B086C075-1F0C-4D2F-A9F5-3AD0335A786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1187FD1A-811C-427E-B983-AE9E61FC77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1E1845FF-A26B-4EFD-820C-6CB13555A3C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B8CDFB57-5B55-45A3-8C5D-946C8E47AF8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54E996E3-1CFF-42E1-BDBB-FAEE144B4F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3FC6E9A1-B43F-46F0-BDE4-FB7526B2650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6FD0A9C6-5324-4001-B501-A8B526F86AB1}"/>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D6F165AD-B257-4867-8DD4-1824909873E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E0EC4FDD-AABD-4D54-9AFF-D99AAF66CC9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DC1D5187-2BDC-4EDB-BF85-024D3804B52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772C2649-9919-403E-8890-86A04A1594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7101974F-E08E-49C7-B410-59205A431CC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8720B8E8-467D-423A-ACDD-BDF6D1F8C80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525EA26D-ED38-4477-BDA3-0DAC886DE5D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CF732BB2-FE65-4D4A-8188-EFE20D40D99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07DEB775-97CD-42A6-B3C6-DACC464FD2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EAB14CA7-9B2F-4601-91E5-87D46D11742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C6A98E93-8109-4006-9BD7-143E0E674CC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F93CF963-3C4B-4C9A-AB75-70EDCB5F3E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38AC76C9-0A49-4019-81D8-4DE80F7D4BC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9380E195-51D9-4D60-88F4-B7A604EA332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2D44131A-7C50-4B65-8FCA-9FE1AD6D2B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9A7DBCBB-AF2B-43D5-B670-D6CB58BB7F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7C4BBADD-C999-4155-9EE0-A03318B89AF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7980D6C8-6799-4ED5-A51F-B70D2F0626D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876CF9AC-F489-48D7-B22A-C4FA750CE07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D9CB4061-258E-4F30-8323-5F39356791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428EF3BE-528E-4CF3-BDB3-34149BCBAE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706F7CA6-EBEF-4803-A995-FDEFB4889D2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AF4F6FA4-4DBA-4D33-A500-8388787BE5B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862A7E21-D199-4D6A-9CF1-4C821E82B64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9FB69002-43DD-4366-9CBA-99DD3835E4D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C2678C8D-495E-4A60-A5D5-52F2C1B9BDE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A9285233-F456-4B5A-BEC4-E5888B7DF97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82C80948-B6EF-4E48-B21F-C6687C6F3DF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E552495E-8AFF-457B-A1BB-62AA9DC8DA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28224555-7007-4FAC-BBB5-5E185DD126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329B7BAF-79ED-4D90-9406-DFACC6A3A4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EC24E180-B214-4807-A365-8023214D76F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F7D0F902-D6F8-42AA-80B2-07EC78645D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0A0F9862-7944-48D0-A900-7BC92A4032C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6B869548-436A-47F7-B0C0-73D79617A5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1C273094-FCE9-4D8B-8BF5-B57066BE65A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089AE6A2-00E5-4966-A73A-0136964EB3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9BF19C9F-E957-4911-934B-C5C8446116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3680F71B-8656-404F-A0A2-0B3D80CBB9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4EF0E162-3C1D-4E0B-802C-116DCC5D8F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E300571A-E189-4DCE-B765-DE1DFB10FE13}"/>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5B931AC2-EAFA-4EE3-9789-11DDDD59B27A}"/>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A5F522C4-A76E-486F-B75E-B1F4F9C01B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E234C1C3-6C74-4B8C-B91E-63E1A40C00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89B1FD0F-F89B-42AE-9021-6211FB8364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2D3435AB-14B3-43EE-8BAD-0A865B53DA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5FC94968-1ADB-4A65-889C-BB6B352FE5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C844E8AD-0416-42B6-9AD1-C75C15784F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30BE75C1-BE0E-4393-B9E4-4C83A0828A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4A7F8762-0586-4CE6-B1BD-BF3F721AC0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A219FAF2-B95D-4214-93A1-16727EF2B1E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4D64BAD4-8157-443A-850B-8101C581964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D833BE05-F72E-46AA-83C9-924D83B3AF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81980B8D-7CFE-49C8-8D6F-54425E45D27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A6FEF9F1-BB56-4AD7-AB79-7383F867997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36EAB89C-551C-44B3-B5F2-0E938801C37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DAE650C6-414D-4F28-B38C-520753CB13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7FDD6618-3CCA-498F-8C2C-8C8B6D54C9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E428807C-AFB4-4B72-AD58-1943E9407DE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199466FA-A713-48B2-9B4D-D2484B671D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9FFB413C-33CB-4951-AF7C-B75B1345AD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79729040-3F66-43E7-BCAD-474267BCC1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D1EE9EA8-2B24-474B-8F81-1DE673E111E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89B5C393-383A-44C7-9360-045ABE7B5DF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70D696FB-4B69-4531-A41F-7249237EA3C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39D0CB51-74DA-41A1-8FE9-D72FE713556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5761BB37-BC93-4CBD-B479-AA53EEB58F3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93B7FFD9-76B0-46C7-9A25-0DE97F82F70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68CF3F48-C98F-4B46-9385-11D83708B51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F40890C6-F0EC-424C-924C-931704D2729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583F489F-CB8B-4D5A-967E-B001EB093DC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11FD22F4-2A62-4E5F-B4A3-B07E5BD1EA9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723D9BD6-574B-4F2E-99A2-FFBF43DDB48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16215AAD-C3D5-46C6-912E-989B453D541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73F59F09-F10F-46C9-BF0D-581572C2CE4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BB4B87F4-8370-4213-873D-D80214F46B0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5ADFA71B-F871-432F-85A9-23080AA8A0F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D3DC043A-387F-4B2A-9227-3D005BABFA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976C8C2D-3182-4676-93EF-53AC4366C7A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0BD1A770-B232-4350-8AEE-18396FDB21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EB8C018F-D7AB-482B-BEEC-351642A2A1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7C0E8FEF-E08C-4166-9E28-209F3F56D9A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2EE9A185-4F16-405F-B5A5-11D353D5E59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72B9EB69-1693-49E8-989E-356CDBCAAF8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682239F0-0356-414D-A152-7D0B797EB8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1BF6E772-9A19-4914-8173-C1581A00D20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E954FAE3-7548-40BD-AB01-76A05195C1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09005CBC-E0BB-4A0A-B448-97930A36F6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3311C395-28BA-472F-BB8B-62C841A9F6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E060FAAF-0B86-4A84-B4E9-A7CC1A7C39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AE4E844A-18BA-4D96-97AB-C1230EEAB0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8CE33D56-7B9D-4EB2-8D82-D2505B8773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C5D75BED-C378-45E9-8787-3A5457C3637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C70F2952-B4C9-4711-A8C8-7A3A1D9427F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90C099B7-218B-4939-83CB-285DB584A7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9687930E-9B77-4EEF-9509-1F5FA7FDA00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B3B31D75-CF75-4701-B457-3C063DF3AA2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B8AAF808-58D2-4C9D-A780-8F4F3C60955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3AFA29BA-D29E-4535-A81C-4F95AD925D1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0FC1ED33-22DF-4D29-B9F6-11D16AC01AD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B1721EFB-FE4B-44CB-9658-E7C618D54F2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AD2650F0-9B5F-4173-990E-0A5CB986BE3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4A138D88-EF7C-40EA-A7E5-0B6529DAD0C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9CE95632-061C-4020-AC07-E81224C1BB1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D63E2FD1-E175-4EDC-97BA-52063D3D6EC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9D79454D-ECD3-4321-A93C-385C41F2653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7EDB400E-FC5D-4329-B3B1-3DA4A57B780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6D5F97D8-82DF-4370-B6C6-361EBBF4A20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6791F60D-C3E1-4C2C-BA61-9809A96434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67CE0AAA-269A-4043-A252-90C4B28F4C5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879D8B6B-0DAB-4373-BCEA-9B3CDCD98BD3}"/>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86D78ACC-7EC4-492A-AF57-FF4AE552281A}"/>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10C2A133-808F-49BC-BB7E-D849540DCE6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A18A6FC3-BCC6-4343-B66C-946525ADB8D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1E66085E-DDEC-4621-B29F-576B7328704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F0040346-A1F8-4ECF-9DCD-0BC87EB12329}"/>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A0B2E5FB-4C7D-4C56-9BEA-CC5915D8D30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A4542E6D-065A-4652-B601-8E69E60A8ED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070A4C66-59AC-43D3-B022-DACEAA93384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1AC11CD1-082B-48BD-AD66-3BB0B4F18FF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1A68CD3A-A242-45CE-B4D1-518E41A04E4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94015ACE-3F4B-4A90-910A-56E125CADB4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217E199C-9557-42CD-BA4E-5B01E19113E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FEBFEA9A-BCFF-4146-A556-4BAB4B2B399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E98D8A2B-07BF-4E75-9463-DA3EC8EE32EF}"/>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4DAF927D-0C8A-407B-BC20-228FD7744640}"/>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57C0E800-9205-40E8-AFD2-E09C22E817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966EAB21-FC55-4528-9564-176494FE44A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1352F242-F3C3-4723-AFD1-5A8E48DD971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ABB49571-83A5-4B07-B820-FE517859B68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094D4942-CDAC-4E61-8CA8-BE2B77AB6E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145E489E-9C85-4608-9AA9-BA88B678AA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0F1A2A12-327D-4E8B-8865-6FA075947BE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26C71C49-7502-4B47-95A2-2B14BE06B0A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994C8577-6DBD-4E6A-870D-5B5A3CB6E3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2DB1A661-D520-4AF3-886C-AB6B51194C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A1B17999-D3F7-4923-9BBA-1BFB9279B0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643FF8F8-1989-4F75-8D87-4E5702234E5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6A7D651A-3CF7-449D-B78A-AC99F1D6A51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DBDB4AB5-5606-4172-9E4D-67F79043EBC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A48131B7-91B7-47AA-9E75-8362D0E2C2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79CE1EE4-5D9A-45FC-B791-A009240DE2A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41E63EF9-6501-4C13-96F8-80DCFF24B81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08EB4DF9-132E-4970-B9B7-522774BD341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DE911587-4BA2-419F-8340-74BE69D7592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3A6265C6-D232-44A7-B10A-5E7AC1565B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DA9D74E4-1DAC-4A88-97C2-D66DAD8386A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7A61851A-71C0-4E5F-B908-243ABF659CC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77FCFA76-4C2F-4C10-8D32-67842EB162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05E5EC6C-D0FC-4597-8FB7-1A52EE8E63D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DC0F9230-CCC3-4D9D-941B-3D620D44FE7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9987E8EC-D856-4B92-BA59-931298AC6E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0193A84A-ED46-4666-B391-B06D5C6AE9B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32CA97B4-219F-4398-835B-C7229E6BC80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9537C51D-09CA-438D-8756-FE0D711EF6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90AE3703-545C-4A52-BA6C-1A02406F68C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C5895943-A3C9-4DDC-922D-DA6C6BC966D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8AB4F2D4-C089-451B-B249-CB1C83EEC3B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ADE342D3-D98C-46EB-81C0-12110F9630C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D30E6048-908B-4944-AD38-CB686134E2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D83537D5-CC48-407F-8086-C21B0D02A4D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5FDCBD0E-D466-43E0-BEB4-E635998643E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272EB272-5131-4F71-9CD1-8B0A46BA073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11808C77-233B-4280-8091-35AF26FD8D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56187E88-1F63-461F-A1AE-33A37C1EFB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EDF2CC23-5F99-48BC-B8A5-D503BE08A2E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B53E2931-4A3B-4DFB-90CC-902C3BD2AF0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7121815F-28AE-438D-B003-E2F3B1E0C27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84028B86-FC4F-4A23-B86E-B7BC07208F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FDCEF613-F333-434D-9EA4-8FB0BB7BDC0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8F0F49F2-2F7D-4870-934F-FA6247FB26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0FE66BB9-8C8C-4229-B1A3-FDFDE79D8B7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A139AFAB-E3F1-48A5-A08C-CB5C9E20A5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8976BE7D-A773-421F-A12F-0CDF2F861F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6CC39EFE-B0E1-4663-824A-4FD95F33A10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F44BB3B0-B12C-42C0-AEE4-AC81C28ABC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C0B22F62-A7F3-4116-BDCB-B49CDBAF4E8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BB60B76E-429C-4E0F-86BE-3851EE337D8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2CC1DE7D-FDBB-4061-B048-F0C04313615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955A09FC-09AD-490B-AA9F-0C64ED685C4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E2ACB41B-8612-478A-9DE0-17D9A9ABE57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B9C4763D-F362-4A30-BF0C-80510536D8C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F6379F74-0F3E-478E-915C-6CCD70CA54B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842C45A4-E85F-4E3D-84CE-A0E275EEA5C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667B0CFA-CF3D-4F76-86EC-513707F7D39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296BEB34-6308-472F-8A42-1D767F2649D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CAF132F3-EAA5-4385-B387-EFD0AB3EB5F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1D71F9C6-7551-4E4B-8B30-BD5619E1D57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DE4CA380-559B-4EEE-A69E-4826655A1B5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3C5FADD2-04CF-47E3-82BB-203142AB339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7513C7F7-F534-4827-9AF6-563F7512109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4A11F0A0-8528-4A51-A85A-A7F46172DC7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652B08FA-18A9-462A-B904-0E8E090E837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E7736ACB-1AEB-4E1D-88F1-81513B41DFC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FBBB6CFD-4389-4E45-8B97-AF67056FA7D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7DCF712C-B3B2-496A-A8A6-ED3D61A3CFF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A693A057-E57E-46FC-9E58-C97CB3C2B86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937F89CD-5E44-4B59-AFC8-101ED7DB837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6FBB8F63-EF4C-4CAA-B992-5E7E574DF0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FFA5C8E7-0289-40A1-B2AE-055A7180722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341DB101-673F-4095-ADCB-33E90D25740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50BA7091-393A-413E-8B72-6DF96306C31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FDF4EF57-F398-4CAC-93CA-E47D89A437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6B119E1E-E289-4A66-9738-0D915898791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D2DF416D-CDCC-47C4-AD81-3A60E75C8C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07CBDA40-5EB7-4795-8C93-752968D494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699CAE61-156C-423A-964E-F0BB54FE945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2F0DE810-80B1-4B3C-982D-D6FC704A4C1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79B6295E-7AF3-4D99-9FC8-E82FA296E94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72529F81-12EF-4B42-ACF1-15EA43CADA8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3482B84C-02BE-4782-A07E-221D8AFEF98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F2694F0B-3C02-4C64-AE86-41F15C7CDAB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1F3BFEE2-EF78-4764-9952-E13137A7288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C574CA35-60A2-4CBC-A8B8-74BCE97F77F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1D740EBF-508A-4984-9E25-03E9360C623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66875888-A95A-48D1-8088-599BF8541A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357A15AE-B408-4739-A3EC-036A5E754AE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D3BD3DE1-9FCC-4361-AECE-C2E82E51AEE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F0CC5AB6-02C1-461E-9BD3-17F34FFCCE6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127CC0D3-5427-4858-BD5B-9B44A8E5D08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0E9860A9-23F8-41AA-99E5-15B02EE9D99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3B5DA226-4D5D-4DBA-B2B2-54A504F44D5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FAF3C28D-2FE0-41C4-B104-AF9EB63E559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8DC3717D-ACFF-4843-BC2F-44BF7CD2B9F2}"/>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67133F24-7045-4609-BACE-86FA9ED1BE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BD2EC274-7C1E-4839-9885-0F381562B12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F823AA14-C5C2-4BF2-A1D1-88D409AECC0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CC249DA4-E7FF-49E8-9300-25C3DE78594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C41B1A68-A69C-430F-A55C-3B481F66FE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C2891B44-A015-4220-B173-542BA67B75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BEB9867C-2030-472D-95D7-1D10BD337B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C1259302-18EA-42AA-A93C-8A7CF9F9959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637767D1-EDD1-4AC2-8764-F59839F8978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983853A1-2003-4C98-9488-71A7D82F99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63819011-28F7-4D4E-ACFD-C61C735E33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17CEFDB2-E3B5-4F2C-B4F6-62A5A4E4CDE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9BFB105E-53AC-455C-BF4F-20ECECF122B9}"/>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222A9587-BEFB-4A66-AFB3-1345927C811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B7B6F141-CBFF-4A74-882B-5E4BF2FA310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C1141020-A990-46BC-9C31-26777882E0E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1A00C4FA-96C3-4078-924D-9CFEC3272C9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F41D02D4-C17F-4A64-A53A-016BF57EB8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E50B0415-38AA-4832-ABEE-1FC92215D5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A40885C7-1147-45A4-975D-02299580CD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F4957494-CECC-4AA6-ABA6-B9E6ECA07D8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B0A76784-4D42-478F-86B6-E5146E8262D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8FBE97A6-430D-4CBA-8627-17ABDD1293D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B56AEF8F-07D4-47F3-9128-F2A54062961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21BE1A57-DA75-4BCC-AF3B-E872E869E22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AD3CDD66-6A67-4ACC-9CCD-EB569725A48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F3D43CA6-1D00-4761-B5F8-363D8D67011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860F5377-D7DA-47FE-A4AB-4D5B472C9EA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95BA9B78-7145-42E9-AB2C-F89AAED8FB7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C9C96D3E-F68C-4F2F-857C-4C6568013FF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EDDC94B0-ECE6-4993-A76C-4466708BDF8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3F485152-FB28-406E-9F4F-B2987D325B4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FBE63740-0C6B-47BE-A6E8-79CA9869BD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C81E96FC-8D01-43A6-ADCE-C498C71F2DB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023DCC3F-C0CA-4FEA-B7BC-57B85FC1659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A87E94FD-BDA9-4DB0-A17A-F092A1E4369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ABB728CC-9406-4E5D-9771-06DE457BD6A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4AA82380-D22A-4AEC-8E72-B1C5F719E69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8154E3A6-5EBF-4F7A-9C97-FE97A98549E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F8C29679-A2DF-4D4B-8672-02802064ED7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50A71334-AE4F-447F-BA0A-5520795F5FE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A3A75F0F-FAE6-4A5E-944D-5467EAAFA6A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674" name="1 Imagen" descr="http://intranetsdm.movilidadbogota.gov.co:7778/images/pobtrans.gif">
          <a:extLst>
            <a:ext uri="{FF2B5EF4-FFF2-40B4-BE49-F238E27FC236}">
              <a16:creationId xmlns:a16="http://schemas.microsoft.com/office/drawing/2014/main" id="{33661248-EBD0-4C7F-9E15-3BCB200F75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5" name="1 Imagen" descr="http://intranetsdm.movilidadbogota.gov.co:7778/images/pobtrans.gif">
          <a:extLst>
            <a:ext uri="{FF2B5EF4-FFF2-40B4-BE49-F238E27FC236}">
              <a16:creationId xmlns:a16="http://schemas.microsoft.com/office/drawing/2014/main" id="{5110443D-389C-4BF5-976F-320F9EC617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6" name="1 Imagen" descr="http://intranetsdm.movilidadbogota.gov.co:7778/images/pobtrans.gif">
          <a:extLst>
            <a:ext uri="{FF2B5EF4-FFF2-40B4-BE49-F238E27FC236}">
              <a16:creationId xmlns:a16="http://schemas.microsoft.com/office/drawing/2014/main" id="{1DF4C8FC-23DA-48EE-9733-215D7C1AD2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7" name="1 Imagen" descr="http://intranetsdm.movilidadbogota.gov.co:7778/images/pobtrans.gif">
          <a:extLst>
            <a:ext uri="{FF2B5EF4-FFF2-40B4-BE49-F238E27FC236}">
              <a16:creationId xmlns:a16="http://schemas.microsoft.com/office/drawing/2014/main" id="{763AFB02-F2B3-48F9-AB25-CFD95330A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8" name="1 Imagen" descr="http://intranetsdm.movilidadbogota.gov.co:7778/images/pobtrans.gif">
          <a:extLst>
            <a:ext uri="{FF2B5EF4-FFF2-40B4-BE49-F238E27FC236}">
              <a16:creationId xmlns:a16="http://schemas.microsoft.com/office/drawing/2014/main" id="{50587933-5C4E-4F7C-BA5B-2CFD5D4EFF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79" name="1 Imagen" descr="http://intranetsdm.movilidadbogota.gov.co:7778/images/pobtrans.gif">
          <a:extLst>
            <a:ext uri="{FF2B5EF4-FFF2-40B4-BE49-F238E27FC236}">
              <a16:creationId xmlns:a16="http://schemas.microsoft.com/office/drawing/2014/main" id="{C0460B99-6764-4024-BB81-6253943BB6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0" name="1 Imagen" descr="http://intranetsdm.movilidadbogota.gov.co:7778/images/pobtrans.gif">
          <a:extLst>
            <a:ext uri="{FF2B5EF4-FFF2-40B4-BE49-F238E27FC236}">
              <a16:creationId xmlns:a16="http://schemas.microsoft.com/office/drawing/2014/main" id="{F1408A10-994B-490D-A83C-75A063958A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1" name="1 Imagen" descr="http://intranetsdm.movilidadbogota.gov.co:7778/images/pobtrans.gif">
          <a:extLst>
            <a:ext uri="{FF2B5EF4-FFF2-40B4-BE49-F238E27FC236}">
              <a16:creationId xmlns:a16="http://schemas.microsoft.com/office/drawing/2014/main" id="{DFE4DB06-AAE5-4C14-8AFA-EECD166191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2" name="1 Imagen" descr="http://intranetsdm.movilidadbogota.gov.co:7778/images/pobtrans.gif">
          <a:extLst>
            <a:ext uri="{FF2B5EF4-FFF2-40B4-BE49-F238E27FC236}">
              <a16:creationId xmlns:a16="http://schemas.microsoft.com/office/drawing/2014/main" id="{FBAD0363-DB87-40B1-879C-9882401A5C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3" name="1 Imagen" descr="http://intranetsdm.movilidadbogota.gov.co:7778/images/pobtrans.gif">
          <a:extLst>
            <a:ext uri="{FF2B5EF4-FFF2-40B4-BE49-F238E27FC236}">
              <a16:creationId xmlns:a16="http://schemas.microsoft.com/office/drawing/2014/main" id="{52F5BF58-9237-4A15-83CB-B38940B968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4" name="1 Imagen" descr="http://intranetsdm.movilidadbogota.gov.co:7778/images/pobtrans.gif">
          <a:extLst>
            <a:ext uri="{FF2B5EF4-FFF2-40B4-BE49-F238E27FC236}">
              <a16:creationId xmlns:a16="http://schemas.microsoft.com/office/drawing/2014/main" id="{8C7811BD-5BEB-42CA-B9B3-4E39F801E5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5" name="1 Imagen" descr="http://intranetsdm.movilidadbogota.gov.co:7778/images/pobtrans.gif">
          <a:extLst>
            <a:ext uri="{FF2B5EF4-FFF2-40B4-BE49-F238E27FC236}">
              <a16:creationId xmlns:a16="http://schemas.microsoft.com/office/drawing/2014/main" id="{01CA754D-6034-431D-9797-672560FDD3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6" name="1 Imagen" descr="http://intranetsdm.movilidadbogota.gov.co:7778/images/pobtrans.gif">
          <a:extLst>
            <a:ext uri="{FF2B5EF4-FFF2-40B4-BE49-F238E27FC236}">
              <a16:creationId xmlns:a16="http://schemas.microsoft.com/office/drawing/2014/main" id="{8FA4C002-B3C8-4F70-9F71-1690240D5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7" name="1 Imagen" descr="http://intranetsdm.movilidadbogota.gov.co:7778/images/pobtrans.gif">
          <a:extLst>
            <a:ext uri="{FF2B5EF4-FFF2-40B4-BE49-F238E27FC236}">
              <a16:creationId xmlns:a16="http://schemas.microsoft.com/office/drawing/2014/main" id="{CCAE81C8-43EB-4AD3-8383-B3963B694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8" name="1 Imagen" descr="http://intranetsdm.movilidadbogota.gov.co:7778/images/pobtrans.gif">
          <a:extLst>
            <a:ext uri="{FF2B5EF4-FFF2-40B4-BE49-F238E27FC236}">
              <a16:creationId xmlns:a16="http://schemas.microsoft.com/office/drawing/2014/main" id="{C3E82414-F9A1-4E01-B47F-5328BB9C6E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89" name="1 Imagen" descr="http://intranetsdm.movilidadbogota.gov.co:7778/images/pobtrans.gif">
          <a:extLst>
            <a:ext uri="{FF2B5EF4-FFF2-40B4-BE49-F238E27FC236}">
              <a16:creationId xmlns:a16="http://schemas.microsoft.com/office/drawing/2014/main" id="{6AA0D7A0-BE22-47AB-AE8B-29DD89379E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0" name="1 Imagen" descr="http://intranetsdm.movilidadbogota.gov.co:7778/images/pobtrans.gif">
          <a:extLst>
            <a:ext uri="{FF2B5EF4-FFF2-40B4-BE49-F238E27FC236}">
              <a16:creationId xmlns:a16="http://schemas.microsoft.com/office/drawing/2014/main" id="{220075E0-47DF-4D0E-BB33-63DDC438B0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1" name="1 Imagen" descr="http://intranetsdm.movilidadbogota.gov.co:7778/images/pobtrans.gif">
          <a:extLst>
            <a:ext uri="{FF2B5EF4-FFF2-40B4-BE49-F238E27FC236}">
              <a16:creationId xmlns:a16="http://schemas.microsoft.com/office/drawing/2014/main" id="{6294E4D9-7BFB-497F-BA1D-DA5473CDAF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2" name="1 Imagen" descr="http://intranetsdm.movilidadbogota.gov.co:7778/images/pobtrans.gif">
          <a:extLst>
            <a:ext uri="{FF2B5EF4-FFF2-40B4-BE49-F238E27FC236}">
              <a16:creationId xmlns:a16="http://schemas.microsoft.com/office/drawing/2014/main" id="{A21A3120-2724-41A4-B5A5-7941C0B119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3" name="1 Imagen" descr="http://intranetsdm.movilidadbogota.gov.co:7778/images/pobtrans.gif">
          <a:extLst>
            <a:ext uri="{FF2B5EF4-FFF2-40B4-BE49-F238E27FC236}">
              <a16:creationId xmlns:a16="http://schemas.microsoft.com/office/drawing/2014/main" id="{1B747428-133F-4F40-8154-89B68C1C7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4" name="1 Imagen" descr="http://intranetsdm.movilidadbogota.gov.co:7778/images/pobtrans.gif">
          <a:extLst>
            <a:ext uri="{FF2B5EF4-FFF2-40B4-BE49-F238E27FC236}">
              <a16:creationId xmlns:a16="http://schemas.microsoft.com/office/drawing/2014/main" id="{B86F2B49-CBE7-4E6A-9242-DAEC92F8A5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5" name="1 Imagen" descr="http://intranetsdm.movilidadbogota.gov.co:7778/images/pobtrans.gif">
          <a:extLst>
            <a:ext uri="{FF2B5EF4-FFF2-40B4-BE49-F238E27FC236}">
              <a16:creationId xmlns:a16="http://schemas.microsoft.com/office/drawing/2014/main" id="{966DF14C-A56E-4DFD-9A41-B7536C292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6" name="1 Imagen" descr="http://intranetsdm.movilidadbogota.gov.co:7778/images/pobtrans.gif">
          <a:extLst>
            <a:ext uri="{FF2B5EF4-FFF2-40B4-BE49-F238E27FC236}">
              <a16:creationId xmlns:a16="http://schemas.microsoft.com/office/drawing/2014/main" id="{D5F08686-3EDD-4BE3-AD9C-7EDB2DB815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7" name="1 Imagen" descr="http://intranetsdm.movilidadbogota.gov.co:7778/images/pobtrans.gif">
          <a:extLst>
            <a:ext uri="{FF2B5EF4-FFF2-40B4-BE49-F238E27FC236}">
              <a16:creationId xmlns:a16="http://schemas.microsoft.com/office/drawing/2014/main" id="{1A51BB0E-160D-4C9A-8EF3-6B8FC90C9F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8" name="1 Imagen" descr="http://intranetsdm.movilidadbogota.gov.co:7778/images/pobtrans.gif">
          <a:extLst>
            <a:ext uri="{FF2B5EF4-FFF2-40B4-BE49-F238E27FC236}">
              <a16:creationId xmlns:a16="http://schemas.microsoft.com/office/drawing/2014/main" id="{C378210C-BE94-4008-8429-623D7D8FF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699" name="1 Imagen" descr="http://intranetsdm.movilidadbogota.gov.co:7778/images/pobtrans.gif">
          <a:extLst>
            <a:ext uri="{FF2B5EF4-FFF2-40B4-BE49-F238E27FC236}">
              <a16:creationId xmlns:a16="http://schemas.microsoft.com/office/drawing/2014/main" id="{850E8F40-1A2B-42A2-B351-BE7073BD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0" name="1 Imagen" descr="http://intranetsdm.movilidadbogota.gov.co:7778/images/pobtrans.gif">
          <a:extLst>
            <a:ext uri="{FF2B5EF4-FFF2-40B4-BE49-F238E27FC236}">
              <a16:creationId xmlns:a16="http://schemas.microsoft.com/office/drawing/2014/main" id="{EF5BA154-C21A-41E2-91FB-256FCCE8CA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1" name="1 Imagen" descr="http://intranetsdm.movilidadbogota.gov.co:7778/images/pobtrans.gif">
          <a:extLst>
            <a:ext uri="{FF2B5EF4-FFF2-40B4-BE49-F238E27FC236}">
              <a16:creationId xmlns:a16="http://schemas.microsoft.com/office/drawing/2014/main" id="{605E6EDA-699A-4D2B-9DF0-BD00D8D5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702" name="image4.png" descr="http://intranetsdm.movilidadbogota.gov.co:7778/images/pobtrans.gif">
          <a:extLst>
            <a:ext uri="{FF2B5EF4-FFF2-40B4-BE49-F238E27FC236}">
              <a16:creationId xmlns:a16="http://schemas.microsoft.com/office/drawing/2014/main" id="{73550F73-01DA-4FAD-9ACD-7BED4327C9C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81221964-6CD4-4F44-B06A-48B7DF70873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CCA21747-A865-45B8-A32A-A0C65399E6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019FB906-47DA-49CB-B98D-72A60D103FF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CDD46E4E-BDCB-49E8-BBEC-65E13F59070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A8DC3D0D-0B3F-435B-B3C1-2FBDFDB697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C6FB63FE-EFB8-4F93-B9B8-FF3FF4A4AC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0D63F577-3DC9-4964-B4C0-A06C1744DC9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83BF5BD9-D5AD-4925-AEB0-32D34F38262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655C65BB-707A-491B-A3D2-8630FD0631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285E6D81-868F-49E5-B4B9-D9AE7ACA44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DF026D73-D246-46AF-B317-85C74A80B0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4" name="image3.png" descr="http://intranetsdm.movilidadbogota.gov.co:7778/images/pobtrans.gif">
          <a:extLst>
            <a:ext uri="{FF2B5EF4-FFF2-40B4-BE49-F238E27FC236}">
              <a16:creationId xmlns:a16="http://schemas.microsoft.com/office/drawing/2014/main" id="{C99D716E-3C70-4391-ACFB-FEC7ED1BCEF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B281AE1B-FEDD-43D9-9C76-866CB18E0944}"/>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6" name="image4.png" descr="http://intranetsdm.movilidadbogota.gov.co:7778/images/pobtrans.gif">
          <a:extLst>
            <a:ext uri="{FF2B5EF4-FFF2-40B4-BE49-F238E27FC236}">
              <a16:creationId xmlns:a16="http://schemas.microsoft.com/office/drawing/2014/main" id="{DACA10CE-FDB4-4EC0-ACB3-DF88B455489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EC14A20F-2128-41D3-8876-BDDE3A52E71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C7743706-77A0-4EFB-9D73-E7AF4FCDCEF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A07CF7C2-EFFD-43F3-9FB6-FF6CFCDEBD8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6297EE8F-A312-4901-B097-5AE7B7AF29F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11FD5299-E691-4C96-9EF8-416996B4E1F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944E953A-1DFB-4688-A1B8-12B026A9D05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141CF62B-0606-4F48-94A9-79AADAE9D94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621AA4BB-CD60-4119-88BA-A080BCF994E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6676EA71-2D26-42B1-8622-ED2A147B64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6C8E549A-84B6-4D21-9C9F-E85B365930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4A0C92A4-673B-4E23-8755-07B8D1CCCB9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8" name="image3.png" descr="http://intranetsdm.movilidadbogota.gov.co:7778/images/pobtrans.gif">
          <a:extLst>
            <a:ext uri="{FF2B5EF4-FFF2-40B4-BE49-F238E27FC236}">
              <a16:creationId xmlns:a16="http://schemas.microsoft.com/office/drawing/2014/main" id="{16306619-42D1-43AC-9FC2-F5277D3CF46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A236F083-5073-44DF-9C94-BF9632CE2A6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294A0075-32D4-4291-B3AB-0CD5F4E4B10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5B42D04A-721D-45AD-9D2C-208DC312914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10BFF657-3960-4770-8C70-051EA02610E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06890EC8-6D42-4A88-AA6F-64AB45F2EB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31F30E35-9122-43F0-9504-53E4E9DF1C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E258432B-4273-49E7-9B2C-8A0A04476BA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3BAE826A-C41D-4C2B-88AD-72CA68AB097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14B96655-4B32-46D8-9D6A-7E76EA91537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1003B84F-585F-48C0-93A2-88FA47026B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939CBF34-72B2-49A1-9201-0411D21666F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129E59BA-F0B6-4DE9-B19E-F739A0E4F18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C8C37591-A426-4530-8D57-23D9EEFFC2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700FC83C-7F3A-4B1C-8A23-B1E56D60208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6A69C1D2-2F3C-4567-93D3-681EF2A97CB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A588D349-633B-47B1-8FB9-2466A4CA14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3FC4AAB8-D4C5-40FB-AF9E-D92B459CE3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35D8B779-7FC3-42F5-8D01-5E5FF9A4EFD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40C97C8E-9B9D-4876-8147-351687A536D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826B9F7D-C9D6-4E22-AE43-3D624F8451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81087901-BBAE-46BE-8009-0C11D11911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140964E3-781C-4595-AB5D-8AA8A58A3B5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7FDBEBFF-1DA4-40E3-AF98-761AA063659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420D3E35-9C70-4C24-A651-35EA48BA626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B32A4CB0-08BB-496F-B910-F34B210F1C8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F049E587-AB4D-4BFF-8DEB-31E06482810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DA846C59-48D5-4188-9E8D-D9E3E0044C7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3192A138-FA16-4F99-B764-2D01C196A62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F7C1243C-1770-4B27-839F-D396D32B25A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2CFF9CDE-4F63-407D-ABC1-CD21A71EBAF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2E4A08B8-58AE-484A-986A-06AFE0DF0D3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4C34315D-219A-4342-8A25-495C1B56A84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DE660CF2-0BB8-4B82-BCC7-3BC84B44E92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82622A5A-AB4A-4F0A-B5F2-08F262F57F3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40A07D50-D0A0-4573-B424-8844727016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9B423A7E-08D9-4A4E-B889-BDB21A51778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92E1E16B-5CF4-49AB-A956-A7949BEB998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17DA7F21-C2E6-4064-B4F1-3F893C9A450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0090E5D8-DC29-41E1-9D2A-AE78FA3529D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8D7F0D81-93B3-444D-96DE-0728971E52B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1DD4F49A-36CC-45C9-B98E-FE41EADFE8D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7875C52F-1087-4C97-82E5-141408F25FFE}"/>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9429B695-569D-4A1B-9928-C3563F50A1B7}"/>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E383C7B5-28BC-40BD-B5D1-11DCFB45D78A}"/>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B5892B66-4742-4A6E-873A-0883C506C12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5A9AC1CB-4D8D-4929-B537-8C8AC25EEC8C}"/>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0FD683DA-00F5-4A59-944E-07424E566D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19AAABFD-C696-4965-A1A7-4ED40294ABD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C36B34C4-E11D-4D39-8BD5-9DCD89774B2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E47956D8-EDDC-4736-83CC-F00FAD67F68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6F2A6B7E-4F24-4035-9463-EA5D26BDEFC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11466170-C314-4E5E-ABB8-22B1AA976FC0}"/>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17CEB326-470F-493E-BBB3-58C8211DF81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53AAF3E4-7EB0-464A-A06D-F7FB1A9EC13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7428B78F-2878-4FAC-88DC-54E90C410FA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5C0B0FEC-AFA9-41A1-AA65-DFFD378D9AC3}"/>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40DDA5DF-F3DC-4C44-98E1-1AD6A5E63C97}"/>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212E569C-DF26-4009-8EC1-8E260D91571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0B6C8002-50EC-4064-94CD-6425B162C75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C150D8F1-A180-4144-9E2C-ED1B70603A5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138BF444-E370-43A6-A2C8-8524877A7DB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9C0FC7B6-BA62-4D05-8DE6-6C6392B0AE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DFEFA434-CF7A-4084-B6AC-8F55FDD13DC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2E108878-EF9B-42D7-BC3E-36171A3262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12ACB405-0763-45FD-97CC-291BCF0C78B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FB14553E-25C6-4BE3-BFB2-DB3F65C5C9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0F706AD6-E2D1-4CD2-86C1-891B2C185A8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E238B2F4-CAE6-45CB-8612-7F2C097A16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29D9C068-A355-4530-8A42-0B8BD85F0D7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95660B72-D2E1-4690-A120-CF24BAC0D27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1A7C2D05-4EDD-4F90-9F00-AC9F0BA2277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6391A536-40AE-497F-AED7-E584DBC1BE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08C5BDAB-21A0-4474-90F4-02EFDBEFF63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43B082B2-D3BA-42AE-820D-1113C538A98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D993F887-B01F-4038-8A11-597E73C244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5EF2A595-FF29-4E93-AC10-3E8647CB4D1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9ED772B1-94CB-434B-A55C-5CAFD10C824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AF535FB3-802B-47CA-867C-A204E448A03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935CA6CD-109D-4D21-8115-4557B394B02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8D960A88-82E5-402B-81E7-44D5497205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2A0D5322-FE00-41D8-B705-C7A798C9D29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BF3DA06F-29C8-425C-ABA6-D1A4E745693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D3AB0EFE-87DE-4831-8AC0-1B7E0C8895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142EBE89-21DF-416F-AD5A-C3668BFB3AB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DD6A99C7-77A0-42CA-95CD-5B736EF1803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BD9B5024-F724-442A-997F-6440859DC7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3F3F54A4-271E-47B4-8559-B9609BFC7B1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870CC377-F010-452E-BBAF-EC41A058FC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0442D387-1AB4-461E-AAF9-7A241F9DE7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3A446763-CD52-480D-9351-73929A01188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3A97CA47-E0B3-4B81-BA95-F4EDCADCBB5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3C295813-E129-4EFD-9C38-E8D5E5F89A9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EF521108-E8BF-4740-9674-A9711E7E739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E5558895-0EB6-4849-A767-8D4A40B8C9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DD29C8D6-B90B-4A07-BC9C-4CD45C449C3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254A0AD7-D376-43CF-AA50-09FBD61DC99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B00B8BE9-7A8D-4E21-9CE6-C39287C9F2C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AEFD5885-6CD8-4A14-BCC0-0893BC23F64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1036188D-EA0E-4068-9EA0-F19C7E6DC4D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6A4EA806-6D1D-4386-A09E-F64D236C5C2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6CB630D5-5D00-489F-A10A-5FA351BB1A6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1415B648-C9BF-4CBC-AB1E-C3D574F7672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E62AC48D-651B-4421-A7FF-224CBFDD8D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9F61F7D5-7F7D-4AE7-BE61-69AE3319B7A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B134594E-03C2-4CEF-AD2F-D0A32B095EA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64BEC065-5000-4BCD-A3EB-54B2858B060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EB5F4570-458A-4FE9-861A-155E9FD8D54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2C49805E-4518-4833-8309-84E26619A8A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3C797813-707A-4BD3-A4F7-10168664907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53395E8D-2123-48BD-A7EA-1E286127370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C1B2C5F3-DD26-4ED0-9118-1F3418E8D61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1BB2E22C-03F8-4737-A934-83418BCF77B3}"/>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70B72D6C-00D8-43FF-813C-DE5504D5729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B660509D-C014-4806-803A-4E829FB976C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B2643DE2-C58E-4139-AA44-64C0804E190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2F504670-A307-45A9-B067-24C9A30CC65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0164BA8B-7625-4221-8814-06C54716DC8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8FDF1524-130F-4FFB-98C6-56288C0CEA0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EB436A5D-EFE4-4CEE-A8B7-7636FC9012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04ACC5BD-5AB1-412E-8767-85A88EC0551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0524EFD6-F344-4F39-8FB3-1E2987C0C93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2729B38A-337D-49E3-BC85-EF79C8B51CF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91AEF535-2F5F-486D-ADC6-2C26CB517FB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EAE0694B-AC09-4D54-AB3E-E89B3D09276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EB37F0A1-D13A-4431-AEA9-3FA5296FEE4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317D7097-6F4B-4E98-AAA1-1DC8CBE005D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A44795A4-915F-4AB6-ADC8-73B4EF2991B2}"/>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3537167D-CA5B-4D2C-9F1E-6011D123B8B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162A3E39-DC62-40D5-9DEE-923A68CC314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4767C11A-D48E-4065-9230-ACC3C752854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420EA74C-5A98-4EE4-BE9E-001E4FA568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D00BB7BB-A288-406A-8200-276E3857762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D830D868-6D97-4DF2-B847-53F590188C3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5181BEA7-E646-4D42-89E0-FD3872FE79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9165CCB4-BE27-44FC-A1E1-1779EC83B3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4B182A28-DC4E-4E77-9B81-8852FB4F273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C46C1544-0540-4CA3-B2D4-D0AE86897A0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862B645E-2054-471A-8478-A2A9C3750A2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BD4247D2-861B-4DF8-9705-31124FCC8D2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B0A2754A-45BA-4DFF-8085-A4DED6ED85E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A1F2ED86-F42E-43F1-93F3-408247C5E3C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847BE061-4A48-4249-9339-A05CCF62F0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8A582A4B-741C-4CA1-9768-A011238286F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8FD73F33-B089-4C58-BC5F-C5AEC97FFFD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F9B927AA-7809-4475-848E-BDD964147AE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BF70439C-DC6C-4476-B329-F731662661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6DECD452-1326-4C2C-9F59-3DBFBDC62B8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8C6A577B-30F4-4137-81B8-26099C88DC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91F34A6F-51B7-4FBE-833E-98DDCC4473E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EB368ADD-E46B-483D-AB67-D7959D6D87A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01C618B7-2200-42EC-86C8-B58001BA69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45DF989E-E84F-4923-8634-55892387BE0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CB46FFB2-345E-4221-A96D-CE7D0F2BBC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9852BE49-D4B6-4F11-8CF5-D344F27C3C5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0722656C-6FC3-4494-8855-99505E10390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32065EF2-CA0A-46D8-B44F-C69AC665715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FA5F72E9-84B8-4DFE-88E8-ED38D29A82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2A39746A-28A9-4B52-B925-53092894F25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C8F91CAC-1479-4E6E-A905-152D266E60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1F992352-8F0D-4D3E-904C-97BF52E734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A2167C5A-335C-4F16-AEE1-2CCEA0CD50A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06E44C3F-0702-4379-8C08-C7C90F9C86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FC7E6CD5-3E90-48A7-8F2F-2C8BA5EC4C3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1BD899B1-1469-4799-A255-C75514A62C7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B6D1525C-73FC-4FEC-B3E3-0DFC5593B96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50DB82EE-B480-48CF-B6DE-B3A4DC42454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7BE6CDA0-9194-47EA-8BEA-463E74B18A2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81A782E6-A79E-4A91-9984-CCACDFD6CF0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48E08559-7B83-434C-97FD-2FEB51E920CD}"/>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4518BC70-9125-4BC8-94D2-0474C99FE98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FE9BA5E5-9136-4341-8039-E573FD5588E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AC7EBE31-40B4-41DC-BB2F-749D0956C6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3FF37D29-51CB-4395-A650-18718CE9384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98821524-87B8-484E-B2DA-7746CA88CA6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C65F1C6E-09FC-4482-BBA2-ECB7B5AA578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856BF15E-F0EB-4C69-9931-6250F2273B0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18132033-3D17-4821-9CDD-DA634AA94B2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B517DF77-AADC-4551-AE8C-36669A473EF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05B680ED-83B6-4CBF-B086-63DD3B4FEA5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0A05D74D-B1E0-428D-9E95-10AEB4DC7F4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B66400E5-D012-4BFB-A049-5FA800DDA266}"/>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1DEC6342-8F3E-4D2D-A65F-3595B0C3BD31}"/>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4A603CDD-050D-45D8-B20C-048C5468242C}"/>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7D78F6C9-FF6C-46D7-B03C-2D997FA114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48AEA843-FC49-4126-B99D-4121D80BAA3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959F875C-F258-4E6D-9D30-5F0460A969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959F5D01-AE8B-464E-95EC-97A75F7DAC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CD456C09-4092-4949-B683-2CF6573E9EF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47FAEA49-CAA2-4FAD-AECD-3056D25BFDF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4AD46218-0151-4A52-8FFE-326ECED3E16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970E764E-3D18-460F-B38F-3BC93145B5C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9F548BC7-52DC-495A-A879-BD997252A5A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35F77B51-6329-4E68-A893-DB66FD6495B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FF9531D5-FA3C-4967-B5C5-7E461D6605D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F338BE8F-F386-4C8F-BD3D-ED18C76AB59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D31917B4-91DB-4868-89DA-20E1BDCC4D46}"/>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F38619D6-744D-4006-ABD8-3EBF5A110959}"/>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AB467573-933F-4527-83D4-E262827B188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B8CFBAF9-F087-4467-B94F-4E86CC099FC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3CEBC898-C8D8-41B2-9F00-A8F67C15B38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0BF5C4FB-6BFE-4509-A2FB-52228C2588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867ABD7D-23E6-42B8-8356-DFE89DB2A30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D9D3AA61-D909-4B84-ACE2-944624B3B1CB}"/>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15D3B9D7-0B72-45CB-ADB1-8147A595864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54A3976C-BD35-4C50-93B9-B3FDB677BED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A36162D7-AF5E-413E-BF5A-E6386F62575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3F11B622-1753-40A6-A6A4-2829CEE569B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9692077D-0282-4493-A7FD-554B69E21AF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33A4C935-DAD8-43C3-8B45-51F876A86F8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336F3AD3-10DC-46D6-8EF9-9C4ED465CB2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9DAF97C5-84F3-4ECB-8783-724C57FC45FA}"/>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E4618DB4-EEDF-4F9D-855B-824A57C22A2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CBD9309C-3EE8-4DD2-82F7-9B3DEFC0305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26501E80-5461-470E-904A-E87DFF459BB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27E044C0-EFF1-43E7-AE46-4CCC2E2941A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1E4D88B1-F083-4E2C-94B1-C68EE248236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30752921-D4AF-4135-8686-71B03F82187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341871FC-0CB1-4491-B2FE-AD1E399590E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4C37BBAA-39FD-493C-B203-E7885737693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094CAF01-C8B4-4AA8-BECE-BF7BEC58BD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648D40DA-10D3-462D-91FF-108D71943BE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AEC94228-DDF9-4E74-8329-944DFC50E7C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A0F476BC-8E3E-47B0-AAD7-7BA34473A0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87F278B8-AAB6-415E-AAED-6276DC3B5B55}"/>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A2A8CEDA-F804-41F9-A30C-FF12A420BBB3}"/>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09C74250-82D9-44DE-A866-CF6AC0FB2C3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28C4C199-1EDE-4EFA-B80A-4F54920E7BC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6B8D12A0-40D1-4EBA-A925-6E22841A245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670A58AF-E5FA-4360-B1F5-AE51C4E409D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8073CD95-F46F-4674-BBC0-AF9907CA8DD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7677B33F-7358-4ADF-B2EE-F86B204A171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0538922F-570F-41CD-A371-89961581E9C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5956F2D7-3393-463A-9803-A4292DD1913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6EC2A85F-5EC6-455A-BE32-25A335495FD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191D811A-08D0-4404-B097-6D92F3D925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66FBB549-20E6-4E9A-B3BD-8181D1844E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282E6C63-E934-42BE-AC8B-A55BC20FBAD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C7CA1C49-ED99-4B74-B3D1-0AF1156102D9}"/>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741E1F02-00F6-47AE-88A2-DE3588328AC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0BD9F22B-3530-4ECB-9E1E-348123B0AD7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DAC39D49-AD87-4C03-9B47-0D070F7F1BC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7058A879-3343-4DD5-8909-A2AF616C0E5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7533AE07-ED87-4564-8C9F-BA7B4A77AA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DB460180-EEA7-4D7A-A7E1-6DE7626C6DB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0DB7BF26-1922-49D1-9B64-06154A5157F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136E56C9-28D3-4D5C-A41D-DB99D68A4CC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4C654D46-83CF-49E1-8F77-B7139DDBBFF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EE1C4538-57E0-48F8-A578-97D0EC342DB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AB2ACDC3-F44F-4CA7-A933-2DF146498E7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982F7675-6C31-4CF4-A0A1-5CB2E95C89B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1A7B4EA3-9F10-47F5-A694-9D4EE603039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193164D0-8F0D-4031-819C-87D307B5927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C102E91F-FF66-4F8E-9B15-17E82EC6524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A99FC3A5-A4F7-4C2B-BD23-E699A5F98B3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5E13559B-AE95-45AD-AEEF-90110BD98529}"/>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DBD66D36-8073-4DE1-93B4-05A8056C82E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24C92E8B-27E6-4235-AC4F-03EE652222E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574D9537-0F1F-465B-9994-852B6821CC8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909FBC86-C598-49ED-9D2C-4609B29041C5}"/>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9340A774-FCDC-4FCA-9695-72083AC0BF7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151E3408-A7B4-43BA-BE28-F10FAF03156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04F8184B-EF4C-4359-AE92-564FABA5DF1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3C44CA98-A9D7-4662-B2F3-2C9E3290C77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C056A793-1D0C-4983-9CD2-8E0637E2571F}"/>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03719F2C-6AB4-4D92-A081-A749DB3DB70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85CA38EA-AC45-4C24-8ED8-6B2200C69B82}"/>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626842FA-18D4-4DB6-8B0E-7BA73D550C36}"/>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2D3138FF-9150-4604-9326-455B2668744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CCFAAA4E-BCBA-4B03-B2A1-229BCAC87052}"/>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6F88115B-5EEF-463D-A4E2-8F200699AD8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64EEB033-9C59-4026-825E-6F8ED939996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FD2907E6-4630-4905-906F-C5F42F2F087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4C496DE6-0B26-4037-B27C-E21E0DCBEB73}"/>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ACE3D40C-9380-49D8-9807-2DBA15F7E208}"/>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DDF489D1-BF70-4743-B227-379BBFA6D15E}"/>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1487807D-5F5B-44F4-BCF4-B2C9A44293D1}"/>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4541CB0C-7CE3-4113-93CB-90FDA66AE31D}"/>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65069BE1-133B-477C-BAE8-310E5FE08686}"/>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AA68B3E6-5C2F-4AA5-8EB3-0D4119B9C784}"/>
            </a:ext>
          </a:extLst>
        </xdr:cNvPr>
        <xdr:cNvPicPr preferRelativeResize="0"/>
      </xdr:nvPicPr>
      <xdr:blipFill>
        <a:blip xmlns:r="http://schemas.openxmlformats.org/officeDocument/2006/relationships" r:embed="rId1"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B8B4D37C-3515-49CF-A9CA-43DB9104448E}"/>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AEE644D3-2028-47BF-A94D-D65683BE9FF2}"/>
            </a:ext>
          </a:extLst>
        </xdr:cNvPr>
        <xdr:cNvPicPr preferRelativeResize="0"/>
      </xdr:nvPicPr>
      <xdr:blipFill>
        <a:blip xmlns:r="http://schemas.openxmlformats.org/officeDocument/2006/relationships" r:embed="rId2" cstate="print"/>
        <a:stretch>
          <a:fillRect/>
        </a:stretch>
      </xdr:blipFill>
      <xdr:spPr>
        <a:xfrm>
          <a:off x="3256597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8CCC5B62-FDA0-4311-B968-F303594C43D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D28F6E90-E5F1-4C0B-B86F-F7F9063989B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DF656A55-3276-453F-9F54-7037AEF7B34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58287397-A6C7-4993-A869-4339B038106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59176E55-C876-4768-86F4-17E40984F50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146D2434-9EA4-4FE5-BB00-8EA023DE7CB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733E547F-D059-4C46-B8E3-4063D51CB4C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12B097F3-CF9E-4C78-B2F9-78E2F9047B92}"/>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E370C705-A933-4BA9-9D61-741027977A0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436F4FE3-9CAF-48A3-965D-0E83153806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43AE237F-8B10-41EA-82AE-EA8F629AC40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6A9AF4FB-A37A-4962-BB5E-0A4AD70C498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12701DF5-FA15-4EA1-8427-33AA72DC2BFB}"/>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CE2F433E-43FE-46DE-BC7B-6561610E930F}"/>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F4B835C1-4340-4AB1-800E-D61284BBF13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3F9E5A10-7719-47AF-8092-F3C5A0CE47D9}"/>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7BBD369E-8C17-4E03-8511-98EEDE16CB1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21C4E80E-40EA-4470-9009-0F472FA684B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E9B729AE-9D5D-4287-9607-258A4B805E2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55CF85C7-C74D-4579-9576-00398E815AF1}"/>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F7135D68-9E0E-436B-A51D-659A909D336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40601D63-C964-40CB-ADB6-3D4C4E98C33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B236A5B9-B8A4-49B5-A363-F7EE7F17F5C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9B553AD4-95A2-4827-B7CD-674DFFD5C91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89686B40-BE5A-4BF8-A18C-4B5B2944C15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329310BB-8DB0-4A0E-BA62-806576B1BCA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44EE6107-5309-48D6-B389-09F7DCFADC9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C23AFC5F-C118-4804-8149-B0BDE03A0020}"/>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4A8A79D0-4991-443C-9581-320C221D195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9A777193-82A8-47A4-9791-9E2D8B4991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7601D0C9-1B1D-4C3A-A93E-3C96F250AD6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CC16AD5C-471E-4F08-B177-646817EF9A8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7C38569A-8E2C-4A0F-8A1F-6AB73DADF85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8CFFB6BF-3497-445E-B2DB-D3358143A59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2D848C36-C588-4BB9-824C-CFA1EF3FE73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DABC4253-E2E2-4A59-ADFB-3014783C2E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4723481A-052B-40B2-9637-78A0F8A3EC7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27CC6A06-D656-4806-AC40-44E48F077E2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7267B9A5-1FE5-43F8-B466-17424693B55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0BDB9D63-2FF7-4CD4-95B6-E2E99355FEA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391D5968-9814-4511-8736-5356AE4C9EF5}"/>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4C9B4426-B9DE-4A3C-A7A6-B511B749E1F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6D5A9CE5-AA98-4E34-93FE-627EA2C5492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9E72B56B-FAED-4DD3-9B85-C4370FE5125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852D1A8D-7BE3-44F6-89D7-C3E09D0C292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AFC6E2F9-573F-414C-A0E3-8F4E2FA7EBF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47657EE0-D3FF-473B-9517-5C7D0B54F2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89C11B75-C95A-4A66-A7D1-8A13146A05A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FBAF8F70-99F8-46FD-B0A5-34B3B38469A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45EE84A4-B757-4F85-B0D2-BACBE9CE600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279D08FC-EDF9-47D7-A821-50A535027C6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BC2F9BA6-31F7-4CBE-96DB-813AAE69E77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845795FA-54D7-48DE-ABA7-3B232842B0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6637F6E9-4E07-473E-A8F6-D00341A7220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68FAEEE1-3DA7-4A76-B9EC-6936A14178A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FD0E4C7A-5C77-40A1-A9E6-BD20FADF1EE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721E8342-E33C-4D25-8B60-BDC4273893B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AF76BF41-0736-4B75-BB13-E6A76A1739A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13B6F6A0-C384-4547-83A0-AAE603B1FC8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D44C0E2B-5D8C-4DA5-ADE8-2B9B86D9C52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583E3068-BB64-4464-80A3-62C1EBC3725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36653D93-3705-45CD-84EB-4987D78D96C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086173E1-C890-46AD-AE32-93E8DD93F093}"/>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5CBEC513-4658-468D-85C6-10F093199E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A7EC1770-1983-49E6-891B-A9638640BD6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B55A3AA6-578F-4104-91E7-51CF2BCFF13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BF030F49-E876-4F0E-9F9C-3B83FDD6F67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B426AC13-BB2F-47D3-A753-282DAD46D91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C3B9B97A-EE1D-48B8-80D1-49F138934D67}"/>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73FE5F52-E37E-4AC7-AC1B-68B4B9C33B38}"/>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7C8C5CEF-6D1F-4B9B-AE5E-9492D8CD089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E2E88AE3-C6CC-46C8-8B24-FF5DEE729F5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232633FF-44E4-4B5C-84CE-25F2D2D41C68}"/>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4C3CDB6A-2A6E-4C95-8B5D-E3165306B9E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09424A57-DDA7-4032-8D48-786283944B2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AAF3EF3C-5F90-456B-B818-EFDD4F9879B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D77D1A01-F216-4C14-B933-F4842A719AD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F8BC2927-D43C-453C-AF45-E33EF8560B4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C1D0BDB5-BF8B-4D0B-8624-4FEC1F617B01}"/>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F837C1EB-0E80-4051-BB2C-AED34D6C951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C2AD17F9-930C-480B-93B5-9E35EEDB2B64}"/>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CE883965-625B-408A-94B6-3456EEA099DF}"/>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9A1F70FA-99DF-40F2-95F5-7F948F7F7AAD}"/>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0F17A807-3BDF-4F56-86DF-E9DEF4279BBB}"/>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43B06653-FCE3-4CE8-BD81-5751D736752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3B810DFE-06FE-44B3-B71E-67A3B653B55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57AED62E-0AE1-4318-B356-0EB74E6FBCDE}"/>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B988A3A5-6232-447D-AD9B-6F57FEEEE42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CF567EF9-E640-4DCF-856F-719BADF1175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FA330688-6408-4D12-B408-6B2FD272A61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43AE49CB-B55E-409C-B43A-651AE8726D2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8AF313C2-1A3C-41E8-9DCA-B718F789CD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E4036AF7-9169-4C67-897C-F66A2C8A7125}"/>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DAF98A1B-0F15-42DA-8114-20CC0F5AD11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D2145E78-7472-411C-960F-1232A1A6B3A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A0CC1A3C-85A9-4610-A87A-7583EFC899D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EF773F4A-1B40-4BE1-BEAC-59B38F76E8F6}"/>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26C688EC-48DB-4A73-AC7D-D5E38E46BB51}"/>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3A1F6F58-921C-42D0-B9A5-134DE6142C4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BB17049C-A3C2-4327-9194-1E999DEB45F4}"/>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4710E453-DBA2-4210-8852-7608F9DD8D46}"/>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DB5ADF3F-47A1-49B9-BE06-5B14E227ACB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7077DFEB-354E-48DA-BEDD-53FC80B8D858}"/>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F125C7D8-AD81-4593-A26C-C45B5B0951A7}"/>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866B0B13-35C4-4BE4-92AC-580EC467F500}"/>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051C55A3-52C6-44F8-9504-53143B4D487C}"/>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258E3094-11AE-4D5E-B478-C8202A6B5523}"/>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CD6F72A1-659B-4C92-A9E6-3E27112ABE7F}"/>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48063583-3CD9-410E-88BC-354F6ABEA66D}"/>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DF07FF49-9FF5-40EE-A3FF-B2939AE62B7A}"/>
            </a:ext>
          </a:extLst>
        </xdr:cNvPr>
        <xdr:cNvPicPr preferRelativeResize="0"/>
      </xdr:nvPicPr>
      <xdr:blipFill>
        <a:blip xmlns:r="http://schemas.openxmlformats.org/officeDocument/2006/relationships" r:embed="rId1"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3A0AC522-10BB-4CDE-B6D5-68B1CB3365CC}"/>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0E76B4F2-436A-4BF3-B286-EA61557E2EF7}"/>
            </a:ext>
          </a:extLst>
        </xdr:cNvPr>
        <xdr:cNvPicPr preferRelativeResize="0"/>
      </xdr:nvPicPr>
      <xdr:blipFill>
        <a:blip xmlns:r="http://schemas.openxmlformats.org/officeDocument/2006/relationships" r:embed="rId2" cstate="print"/>
        <a:stretch>
          <a:fillRect/>
        </a:stretch>
      </xdr:blipFill>
      <xdr:spPr>
        <a:xfrm>
          <a:off x="30984825"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D5E65389-BFB8-4593-8CAD-D845F593AD1B}"/>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AA0D09E0-E913-4ABD-8B6A-CC549CB8A54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403A08DB-9BC3-410D-99B8-89C1399E3A6C}"/>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DA4C6E75-B13A-432D-8F86-D66F0C98B47A}"/>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C4FF379D-DA78-4DD9-848F-7C69386541F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CF126419-8AEC-4013-84E3-E9CA6A69F0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720CDF70-02EA-4849-845D-2BE2B4A2F7F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E30CFFF6-E00A-4E62-9824-1FCE62C42F7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C521B014-D23B-4DCF-824E-75422633BE9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5B547A34-D3D6-4BA7-88B8-4B2F2525DF7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185241E7-9353-43CB-8E9D-D2B565469D7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915B5CFA-003B-44ED-9C79-E05D474E5F3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355DD562-AF68-40D9-8458-767C68D71F1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318D398A-1899-4464-9261-5E9BF7779490}"/>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F87527B4-543F-478A-8E68-842E34126A2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F19B3F11-D722-4A5D-8C81-D6CA2E4012A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883A7FFB-A34E-44E9-A7C1-60AD4FBAD320}"/>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D2BE76A0-C4ED-468F-B2CF-C177DC54024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EEACB9A1-8ED3-4405-879D-F48209B66B5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18B854D7-4E89-42BE-87D2-0B2CFDA0B1F9}"/>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0801570E-11BD-42E6-92F8-3FCA060C83E7}"/>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57273C1E-85FD-40FA-97D4-28A3BFC987C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6236F3C1-3A42-44DE-A03A-29540F6CDFED}"/>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4183B7F6-ED66-440E-A645-B83702648FEE}"/>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322D1275-824C-4DDC-86A5-FED3E230F915}"/>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FFE40974-0716-4E22-B5EC-B6FF4B0D1A22}"/>
            </a:ext>
          </a:extLst>
        </xdr:cNvPr>
        <xdr:cNvPicPr preferRelativeResize="0"/>
      </xdr:nvPicPr>
      <xdr:blipFill>
        <a:blip xmlns:r="http://schemas.openxmlformats.org/officeDocument/2006/relationships" r:embed="rId1"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D044EF8C-3D50-4A7F-8861-D8E03AE483B8}"/>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80DE68B4-E17B-436B-ACA0-9201A902C8CE}"/>
            </a:ext>
          </a:extLst>
        </xdr:cNvPr>
        <xdr:cNvPicPr preferRelativeResize="0"/>
      </xdr:nvPicPr>
      <xdr:blipFill>
        <a:blip xmlns:r="http://schemas.openxmlformats.org/officeDocument/2006/relationships" r:embed="rId2" cstate="print"/>
        <a:stretch>
          <a:fillRect/>
        </a:stretch>
      </xdr:blipFill>
      <xdr:spPr>
        <a:xfrm>
          <a:off x="29356050" y="381000"/>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150" name="1 Imagen" descr="http://intranetsdm.movilidadbogota.gov.co:7778/images/pobtrans.gif">
          <a:extLst>
            <a:ext uri="{FF2B5EF4-FFF2-40B4-BE49-F238E27FC236}">
              <a16:creationId xmlns:a16="http://schemas.microsoft.com/office/drawing/2014/main" id="{FF69694F-E657-436D-9F04-3E44159D58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1" name="1 Imagen" descr="http://intranetsdm.movilidadbogota.gov.co:7778/images/pobtrans.gif">
          <a:extLst>
            <a:ext uri="{FF2B5EF4-FFF2-40B4-BE49-F238E27FC236}">
              <a16:creationId xmlns:a16="http://schemas.microsoft.com/office/drawing/2014/main" id="{9B6107AA-FD75-48BB-B595-EF925EC3F7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2" name="1 Imagen" descr="http://intranetsdm.movilidadbogota.gov.co:7778/images/pobtrans.gif">
          <a:extLst>
            <a:ext uri="{FF2B5EF4-FFF2-40B4-BE49-F238E27FC236}">
              <a16:creationId xmlns:a16="http://schemas.microsoft.com/office/drawing/2014/main" id="{E3B694AB-234F-4BD6-956C-54B95ABCEA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3" name="1 Imagen" descr="http://intranetsdm.movilidadbogota.gov.co:7778/images/pobtrans.gif">
          <a:extLst>
            <a:ext uri="{FF2B5EF4-FFF2-40B4-BE49-F238E27FC236}">
              <a16:creationId xmlns:a16="http://schemas.microsoft.com/office/drawing/2014/main" id="{C7C2A659-04CC-4801-998B-A4FB051DF9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4" name="1 Imagen" descr="http://intranetsdm.movilidadbogota.gov.co:7778/images/pobtrans.gif">
          <a:extLst>
            <a:ext uri="{FF2B5EF4-FFF2-40B4-BE49-F238E27FC236}">
              <a16:creationId xmlns:a16="http://schemas.microsoft.com/office/drawing/2014/main" id="{1E61C68F-8984-40BE-9B83-C369D2CDBA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5" name="1 Imagen" descr="http://intranetsdm.movilidadbogota.gov.co:7778/images/pobtrans.gif">
          <a:extLst>
            <a:ext uri="{FF2B5EF4-FFF2-40B4-BE49-F238E27FC236}">
              <a16:creationId xmlns:a16="http://schemas.microsoft.com/office/drawing/2014/main" id="{6D49FD08-EED8-4BAE-8AE6-3827A67610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6" name="1 Imagen" descr="http://intranetsdm.movilidadbogota.gov.co:7778/images/pobtrans.gif">
          <a:extLst>
            <a:ext uri="{FF2B5EF4-FFF2-40B4-BE49-F238E27FC236}">
              <a16:creationId xmlns:a16="http://schemas.microsoft.com/office/drawing/2014/main" id="{55FAC9C7-2410-4C70-88FA-14B7A5E836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7" name="1 Imagen" descr="http://intranetsdm.movilidadbogota.gov.co:7778/images/pobtrans.gif">
          <a:extLst>
            <a:ext uri="{FF2B5EF4-FFF2-40B4-BE49-F238E27FC236}">
              <a16:creationId xmlns:a16="http://schemas.microsoft.com/office/drawing/2014/main" id="{A95A9DE2-6B81-4911-89DF-BBB0266717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8" name="1 Imagen" descr="http://intranetsdm.movilidadbogota.gov.co:7778/images/pobtrans.gif">
          <a:extLst>
            <a:ext uri="{FF2B5EF4-FFF2-40B4-BE49-F238E27FC236}">
              <a16:creationId xmlns:a16="http://schemas.microsoft.com/office/drawing/2014/main" id="{D61FED1A-92A0-40F5-8FFA-B6D75BD8C0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59" name="1 Imagen" descr="http://intranetsdm.movilidadbogota.gov.co:7778/images/pobtrans.gif">
          <a:extLst>
            <a:ext uri="{FF2B5EF4-FFF2-40B4-BE49-F238E27FC236}">
              <a16:creationId xmlns:a16="http://schemas.microsoft.com/office/drawing/2014/main" id="{177B211E-6B21-4ADC-8E43-D60D217219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0" name="1 Imagen" descr="http://intranetsdm.movilidadbogota.gov.co:7778/images/pobtrans.gif">
          <a:extLst>
            <a:ext uri="{FF2B5EF4-FFF2-40B4-BE49-F238E27FC236}">
              <a16:creationId xmlns:a16="http://schemas.microsoft.com/office/drawing/2014/main" id="{3A21D736-A863-4D4D-862B-1CCF84B7A7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1" name="1 Imagen" descr="http://intranetsdm.movilidadbogota.gov.co:7778/images/pobtrans.gif">
          <a:extLst>
            <a:ext uri="{FF2B5EF4-FFF2-40B4-BE49-F238E27FC236}">
              <a16:creationId xmlns:a16="http://schemas.microsoft.com/office/drawing/2014/main" id="{E642698A-3C81-485F-8E5F-A3F7B0BA17F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2" name="1 Imagen" descr="http://intranetsdm.movilidadbogota.gov.co:7778/images/pobtrans.gif">
          <a:extLst>
            <a:ext uri="{FF2B5EF4-FFF2-40B4-BE49-F238E27FC236}">
              <a16:creationId xmlns:a16="http://schemas.microsoft.com/office/drawing/2014/main" id="{1C7A106C-BC73-42B1-B21C-6E8E37E03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3" name="1 Imagen" descr="http://intranetsdm.movilidadbogota.gov.co:7778/images/pobtrans.gif">
          <a:extLst>
            <a:ext uri="{FF2B5EF4-FFF2-40B4-BE49-F238E27FC236}">
              <a16:creationId xmlns:a16="http://schemas.microsoft.com/office/drawing/2014/main" id="{155128FA-C00C-410C-9FD5-86F980D5E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4" name="1 Imagen" descr="http://intranetsdm.movilidadbogota.gov.co:7778/images/pobtrans.gif">
          <a:extLst>
            <a:ext uri="{FF2B5EF4-FFF2-40B4-BE49-F238E27FC236}">
              <a16:creationId xmlns:a16="http://schemas.microsoft.com/office/drawing/2014/main" id="{F55987CA-5DC3-4543-AE80-18F3210700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5" name="1 Imagen" descr="http://intranetsdm.movilidadbogota.gov.co:7778/images/pobtrans.gif">
          <a:extLst>
            <a:ext uri="{FF2B5EF4-FFF2-40B4-BE49-F238E27FC236}">
              <a16:creationId xmlns:a16="http://schemas.microsoft.com/office/drawing/2014/main" id="{7D6BAE34-1829-4203-864A-82906F0718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6" name="1 Imagen" descr="http://intranetsdm.movilidadbogota.gov.co:7778/images/pobtrans.gif">
          <a:extLst>
            <a:ext uri="{FF2B5EF4-FFF2-40B4-BE49-F238E27FC236}">
              <a16:creationId xmlns:a16="http://schemas.microsoft.com/office/drawing/2014/main" id="{FB48F5C3-3085-409B-9A5C-8737AFCE39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7" name="1 Imagen" descr="http://intranetsdm.movilidadbogota.gov.co:7778/images/pobtrans.gif">
          <a:extLst>
            <a:ext uri="{FF2B5EF4-FFF2-40B4-BE49-F238E27FC236}">
              <a16:creationId xmlns:a16="http://schemas.microsoft.com/office/drawing/2014/main" id="{548B4B80-9D64-4FD4-B5EF-C84D322221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8" name="1 Imagen" descr="http://intranetsdm.movilidadbogota.gov.co:7778/images/pobtrans.gif">
          <a:extLst>
            <a:ext uri="{FF2B5EF4-FFF2-40B4-BE49-F238E27FC236}">
              <a16:creationId xmlns:a16="http://schemas.microsoft.com/office/drawing/2014/main" id="{9AA9E8C8-C6F1-422C-9C6C-7AE8CEF534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69" name="1 Imagen" descr="http://intranetsdm.movilidadbogota.gov.co:7778/images/pobtrans.gif">
          <a:extLst>
            <a:ext uri="{FF2B5EF4-FFF2-40B4-BE49-F238E27FC236}">
              <a16:creationId xmlns:a16="http://schemas.microsoft.com/office/drawing/2014/main" id="{8EA7918F-2E84-4588-A885-92234B0824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0" name="1 Imagen" descr="http://intranetsdm.movilidadbogota.gov.co:7778/images/pobtrans.gif">
          <a:extLst>
            <a:ext uri="{FF2B5EF4-FFF2-40B4-BE49-F238E27FC236}">
              <a16:creationId xmlns:a16="http://schemas.microsoft.com/office/drawing/2014/main" id="{B56B1421-49F0-4C29-BA89-05448DF58E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1" name="1 Imagen" descr="http://intranetsdm.movilidadbogota.gov.co:7778/images/pobtrans.gif">
          <a:extLst>
            <a:ext uri="{FF2B5EF4-FFF2-40B4-BE49-F238E27FC236}">
              <a16:creationId xmlns:a16="http://schemas.microsoft.com/office/drawing/2014/main" id="{748C9978-2AAF-42E2-9516-5B7C5AA3FD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2" name="1 Imagen" descr="http://intranetsdm.movilidadbogota.gov.co:7778/images/pobtrans.gif">
          <a:extLst>
            <a:ext uri="{FF2B5EF4-FFF2-40B4-BE49-F238E27FC236}">
              <a16:creationId xmlns:a16="http://schemas.microsoft.com/office/drawing/2014/main" id="{A8698D89-6FF3-45D7-A884-BFB6C32980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3" name="1 Imagen" descr="http://intranetsdm.movilidadbogota.gov.co:7778/images/pobtrans.gif">
          <a:extLst>
            <a:ext uri="{FF2B5EF4-FFF2-40B4-BE49-F238E27FC236}">
              <a16:creationId xmlns:a16="http://schemas.microsoft.com/office/drawing/2014/main" id="{96FFADD8-5A5F-4577-B62A-4D10E9B830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4" name="1 Imagen" descr="http://intranetsdm.movilidadbogota.gov.co:7778/images/pobtrans.gif">
          <a:extLst>
            <a:ext uri="{FF2B5EF4-FFF2-40B4-BE49-F238E27FC236}">
              <a16:creationId xmlns:a16="http://schemas.microsoft.com/office/drawing/2014/main" id="{D43BBF34-EC0C-4EFC-A960-05A789DB90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5" name="1 Imagen" descr="http://intranetsdm.movilidadbogota.gov.co:7778/images/pobtrans.gif">
          <a:extLst>
            <a:ext uri="{FF2B5EF4-FFF2-40B4-BE49-F238E27FC236}">
              <a16:creationId xmlns:a16="http://schemas.microsoft.com/office/drawing/2014/main" id="{FB1B6C1B-3980-4F98-B23A-E0521C7CCC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6" name="1 Imagen" descr="http://intranetsdm.movilidadbogota.gov.co:7778/images/pobtrans.gif">
          <a:extLst>
            <a:ext uri="{FF2B5EF4-FFF2-40B4-BE49-F238E27FC236}">
              <a16:creationId xmlns:a16="http://schemas.microsoft.com/office/drawing/2014/main" id="{5BB954F9-BD2E-43E1-9F06-410DF13FB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7" name="1 Imagen" descr="http://intranetsdm.movilidadbogota.gov.co:7778/images/pobtrans.gif">
          <a:extLst>
            <a:ext uri="{FF2B5EF4-FFF2-40B4-BE49-F238E27FC236}">
              <a16:creationId xmlns:a16="http://schemas.microsoft.com/office/drawing/2014/main" id="{D0631F68-E93C-449F-B818-E9D4AF677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56050" y="3810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4" displayName="Table_14" ref="F1:F16" headerRowDxfId="8" dataDxfId="7" totalsRowDxfId="6">
  <tableColumns count="1">
    <tableColumn id="1" xr3:uid="{00000000-0010-0000-0000-000001000000}"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5" displayName="Table_25" ref="G1:G16" headerRowDxfId="4" dataDxfId="3" totalsRowDxfId="2">
  <tableColumns count="1">
    <tableColumn id="1" xr3:uid="{00000000-0010-0000-0100-000001000000}"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B1:V38"/>
  <sheetViews>
    <sheetView topLeftCell="A12" zoomScale="70" zoomScaleNormal="70" workbookViewId="0">
      <selection activeCell="F25" sqref="F25"/>
    </sheetView>
  </sheetViews>
  <sheetFormatPr baseColWidth="10" defaultColWidth="14.3984375" defaultRowHeight="15" customHeight="1" x14ac:dyDescent="0.45"/>
  <cols>
    <col min="1" max="1" width="7.59765625" customWidth="1"/>
    <col min="2" max="5" width="10.265625" customWidth="1"/>
    <col min="6" max="13" width="10.1328125" customWidth="1"/>
    <col min="14" max="14" width="17" customWidth="1"/>
    <col min="15" max="18" width="12.86328125" customWidth="1"/>
    <col min="19" max="19" width="11.3984375" customWidth="1"/>
    <col min="20" max="21" width="10.73046875" hidden="1" customWidth="1"/>
    <col min="22" max="22" width="11.3984375" hidden="1" customWidth="1"/>
    <col min="23" max="26" width="10.73046875" customWidth="1"/>
  </cols>
  <sheetData>
    <row r="1" spans="2:21" ht="32.25" customHeight="1" x14ac:dyDescent="0.5">
      <c r="B1" s="391"/>
      <c r="C1" s="428"/>
      <c r="D1" s="442" t="s">
        <v>0</v>
      </c>
      <c r="E1" s="443"/>
      <c r="F1" s="443"/>
      <c r="G1" s="443"/>
      <c r="H1" s="443"/>
      <c r="I1" s="443"/>
      <c r="J1" s="443"/>
      <c r="K1" s="443"/>
      <c r="L1" s="443"/>
      <c r="M1" s="443"/>
      <c r="N1" s="443"/>
      <c r="O1" s="443"/>
      <c r="P1" s="443"/>
      <c r="Q1" s="443"/>
      <c r="R1" s="444"/>
      <c r="S1" s="1"/>
      <c r="T1" s="2"/>
      <c r="U1" s="2"/>
    </row>
    <row r="2" spans="2:21" ht="32.25" customHeight="1" x14ac:dyDescent="0.5">
      <c r="B2" s="393"/>
      <c r="C2" s="441"/>
      <c r="D2" s="442" t="s">
        <v>1</v>
      </c>
      <c r="E2" s="443"/>
      <c r="F2" s="443"/>
      <c r="G2" s="443"/>
      <c r="H2" s="443"/>
      <c r="I2" s="443"/>
      <c r="J2" s="443"/>
      <c r="K2" s="443"/>
      <c r="L2" s="443"/>
      <c r="M2" s="443"/>
      <c r="N2" s="443"/>
      <c r="O2" s="443"/>
      <c r="P2" s="443"/>
      <c r="Q2" s="443"/>
      <c r="R2" s="444"/>
      <c r="S2" s="1"/>
      <c r="T2" s="3"/>
      <c r="U2" s="3"/>
    </row>
    <row r="3" spans="2:21" ht="32.25" customHeight="1" x14ac:dyDescent="0.5">
      <c r="B3" s="393"/>
      <c r="C3" s="441"/>
      <c r="D3" s="442" t="s">
        <v>2</v>
      </c>
      <c r="E3" s="443"/>
      <c r="F3" s="443"/>
      <c r="G3" s="443"/>
      <c r="H3" s="443"/>
      <c r="I3" s="443"/>
      <c r="J3" s="443"/>
      <c r="K3" s="443"/>
      <c r="L3" s="443"/>
      <c r="M3" s="443"/>
      <c r="N3" s="443"/>
      <c r="O3" s="443"/>
      <c r="P3" s="443"/>
      <c r="Q3" s="443"/>
      <c r="R3" s="444"/>
      <c r="S3" s="1"/>
      <c r="T3" s="3"/>
      <c r="U3" s="3"/>
    </row>
    <row r="4" spans="2:21" ht="32.25" customHeight="1" x14ac:dyDescent="0.5">
      <c r="B4" s="395"/>
      <c r="C4" s="430"/>
      <c r="D4" s="442" t="s">
        <v>824</v>
      </c>
      <c r="E4" s="443"/>
      <c r="F4" s="443"/>
      <c r="G4" s="443"/>
      <c r="H4" s="443"/>
      <c r="I4" s="443"/>
      <c r="J4" s="443"/>
      <c r="K4" s="444"/>
      <c r="L4" s="445" t="s">
        <v>996</v>
      </c>
      <c r="M4" s="446"/>
      <c r="N4" s="446"/>
      <c r="O4" s="446"/>
      <c r="P4" s="446"/>
      <c r="Q4" s="446"/>
      <c r="R4" s="447"/>
      <c r="S4" s="1"/>
      <c r="T4" s="4"/>
      <c r="U4" s="5" t="s">
        <v>3</v>
      </c>
    </row>
    <row r="5" spans="2:21" ht="15.75" customHeight="1" x14ac:dyDescent="0.5">
      <c r="B5" s="1"/>
      <c r="C5" s="1"/>
      <c r="D5" s="1"/>
      <c r="E5" s="1"/>
      <c r="F5" s="1"/>
      <c r="G5" s="1"/>
      <c r="H5" s="1"/>
      <c r="I5" s="1"/>
      <c r="J5" s="1"/>
      <c r="K5" s="1"/>
      <c r="L5" s="1"/>
      <c r="M5" s="1"/>
      <c r="N5" s="1"/>
      <c r="O5" s="6"/>
      <c r="P5" s="6"/>
      <c r="Q5" s="6"/>
      <c r="R5" s="6"/>
      <c r="S5" s="1"/>
      <c r="T5" s="1"/>
      <c r="U5" s="1"/>
    </row>
    <row r="6" spans="2:21" ht="15.75" customHeight="1" x14ac:dyDescent="0.5">
      <c r="B6" s="7"/>
      <c r="C6" s="1"/>
      <c r="D6" s="1"/>
      <c r="E6" s="1"/>
      <c r="F6" s="1"/>
      <c r="G6" s="1"/>
      <c r="H6" s="1"/>
      <c r="I6" s="1"/>
      <c r="J6" s="1"/>
      <c r="K6" s="1"/>
      <c r="L6" s="1"/>
      <c r="M6" s="1"/>
      <c r="N6" s="1"/>
      <c r="O6" s="6"/>
      <c r="P6" s="6"/>
      <c r="Q6" s="6"/>
      <c r="R6" s="6"/>
      <c r="S6" s="1"/>
      <c r="T6" s="1"/>
      <c r="U6" s="1"/>
    </row>
    <row r="7" spans="2:21" ht="15.75" customHeight="1" x14ac:dyDescent="0.5">
      <c r="B7" s="439"/>
      <c r="C7" s="435"/>
      <c r="D7" s="435"/>
      <c r="E7" s="435"/>
      <c r="F7" s="435"/>
      <c r="G7" s="435"/>
      <c r="H7" s="435"/>
      <c r="I7" s="435"/>
      <c r="J7" s="435"/>
      <c r="K7" s="435"/>
      <c r="L7" s="435"/>
      <c r="M7" s="435"/>
      <c r="N7" s="435"/>
      <c r="O7" s="435"/>
      <c r="P7" s="435"/>
      <c r="Q7" s="435"/>
      <c r="R7" s="436"/>
      <c r="S7" s="1"/>
      <c r="T7" s="1"/>
      <c r="U7" s="1"/>
    </row>
    <row r="8" spans="2:21" ht="15.75" customHeight="1" x14ac:dyDescent="0.5">
      <c r="B8" s="1"/>
      <c r="C8" s="1"/>
      <c r="D8" s="1"/>
      <c r="E8" s="1"/>
      <c r="F8" s="1"/>
      <c r="G8" s="1"/>
      <c r="H8" s="1"/>
      <c r="I8" s="1"/>
      <c r="J8" s="1"/>
      <c r="K8" s="1"/>
      <c r="L8" s="1"/>
      <c r="M8" s="1"/>
      <c r="N8" s="1"/>
      <c r="O8" s="6"/>
      <c r="P8" s="6"/>
      <c r="Q8" s="6"/>
      <c r="R8" s="6"/>
      <c r="S8" s="1"/>
      <c r="T8" s="1"/>
      <c r="U8" s="1"/>
    </row>
    <row r="9" spans="2:21" ht="20.25" customHeight="1" x14ac:dyDescent="0.5">
      <c r="B9" s="1"/>
      <c r="C9" s="1"/>
      <c r="D9" s="1"/>
      <c r="E9" s="1"/>
      <c r="F9" s="1"/>
      <c r="G9" s="1"/>
      <c r="H9" s="1"/>
      <c r="I9" s="1"/>
      <c r="J9" s="1"/>
      <c r="K9" s="8"/>
      <c r="L9" s="9"/>
      <c r="M9" s="1"/>
      <c r="N9" s="8"/>
      <c r="O9" s="6"/>
      <c r="P9" s="6"/>
      <c r="Q9" s="6"/>
      <c r="R9" s="6"/>
      <c r="S9" s="10"/>
      <c r="T9" s="10"/>
      <c r="U9" s="10"/>
    </row>
    <row r="10" spans="2:21" ht="45.75" customHeight="1" x14ac:dyDescent="0.5">
      <c r="B10" s="426" t="s">
        <v>4</v>
      </c>
      <c r="C10" s="412"/>
      <c r="D10" s="412"/>
      <c r="E10" s="413"/>
      <c r="F10" s="411" t="s">
        <v>5</v>
      </c>
      <c r="G10" s="412"/>
      <c r="H10" s="412"/>
      <c r="I10" s="412"/>
      <c r="J10" s="412"/>
      <c r="K10" s="412"/>
      <c r="L10" s="412"/>
      <c r="M10" s="413"/>
      <c r="N10" s="8"/>
      <c r="O10" s="440"/>
      <c r="P10" s="435"/>
      <c r="Q10" s="435"/>
      <c r="R10" s="436"/>
      <c r="S10" s="10"/>
      <c r="T10" s="11"/>
      <c r="U10" s="11"/>
    </row>
    <row r="11" spans="2:21" ht="45.75" customHeight="1" x14ac:dyDescent="0.5">
      <c r="B11" s="426" t="s">
        <v>6</v>
      </c>
      <c r="C11" s="412"/>
      <c r="D11" s="412"/>
      <c r="E11" s="413"/>
      <c r="F11" s="411" t="s">
        <v>647</v>
      </c>
      <c r="G11" s="412"/>
      <c r="H11" s="412"/>
      <c r="I11" s="412"/>
      <c r="J11" s="412"/>
      <c r="K11" s="412"/>
      <c r="L11" s="412"/>
      <c r="M11" s="413"/>
      <c r="N11" s="415"/>
      <c r="O11" s="440"/>
      <c r="P11" s="435"/>
      <c r="Q11" s="435"/>
      <c r="R11" s="436"/>
      <c r="S11" s="12"/>
      <c r="T11" s="13"/>
      <c r="U11" s="13"/>
    </row>
    <row r="12" spans="2:21" ht="45.75" customHeight="1" x14ac:dyDescent="0.5">
      <c r="B12" s="426" t="s">
        <v>8</v>
      </c>
      <c r="C12" s="412"/>
      <c r="D12" s="412"/>
      <c r="E12" s="413"/>
      <c r="F12" s="411" t="s">
        <v>830</v>
      </c>
      <c r="G12" s="412"/>
      <c r="H12" s="412"/>
      <c r="I12" s="412"/>
      <c r="J12" s="412"/>
      <c r="K12" s="412"/>
      <c r="L12" s="412"/>
      <c r="M12" s="413"/>
      <c r="N12" s="416"/>
      <c r="O12" s="440" t="s">
        <v>9</v>
      </c>
      <c r="P12" s="435"/>
      <c r="Q12" s="435"/>
      <c r="R12" s="436"/>
      <c r="S12" s="12"/>
      <c r="T12" s="13"/>
      <c r="U12" s="13"/>
    </row>
    <row r="13" spans="2:21" ht="45.75" customHeight="1" x14ac:dyDescent="0.55000000000000004">
      <c r="B13" s="426" t="s">
        <v>10</v>
      </c>
      <c r="C13" s="412"/>
      <c r="D13" s="412"/>
      <c r="E13" s="413"/>
      <c r="F13" s="411" t="s">
        <v>654</v>
      </c>
      <c r="G13" s="412"/>
      <c r="H13" s="412"/>
      <c r="I13" s="412"/>
      <c r="J13" s="412"/>
      <c r="K13" s="412"/>
      <c r="L13" s="412"/>
      <c r="M13" s="413"/>
      <c r="N13" s="415"/>
      <c r="O13" s="424"/>
      <c r="P13" s="14"/>
      <c r="Q13" s="14"/>
      <c r="R13" s="14"/>
      <c r="S13" s="12"/>
      <c r="T13" s="13"/>
      <c r="U13" s="13"/>
    </row>
    <row r="14" spans="2:21" ht="45.75" customHeight="1" x14ac:dyDescent="0.55000000000000004">
      <c r="B14" s="426" t="s">
        <v>12</v>
      </c>
      <c r="C14" s="412"/>
      <c r="D14" s="412"/>
      <c r="E14" s="413"/>
      <c r="F14" s="411" t="s">
        <v>982</v>
      </c>
      <c r="G14" s="412"/>
      <c r="H14" s="412"/>
      <c r="I14" s="412"/>
      <c r="J14" s="412"/>
      <c r="K14" s="412"/>
      <c r="L14" s="412"/>
      <c r="M14" s="413"/>
      <c r="N14" s="416"/>
      <c r="O14" s="416"/>
      <c r="P14" s="14"/>
      <c r="Q14" s="14"/>
      <c r="R14" s="14"/>
      <c r="S14" s="12"/>
      <c r="T14" s="13"/>
      <c r="U14" s="13"/>
    </row>
    <row r="15" spans="2:21" ht="45.75" customHeight="1" x14ac:dyDescent="0.55000000000000004">
      <c r="B15" s="426" t="s">
        <v>13</v>
      </c>
      <c r="C15" s="412"/>
      <c r="D15" s="412"/>
      <c r="E15" s="413"/>
      <c r="F15" s="411" t="s">
        <v>997</v>
      </c>
      <c r="G15" s="414"/>
      <c r="H15" s="414"/>
      <c r="I15" s="414"/>
      <c r="J15" s="414"/>
      <c r="K15" s="414"/>
      <c r="L15" s="414"/>
      <c r="M15" s="413"/>
      <c r="N15" s="10"/>
      <c r="O15" s="15"/>
      <c r="P15" s="14"/>
      <c r="Q15" s="14"/>
      <c r="R15" s="14"/>
      <c r="S15" s="12"/>
      <c r="T15" s="13"/>
      <c r="U15" s="13"/>
    </row>
    <row r="16" spans="2:21" ht="45.75" customHeight="1" x14ac:dyDescent="0.55000000000000004">
      <c r="B16" s="426" t="s">
        <v>14</v>
      </c>
      <c r="C16" s="412"/>
      <c r="D16" s="412"/>
      <c r="E16" s="413"/>
      <c r="F16" s="437" t="s">
        <v>628</v>
      </c>
      <c r="G16" s="412"/>
      <c r="H16" s="412"/>
      <c r="I16" s="412"/>
      <c r="J16" s="412"/>
      <c r="K16" s="412"/>
      <c r="L16" s="412"/>
      <c r="M16" s="413"/>
      <c r="N16" s="10"/>
      <c r="O16" s="15"/>
      <c r="P16" s="14"/>
      <c r="Q16" s="14"/>
      <c r="R16" s="14"/>
      <c r="S16" s="12"/>
      <c r="T16" s="13"/>
      <c r="U16" s="13"/>
    </row>
    <row r="17" spans="2:18" ht="45.75" customHeight="1" x14ac:dyDescent="0.55000000000000004">
      <c r="B17" s="426" t="s">
        <v>16</v>
      </c>
      <c r="C17" s="412"/>
      <c r="D17" s="412"/>
      <c r="E17" s="413"/>
      <c r="F17" s="438" t="s">
        <v>635</v>
      </c>
      <c r="G17" s="412"/>
      <c r="H17" s="412"/>
      <c r="I17" s="412"/>
      <c r="J17" s="412"/>
      <c r="K17" s="412"/>
      <c r="L17" s="412"/>
      <c r="M17" s="413"/>
      <c r="N17" s="10"/>
      <c r="O17" s="15"/>
      <c r="P17" s="14"/>
      <c r="Q17" s="14"/>
      <c r="R17" s="14"/>
    </row>
    <row r="18" spans="2:18" ht="45.75" customHeight="1" x14ac:dyDescent="0.55000000000000004">
      <c r="B18" s="426" t="s">
        <v>17</v>
      </c>
      <c r="C18" s="412"/>
      <c r="D18" s="412"/>
      <c r="E18" s="413"/>
      <c r="F18" s="438" t="s">
        <v>697</v>
      </c>
      <c r="G18" s="412"/>
      <c r="H18" s="412"/>
      <c r="I18" s="412"/>
      <c r="J18" s="412"/>
      <c r="K18" s="412"/>
      <c r="L18" s="412"/>
      <c r="M18" s="413"/>
      <c r="N18" s="10"/>
      <c r="O18" s="15"/>
      <c r="P18" s="14"/>
      <c r="Q18" s="14"/>
      <c r="R18" s="14"/>
    </row>
    <row r="19" spans="2:18" ht="45.75" customHeight="1" x14ac:dyDescent="0.55000000000000004">
      <c r="B19" s="426" t="s">
        <v>18</v>
      </c>
      <c r="C19" s="412"/>
      <c r="D19" s="412"/>
      <c r="E19" s="413"/>
      <c r="F19" s="411" t="s">
        <v>20</v>
      </c>
      <c r="G19" s="412"/>
      <c r="H19" s="412"/>
      <c r="I19" s="412"/>
      <c r="J19" s="412"/>
      <c r="K19" s="412"/>
      <c r="L19" s="412"/>
      <c r="M19" s="413"/>
      <c r="N19" s="415"/>
      <c r="O19" s="424"/>
      <c r="P19" s="14"/>
      <c r="Q19" s="14"/>
      <c r="R19" s="14"/>
    </row>
    <row r="20" spans="2:18" ht="45.75" customHeight="1" x14ac:dyDescent="0.55000000000000004">
      <c r="B20" s="426" t="s">
        <v>19</v>
      </c>
      <c r="C20" s="412"/>
      <c r="D20" s="412"/>
      <c r="E20" s="413"/>
      <c r="F20" s="411" t="s">
        <v>720</v>
      </c>
      <c r="G20" s="412"/>
      <c r="H20" s="412"/>
      <c r="I20" s="412"/>
      <c r="J20" s="412"/>
      <c r="K20" s="412"/>
      <c r="L20" s="412"/>
      <c r="M20" s="413"/>
      <c r="N20" s="416"/>
      <c r="O20" s="416"/>
      <c r="P20" s="14"/>
      <c r="Q20" s="14"/>
      <c r="R20" s="14"/>
    </row>
    <row r="21" spans="2:18" ht="45.75" customHeight="1" x14ac:dyDescent="0.5">
      <c r="B21" s="426" t="s">
        <v>21</v>
      </c>
      <c r="C21" s="412"/>
      <c r="D21" s="412"/>
      <c r="E21" s="413"/>
      <c r="F21" s="411" t="s">
        <v>998</v>
      </c>
      <c r="G21" s="414"/>
      <c r="H21" s="414"/>
      <c r="I21" s="414"/>
      <c r="J21" s="414"/>
      <c r="K21" s="414"/>
      <c r="L21" s="414"/>
      <c r="M21" s="413"/>
      <c r="N21" s="415"/>
      <c r="O21" s="417"/>
      <c r="P21" s="16"/>
      <c r="Q21" s="16"/>
      <c r="R21" s="16"/>
    </row>
    <row r="22" spans="2:18" ht="45.75" customHeight="1" x14ac:dyDescent="0.5">
      <c r="B22" s="427" t="s">
        <v>22</v>
      </c>
      <c r="C22" s="419"/>
      <c r="D22" s="419"/>
      <c r="E22" s="428"/>
      <c r="F22" s="17" t="s">
        <v>23</v>
      </c>
      <c r="G22" s="418" t="s">
        <v>605</v>
      </c>
      <c r="H22" s="419"/>
      <c r="I22" s="419"/>
      <c r="J22" s="419"/>
      <c r="K22" s="419"/>
      <c r="L22" s="420">
        <v>2026</v>
      </c>
      <c r="M22" s="421"/>
      <c r="N22" s="416"/>
      <c r="O22" s="416"/>
      <c r="P22" s="16"/>
      <c r="Q22" s="16"/>
      <c r="R22" s="16"/>
    </row>
    <row r="23" spans="2:18" ht="45.75" customHeight="1" x14ac:dyDescent="0.5">
      <c r="B23" s="395"/>
      <c r="C23" s="429"/>
      <c r="D23" s="429"/>
      <c r="E23" s="430"/>
      <c r="F23" s="18" t="s">
        <v>24</v>
      </c>
      <c r="G23" s="423" t="s">
        <v>686</v>
      </c>
      <c r="H23" s="412"/>
      <c r="I23" s="412"/>
      <c r="J23" s="412"/>
      <c r="K23" s="413"/>
      <c r="L23" s="409"/>
      <c r="M23" s="422"/>
      <c r="N23" s="10"/>
      <c r="O23" s="19"/>
      <c r="P23" s="16"/>
      <c r="Q23" s="20"/>
      <c r="R23" s="20"/>
    </row>
    <row r="24" spans="2:18" ht="20.25" customHeight="1" x14ac:dyDescent="0.5">
      <c r="B24" s="1"/>
      <c r="C24" s="1"/>
      <c r="D24" s="1"/>
      <c r="E24" s="1"/>
      <c r="F24" s="1"/>
      <c r="G24" s="1"/>
      <c r="H24" s="1"/>
      <c r="I24" s="1"/>
      <c r="J24" s="1"/>
      <c r="K24" s="1"/>
      <c r="L24" s="1"/>
      <c r="M24" s="1"/>
      <c r="N24" s="12"/>
      <c r="O24" s="16"/>
      <c r="P24" s="16"/>
      <c r="Q24" s="16"/>
      <c r="R24" s="16"/>
    </row>
    <row r="25" spans="2:18" ht="15.75" customHeight="1" x14ac:dyDescent="0.5">
      <c r="B25" s="21"/>
      <c r="C25" s="21"/>
      <c r="D25" s="21"/>
      <c r="E25" s="21"/>
      <c r="F25" s="21"/>
      <c r="G25" s="21"/>
      <c r="H25" s="1"/>
      <c r="I25" s="432" t="s">
        <v>25</v>
      </c>
      <c r="J25" s="404"/>
      <c r="K25" s="404"/>
      <c r="L25" s="404"/>
      <c r="M25" s="405"/>
      <c r="N25" s="12"/>
      <c r="O25" s="16"/>
      <c r="P25" s="16"/>
      <c r="Q25" s="16"/>
      <c r="R25" s="16"/>
    </row>
    <row r="26" spans="2:18" ht="15.75" customHeight="1" x14ac:dyDescent="0.5">
      <c r="B26" s="21"/>
      <c r="C26" s="21"/>
      <c r="D26" s="21"/>
      <c r="E26" s="21"/>
      <c r="F26" s="21"/>
      <c r="G26" s="21"/>
      <c r="H26" s="1"/>
      <c r="I26" s="406"/>
      <c r="J26" s="407"/>
      <c r="K26" s="407"/>
      <c r="L26" s="407"/>
      <c r="M26" s="408"/>
      <c r="N26" s="12"/>
      <c r="O26" s="16"/>
      <c r="P26" s="16"/>
      <c r="Q26" s="16"/>
      <c r="R26" s="16"/>
    </row>
    <row r="27" spans="2:18" ht="19.5" customHeight="1" x14ac:dyDescent="0.5">
      <c r="B27" s="22"/>
      <c r="C27" s="22"/>
      <c r="D27" s="22"/>
      <c r="E27" s="22"/>
      <c r="F27" s="22"/>
      <c r="G27" s="22"/>
      <c r="H27" s="1"/>
      <c r="I27" s="409"/>
      <c r="J27" s="410"/>
      <c r="K27" s="410"/>
      <c r="L27" s="410"/>
      <c r="M27" s="394"/>
      <c r="N27" s="12"/>
      <c r="O27" s="425"/>
      <c r="P27" s="404"/>
      <c r="Q27" s="404"/>
      <c r="R27" s="405"/>
    </row>
    <row r="28" spans="2:18" ht="20.25" customHeight="1" x14ac:dyDescent="0.5">
      <c r="B28" s="22"/>
      <c r="C28" s="23"/>
      <c r="D28" s="23"/>
      <c r="E28" s="23"/>
      <c r="F28" s="23"/>
      <c r="G28" s="23"/>
      <c r="H28" s="1"/>
      <c r="I28" s="433" t="s">
        <v>26</v>
      </c>
      <c r="J28" s="404"/>
      <c r="K28" s="404"/>
      <c r="L28" s="404"/>
      <c r="M28" s="405"/>
      <c r="N28" s="9"/>
      <c r="O28" s="409"/>
      <c r="P28" s="410"/>
      <c r="Q28" s="410"/>
      <c r="R28" s="394"/>
    </row>
    <row r="29" spans="2:18" ht="20.25" customHeight="1" x14ac:dyDescent="0.5">
      <c r="B29" s="431" t="s">
        <v>27</v>
      </c>
      <c r="C29" s="404"/>
      <c r="D29" s="404"/>
      <c r="E29" s="404"/>
      <c r="F29" s="404"/>
      <c r="G29" s="405"/>
      <c r="H29" s="1"/>
      <c r="I29" s="406"/>
      <c r="J29" s="407"/>
      <c r="K29" s="407"/>
      <c r="L29" s="407"/>
      <c r="M29" s="408"/>
      <c r="N29" s="9"/>
      <c r="O29" s="21"/>
      <c r="P29" s="21"/>
      <c r="Q29" s="21"/>
      <c r="R29" s="21"/>
    </row>
    <row r="30" spans="2:18" ht="15.75" customHeight="1" x14ac:dyDescent="0.5">
      <c r="B30" s="406"/>
      <c r="C30" s="407"/>
      <c r="D30" s="407"/>
      <c r="E30" s="407"/>
      <c r="F30" s="407"/>
      <c r="G30" s="408"/>
      <c r="H30" s="1"/>
      <c r="I30" s="409"/>
      <c r="J30" s="410"/>
      <c r="K30" s="410"/>
      <c r="L30" s="410"/>
      <c r="M30" s="394"/>
      <c r="N30" s="12"/>
      <c r="O30" s="16"/>
      <c r="P30" s="16"/>
      <c r="Q30" s="16"/>
      <c r="R30" s="16"/>
    </row>
    <row r="31" spans="2:18" ht="5.25" customHeight="1" x14ac:dyDescent="0.5">
      <c r="B31" s="406"/>
      <c r="C31" s="407"/>
      <c r="D31" s="407"/>
      <c r="E31" s="407"/>
      <c r="F31" s="407"/>
      <c r="G31" s="408"/>
      <c r="H31" s="1"/>
      <c r="I31" s="24"/>
      <c r="J31" s="25"/>
      <c r="K31" s="24"/>
      <c r="L31" s="24"/>
      <c r="M31" s="24"/>
      <c r="N31" s="12"/>
      <c r="O31" s="16"/>
      <c r="P31" s="16"/>
      <c r="Q31" s="16"/>
      <c r="R31" s="16"/>
    </row>
    <row r="32" spans="2:18" ht="15.75" customHeight="1" x14ac:dyDescent="0.5">
      <c r="B32" s="406"/>
      <c r="C32" s="407"/>
      <c r="D32" s="407"/>
      <c r="E32" s="407"/>
      <c r="F32" s="407"/>
      <c r="G32" s="408"/>
      <c r="H32" s="1"/>
      <c r="I32" s="434" t="s">
        <v>28</v>
      </c>
      <c r="J32" s="435"/>
      <c r="K32" s="435"/>
      <c r="L32" s="435"/>
      <c r="M32" s="436"/>
      <c r="N32" s="12"/>
      <c r="O32" s="16"/>
      <c r="P32" s="16"/>
      <c r="Q32" s="16"/>
      <c r="R32" s="16"/>
    </row>
    <row r="33" spans="2:13" ht="15.75" customHeight="1" x14ac:dyDescent="0.5">
      <c r="B33" s="406"/>
      <c r="C33" s="407"/>
      <c r="D33" s="407"/>
      <c r="E33" s="407"/>
      <c r="F33" s="407"/>
      <c r="G33" s="408"/>
      <c r="H33" s="26"/>
      <c r="I33" s="434" t="s">
        <v>29</v>
      </c>
      <c r="J33" s="435"/>
      <c r="K33" s="435"/>
      <c r="L33" s="435"/>
      <c r="M33" s="436"/>
    </row>
    <row r="34" spans="2:13" ht="15.75" customHeight="1" x14ac:dyDescent="0.5">
      <c r="B34" s="409"/>
      <c r="C34" s="410"/>
      <c r="D34" s="410"/>
      <c r="E34" s="410"/>
      <c r="F34" s="410"/>
      <c r="G34" s="394"/>
      <c r="H34" s="1"/>
      <c r="I34" s="434" t="s">
        <v>30</v>
      </c>
      <c r="J34" s="435"/>
      <c r="K34" s="435"/>
      <c r="L34" s="435"/>
      <c r="M34" s="436"/>
    </row>
    <row r="35" spans="2:13" ht="8.25" customHeight="1" x14ac:dyDescent="0.55000000000000004">
      <c r="B35" s="22"/>
      <c r="C35" s="27"/>
      <c r="D35" s="27"/>
      <c r="E35" s="27"/>
      <c r="F35" s="27"/>
      <c r="G35" s="27"/>
      <c r="H35" s="1"/>
      <c r="I35" s="28"/>
      <c r="J35" s="29"/>
      <c r="K35" s="28"/>
      <c r="L35" s="28"/>
      <c r="M35" s="28"/>
    </row>
    <row r="36" spans="2:13" ht="25.5" customHeight="1" x14ac:dyDescent="0.5">
      <c r="B36" s="22"/>
      <c r="C36" s="30"/>
      <c r="D36" s="30"/>
      <c r="E36" s="30"/>
      <c r="F36" s="30"/>
      <c r="G36" s="30"/>
      <c r="H36" s="1"/>
      <c r="I36" s="403" t="s">
        <v>31</v>
      </c>
      <c r="J36" s="404"/>
      <c r="K36" s="404"/>
      <c r="L36" s="404"/>
      <c r="M36" s="405"/>
    </row>
    <row r="37" spans="2:13" ht="15.75" customHeight="1" x14ac:dyDescent="0.5">
      <c r="B37" s="22"/>
      <c r="C37" s="30"/>
      <c r="D37" s="30"/>
      <c r="E37" s="30"/>
      <c r="F37" s="30"/>
      <c r="G37" s="30"/>
      <c r="H37" s="1"/>
      <c r="I37" s="406"/>
      <c r="J37" s="407"/>
      <c r="K37" s="407"/>
      <c r="L37" s="407"/>
      <c r="M37" s="408"/>
    </row>
    <row r="38" spans="2:13" ht="15.75" customHeight="1" x14ac:dyDescent="0.5">
      <c r="B38" s="22"/>
      <c r="C38" s="30"/>
      <c r="D38" s="30"/>
      <c r="E38" s="30"/>
      <c r="F38" s="30"/>
      <c r="G38" s="30"/>
      <c r="H38" s="1"/>
      <c r="I38" s="409"/>
      <c r="J38" s="410"/>
      <c r="K38" s="410"/>
      <c r="L38" s="410"/>
      <c r="M38" s="394"/>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r:id="rId1"/>
  <drawing r:id="rId2"/>
  <extLst>
    <ext xmlns:x14="http://schemas.microsoft.com/office/spreadsheetml/2009/9/main" uri="{CCE6A557-97BC-4b89-ADB6-D9C93CAAB3DF}">
      <x14:dataValidations xmlns:xm="http://schemas.microsoft.com/office/excel/2006/main" count="12">
        <x14:dataValidation type="list" allowBlank="1" showErrorMessage="1" xr:uid="{00000000-0002-0000-0000-000004000000}">
          <x14:formula1>
            <xm:f>LISTAS_1!$C$2:$C$6</xm:f>
          </x14:formula1>
          <xm:sqref>F12</xm:sqref>
        </x14:dataValidation>
        <x14:dataValidation type="list" allowBlank="1" showErrorMessage="1" xr:uid="{00000000-0002-0000-0000-00000A000000}">
          <x14:formula1>
            <xm:f>LISTAS_1!$Q$2:$Q$21</xm:f>
          </x14:formula1>
          <xm:sqref>F18:M18</xm:sqref>
        </x14:dataValidation>
        <x14:dataValidation type="list" allowBlank="1" showErrorMessage="1" xr:uid="{00000000-0002-0000-0000-00000B000000}">
          <x14:formula1>
            <xm:f>LISTAS_1!$B$2:$B$6</xm:f>
          </x14:formula1>
          <xm:sqref>F11:M11</xm:sqref>
        </x14:dataValidation>
        <x14:dataValidation type="list" allowBlank="1" showErrorMessage="1" xr:uid="{4DBC6988-B2E0-4670-88B9-0340BE84EA6E}">
          <x14:formula1>
            <xm:f>LISTAS_1!$H$2:$H$16</xm:f>
          </x14:formula1>
          <xm:sqref>F16:M16</xm:sqref>
        </x14:dataValidation>
        <x14:dataValidation type="list" allowBlank="1" showErrorMessage="1" xr:uid="{CEC98F0E-1789-4413-9A7A-0F04C8E571F0}">
          <x14:formula1>
            <xm:f>LISTAS_1!$P$2:$P$8</xm:f>
          </x14:formula1>
          <xm:sqref>F17:M17</xm:sqref>
        </x14:dataValidation>
        <x14:dataValidation type="list" allowBlank="1" showErrorMessage="1" xr:uid="{392E8263-337D-46E0-B116-9822F2AB9DC4}">
          <x14:formula1>
            <xm:f>LISTAS_1!$D$2:$D$16</xm:f>
          </x14:formula1>
          <xm:sqref>F13:M13</xm:sqref>
        </x14:dataValidation>
        <x14:dataValidation type="list" allowBlank="1" showErrorMessage="1" xr:uid="{AF1D8F82-15BD-4414-ACAB-5B7CB9332DE5}">
          <x14:formula1>
            <xm:f>LISTAS_1!$I$2:$I$16</xm:f>
          </x14:formula1>
          <xm:sqref>F14:M14</xm:sqref>
        </x14:dataValidation>
        <x14:dataValidation type="list" allowBlank="1" showInputMessage="1" showErrorMessage="1" prompt="Relacione el año vigente" xr:uid="{00000000-0002-0000-0000-000002000000}">
          <x14:formula1>
            <xm:f>LISTAS_1!$Z$2:$Z$6</xm:f>
          </x14:formula1>
          <xm:sqref>L22</xm:sqref>
        </x14:dataValidation>
        <x14:dataValidation type="list" allowBlank="1" showInputMessage="1" showErrorMessage="1" prompt="Error - Seleccione un valor de la lista desplegable" xr:uid="{00000000-0002-0000-0000-000008000000}">
          <x14:formula1>
            <xm:f>LISTAS_1!$Y$2:$Y$13</xm:f>
          </x14:formula1>
          <xm:sqref>G22:G23</xm:sqref>
        </x14:dataValidation>
        <x14:dataValidation type="list" allowBlank="1" showErrorMessage="1" xr:uid="{00000000-0002-0000-0000-000005000000}">
          <x14:formula1>
            <xm:f>LISTAS_1!$S$2:$S$6</xm:f>
          </x14:formula1>
          <xm:sqref>F19</xm:sqref>
        </x14:dataValidation>
        <x14:dataValidation type="list" allowBlank="1" showErrorMessage="1" xr:uid="{00000000-0002-0000-0000-000006000000}">
          <x14:formula1>
            <xm:f>LISTAS_1!$S$2:$S$38</xm:f>
          </x14:formula1>
          <xm:sqref>F20</xm:sqref>
        </x14:dataValidation>
        <x14:dataValidation type="list" allowBlank="1" showErrorMessage="1" xr:uid="{8FAEE2B9-9D04-496D-9333-96C00C538CC5}">
          <x14:formula1>
            <xm:f>LISTAS_1!$A$2</xm:f>
          </x14:formula1>
          <xm:sqref>F10:M10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B1:D27"/>
  <sheetViews>
    <sheetView workbookViewId="0"/>
  </sheetViews>
  <sheetFormatPr baseColWidth="10" defaultColWidth="14.3984375" defaultRowHeight="15" customHeight="1" x14ac:dyDescent="0.45"/>
  <cols>
    <col min="1" max="2" width="3.73046875" customWidth="1"/>
    <col min="3" max="3" width="32.1328125" customWidth="1"/>
    <col min="4" max="4" width="224" customWidth="1"/>
    <col min="5" max="5" width="3.59765625" customWidth="1"/>
    <col min="6" max="6" width="11.3984375" customWidth="1"/>
    <col min="7" max="26" width="10.73046875" customWidth="1"/>
  </cols>
  <sheetData>
    <row r="1" spans="2:4" ht="44.25" customHeight="1" x14ac:dyDescent="0.45">
      <c r="B1" s="141"/>
      <c r="C1" s="698" t="s">
        <v>538</v>
      </c>
      <c r="D1" s="436"/>
    </row>
    <row r="2" spans="2:4" ht="14.25" customHeight="1" x14ac:dyDescent="0.45">
      <c r="B2" s="141"/>
      <c r="C2" s="141"/>
      <c r="D2" s="141"/>
    </row>
    <row r="3" spans="2:4" ht="14.25" customHeight="1" x14ac:dyDescent="0.45">
      <c r="B3" s="141"/>
      <c r="C3" s="142" t="s">
        <v>539</v>
      </c>
      <c r="D3" s="143"/>
    </row>
    <row r="4" spans="2:4" ht="14.25" customHeight="1" x14ac:dyDescent="0.45">
      <c r="B4" s="141"/>
      <c r="C4" s="144"/>
      <c r="D4" s="141"/>
    </row>
    <row r="5" spans="2:4" ht="14.25" customHeight="1" x14ac:dyDescent="0.45">
      <c r="B5" s="145">
        <v>1</v>
      </c>
      <c r="C5" s="696" t="s">
        <v>540</v>
      </c>
      <c r="D5" s="413"/>
    </row>
    <row r="6" spans="2:4" ht="14.25" customHeight="1" x14ac:dyDescent="0.45">
      <c r="B6" s="145">
        <v>2</v>
      </c>
      <c r="C6" s="696" t="s">
        <v>541</v>
      </c>
      <c r="D6" s="413"/>
    </row>
    <row r="7" spans="2:4" ht="14.25" customHeight="1" x14ac:dyDescent="0.45">
      <c r="B7" s="145">
        <v>3</v>
      </c>
      <c r="C7" s="696" t="s">
        <v>542</v>
      </c>
      <c r="D7" s="413"/>
    </row>
    <row r="8" spans="2:4" ht="14.25" customHeight="1" x14ac:dyDescent="0.45">
      <c r="B8" s="145">
        <v>4</v>
      </c>
      <c r="C8" s="696" t="s">
        <v>543</v>
      </c>
      <c r="D8" s="413"/>
    </row>
    <row r="9" spans="2:4" ht="45" customHeight="1" x14ac:dyDescent="0.45">
      <c r="B9" s="145">
        <v>5</v>
      </c>
      <c r="C9" s="696" t="s">
        <v>544</v>
      </c>
      <c r="D9" s="413"/>
    </row>
    <row r="10" spans="2:4" ht="12.75" customHeight="1" x14ac:dyDescent="0.45">
      <c r="B10" s="145">
        <v>6</v>
      </c>
      <c r="C10" s="696" t="s">
        <v>545</v>
      </c>
      <c r="D10" s="413"/>
    </row>
    <row r="11" spans="2:4" ht="31.5" customHeight="1" x14ac:dyDescent="0.45">
      <c r="B11" s="145">
        <v>7</v>
      </c>
      <c r="C11" s="696" t="s">
        <v>546</v>
      </c>
      <c r="D11" s="413"/>
    </row>
    <row r="12" spans="2:4" ht="9.75" customHeight="1" x14ac:dyDescent="0.45">
      <c r="B12" s="145">
        <v>8</v>
      </c>
      <c r="C12" s="146" t="s">
        <v>547</v>
      </c>
      <c r="D12" s="146"/>
    </row>
    <row r="13" spans="2:4" ht="15.75" customHeight="1" x14ac:dyDescent="0.45">
      <c r="B13" s="145">
        <v>9</v>
      </c>
      <c r="C13" s="146" t="s">
        <v>548</v>
      </c>
      <c r="D13" s="146"/>
    </row>
    <row r="14" spans="2:4" ht="15.75" customHeight="1" x14ac:dyDescent="0.45">
      <c r="B14" s="145">
        <v>10</v>
      </c>
      <c r="C14" s="697" t="s">
        <v>549</v>
      </c>
      <c r="D14" s="413"/>
    </row>
    <row r="15" spans="2:4" ht="13.5" customHeight="1" x14ac:dyDescent="0.45">
      <c r="B15" s="145">
        <v>11</v>
      </c>
      <c r="C15" s="697" t="s">
        <v>550</v>
      </c>
      <c r="D15" s="413"/>
    </row>
    <row r="16" spans="2:4" ht="15.75" customHeight="1" x14ac:dyDescent="0.45">
      <c r="B16" s="145">
        <v>12</v>
      </c>
      <c r="C16" s="697" t="s">
        <v>551</v>
      </c>
      <c r="D16" s="413"/>
    </row>
    <row r="19" spans="3:4" ht="15" customHeight="1" x14ac:dyDescent="0.45">
      <c r="C19" s="147" t="s">
        <v>552</v>
      </c>
      <c r="D19" s="147" t="s">
        <v>553</v>
      </c>
    </row>
    <row r="20" spans="3:4" ht="147.75" customHeight="1" x14ac:dyDescent="0.45">
      <c r="C20" s="148" t="s">
        <v>554</v>
      </c>
      <c r="D20" s="149" t="s">
        <v>555</v>
      </c>
    </row>
    <row r="21" spans="3:4" ht="195" customHeight="1" x14ac:dyDescent="0.45">
      <c r="C21" s="148" t="s">
        <v>556</v>
      </c>
      <c r="D21" s="149" t="s">
        <v>557</v>
      </c>
    </row>
    <row r="22" spans="3:4" ht="245.25" customHeight="1" x14ac:dyDescent="0.45">
      <c r="C22" s="148" t="s">
        <v>558</v>
      </c>
      <c r="D22" s="149" t="s">
        <v>559</v>
      </c>
    </row>
    <row r="23" spans="3:4" ht="324.75" customHeight="1" x14ac:dyDescent="0.45">
      <c r="C23" s="150" t="s">
        <v>560</v>
      </c>
      <c r="D23" s="149" t="s">
        <v>561</v>
      </c>
    </row>
    <row r="24" spans="3:4" ht="202.5" customHeight="1" x14ac:dyDescent="0.45">
      <c r="C24" s="148" t="s">
        <v>562</v>
      </c>
      <c r="D24" s="149" t="s">
        <v>563</v>
      </c>
    </row>
    <row r="25" spans="3:4" ht="386.25" customHeight="1" x14ac:dyDescent="0.45">
      <c r="C25" s="150" t="s">
        <v>564</v>
      </c>
      <c r="D25" s="149" t="s">
        <v>565</v>
      </c>
    </row>
    <row r="26" spans="3:4" ht="14.25" customHeight="1" x14ac:dyDescent="0.45">
      <c r="C26" s="150" t="s">
        <v>566</v>
      </c>
      <c r="D26" s="151" t="s">
        <v>567</v>
      </c>
    </row>
    <row r="27" spans="3:4" ht="187.5" customHeight="1" x14ac:dyDescent="0.45">
      <c r="C27" s="153" t="s">
        <v>568</v>
      </c>
      <c r="D27" s="152" t="s">
        <v>569</v>
      </c>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800-000000000000}"/>
    <hyperlink ref="C25" location="null!_Toc461442754" display="'2. SEGUIMIENTO METAS PRODUCTO'!_Toc461442754" xr:uid="{00000000-0004-0000-0800-000001000000}"/>
    <hyperlink ref="C26" location="null!Área_de_impresión" display="'4. METAS RESULTADO PDD'!Área_de_impresión" xr:uid="{00000000-0004-0000-0800-000002000000}"/>
  </hyperlinks>
  <pageMargins left="0.25" right="0.25" top="0.75" bottom="0.75" header="0" footer="0"/>
  <pageSetup orientation="portrait" r:id="rId1"/>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08E00"/>
  </sheetPr>
  <dimension ref="A1:B23"/>
  <sheetViews>
    <sheetView topLeftCell="A6" zoomScale="80" zoomScaleNormal="80" workbookViewId="0">
      <selection activeCell="A6" sqref="A6:B6"/>
    </sheetView>
  </sheetViews>
  <sheetFormatPr baseColWidth="10" defaultColWidth="14.3984375" defaultRowHeight="15" customHeight="1" x14ac:dyDescent="0.45"/>
  <cols>
    <col min="1" max="1" width="35.86328125" customWidth="1"/>
    <col min="2" max="2" width="79.3984375" customWidth="1"/>
    <col min="3" max="26" width="11.3984375" customWidth="1"/>
  </cols>
  <sheetData>
    <row r="1" spans="1:2" ht="27" customHeight="1" x14ac:dyDescent="0.45">
      <c r="A1" s="700" t="s">
        <v>575</v>
      </c>
      <c r="B1" s="413"/>
    </row>
    <row r="2" spans="1:2" ht="12.75" customHeight="1" x14ac:dyDescent="0.45">
      <c r="A2" s="31"/>
      <c r="B2" s="31"/>
    </row>
    <row r="3" spans="1:2" ht="12.75" customHeight="1" x14ac:dyDescent="0.45">
      <c r="A3" s="154" t="s">
        <v>539</v>
      </c>
      <c r="B3" s="155"/>
    </row>
    <row r="4" spans="1:2" ht="12.75" customHeight="1" x14ac:dyDescent="0.45">
      <c r="A4" s="156"/>
      <c r="B4" s="31"/>
    </row>
    <row r="5" spans="1:2" ht="12.75" customHeight="1" x14ac:dyDescent="0.45">
      <c r="A5" s="701" t="s">
        <v>541</v>
      </c>
      <c r="B5" s="413"/>
    </row>
    <row r="6" spans="1:2" ht="12.75" customHeight="1" x14ac:dyDescent="0.45">
      <c r="A6" s="701" t="s">
        <v>576</v>
      </c>
      <c r="B6" s="413"/>
    </row>
    <row r="7" spans="1:2" ht="12.75" customHeight="1" x14ac:dyDescent="0.45">
      <c r="A7" s="701" t="s">
        <v>544</v>
      </c>
      <c r="B7" s="413"/>
    </row>
    <row r="8" spans="1:2" ht="12.75" customHeight="1" x14ac:dyDescent="0.45">
      <c r="A8" s="701" t="s">
        <v>545</v>
      </c>
      <c r="B8" s="413"/>
    </row>
    <row r="9" spans="1:2" ht="12.75" customHeight="1" x14ac:dyDescent="0.45">
      <c r="A9" s="701" t="s">
        <v>577</v>
      </c>
      <c r="B9" s="413"/>
    </row>
    <row r="10" spans="1:2" ht="12.75" customHeight="1" x14ac:dyDescent="0.45">
      <c r="A10" s="157" t="s">
        <v>548</v>
      </c>
      <c r="B10" s="157"/>
    </row>
    <row r="11" spans="1:2" ht="47.25" customHeight="1" x14ac:dyDescent="0.45">
      <c r="A11" s="699" t="s">
        <v>578</v>
      </c>
      <c r="B11" s="413"/>
    </row>
    <row r="12" spans="1:2" ht="12.75" customHeight="1" x14ac:dyDescent="0.45">
      <c r="A12" s="699" t="s">
        <v>579</v>
      </c>
      <c r="B12" s="413"/>
    </row>
    <row r="13" spans="1:2" ht="12.75" customHeight="1" x14ac:dyDescent="0.45">
      <c r="A13" s="699" t="s">
        <v>551</v>
      </c>
      <c r="B13" s="413"/>
    </row>
    <row r="14" spans="1:2" ht="12" customHeight="1" x14ac:dyDescent="0.45">
      <c r="A14" s="699" t="s">
        <v>580</v>
      </c>
      <c r="B14" s="413"/>
    </row>
    <row r="15" spans="1:2" ht="12" customHeight="1" x14ac:dyDescent="0.45">
      <c r="A15" s="699" t="s">
        <v>581</v>
      </c>
      <c r="B15" s="413"/>
    </row>
    <row r="17" spans="1:2" ht="12.75" customHeight="1" x14ac:dyDescent="0.45">
      <c r="A17" s="43" t="s">
        <v>552</v>
      </c>
      <c r="B17" s="43" t="s">
        <v>553</v>
      </c>
    </row>
    <row r="18" spans="1:2" ht="104.25" customHeight="1" x14ac:dyDescent="0.45">
      <c r="A18" s="177" t="s">
        <v>739</v>
      </c>
      <c r="B18" s="158" t="s">
        <v>582</v>
      </c>
    </row>
    <row r="19" spans="1:2" ht="252.75" customHeight="1" x14ac:dyDescent="0.45">
      <c r="A19" s="177" t="s">
        <v>740</v>
      </c>
      <c r="B19" s="158" t="s">
        <v>583</v>
      </c>
    </row>
    <row r="20" spans="1:2" ht="284.25" customHeight="1" x14ac:dyDescent="0.45">
      <c r="A20" s="177" t="s">
        <v>741</v>
      </c>
      <c r="B20" s="158" t="s">
        <v>584</v>
      </c>
    </row>
    <row r="21" spans="1:2" ht="284.25" customHeight="1" x14ac:dyDescent="0.45">
      <c r="A21" s="178" t="s">
        <v>742</v>
      </c>
      <c r="B21" s="158" t="s">
        <v>586</v>
      </c>
    </row>
    <row r="22" spans="1:2" ht="316.5" customHeight="1" x14ac:dyDescent="0.45">
      <c r="A22" s="177" t="s">
        <v>743</v>
      </c>
      <c r="B22" s="158" t="s">
        <v>585</v>
      </c>
    </row>
    <row r="23" spans="1:2" ht="108.75" customHeight="1" x14ac:dyDescent="0.45">
      <c r="A23" s="177" t="s">
        <v>744</v>
      </c>
      <c r="B23" s="158" t="s">
        <v>563</v>
      </c>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Z79"/>
  <sheetViews>
    <sheetView topLeftCell="D1" workbookViewId="0">
      <pane ySplit="1" topLeftCell="A2" activePane="bottomLeft" state="frozen"/>
      <selection pane="bottomLeft" activeCell="I22" sqref="I22"/>
    </sheetView>
  </sheetViews>
  <sheetFormatPr baseColWidth="10" defaultColWidth="14.3984375" defaultRowHeight="15" customHeight="1" x14ac:dyDescent="0.4"/>
  <cols>
    <col min="1" max="1" width="21.59765625" style="31" customWidth="1"/>
    <col min="2" max="2" width="44" style="31" customWidth="1"/>
    <col min="3" max="3" width="29.3984375" style="31" customWidth="1"/>
    <col min="4" max="5" width="37.265625" style="31" customWidth="1"/>
    <col min="6" max="6" width="10" style="31" customWidth="1"/>
    <col min="7" max="7" width="42.86328125" style="31" customWidth="1"/>
    <col min="8" max="8" width="17.86328125" style="31" customWidth="1"/>
    <col min="9" max="9" width="26.265625" style="31" customWidth="1"/>
    <col min="10" max="11" width="37.3984375" style="31" customWidth="1"/>
    <col min="12" max="12" width="24.3984375" style="31" customWidth="1"/>
    <col min="13" max="13" width="23.73046875" style="31" customWidth="1"/>
    <col min="14" max="14" width="35.73046875" style="31" customWidth="1"/>
    <col min="15" max="15" width="51.59765625" style="31" customWidth="1"/>
    <col min="16" max="17" width="26.265625" style="31" customWidth="1"/>
    <col min="18" max="18" width="58.59765625" style="31" customWidth="1"/>
    <col min="19" max="19" width="38.1328125" style="31" customWidth="1"/>
    <col min="20" max="22" width="11.3984375" style="31" customWidth="1"/>
    <col min="23" max="23" width="13.1328125" style="31" customWidth="1"/>
    <col min="24" max="25" width="11.3984375" style="31" customWidth="1"/>
    <col min="26" max="26" width="10.1328125" style="31" customWidth="1"/>
    <col min="27" max="16384" width="14.3984375" style="31"/>
  </cols>
  <sheetData>
    <row r="1" spans="1:26" s="296" customFormat="1" ht="39.75" customHeight="1" x14ac:dyDescent="0.4">
      <c r="A1" s="297" t="s">
        <v>587</v>
      </c>
      <c r="B1" s="297" t="s">
        <v>590</v>
      </c>
      <c r="C1" s="297" t="s">
        <v>591</v>
      </c>
      <c r="D1" s="297" t="s">
        <v>10</v>
      </c>
      <c r="E1" s="297" t="s">
        <v>833</v>
      </c>
      <c r="F1" s="297" t="s">
        <v>592</v>
      </c>
      <c r="G1" s="297" t="s">
        <v>593</v>
      </c>
      <c r="H1" s="298" t="s">
        <v>14</v>
      </c>
      <c r="I1" s="297" t="s">
        <v>12</v>
      </c>
      <c r="J1" s="297" t="s">
        <v>594</v>
      </c>
      <c r="K1" s="297" t="s">
        <v>867</v>
      </c>
      <c r="L1" s="299" t="s">
        <v>600</v>
      </c>
      <c r="M1" s="299" t="s">
        <v>601</v>
      </c>
      <c r="N1" s="299" t="s">
        <v>602</v>
      </c>
      <c r="O1" s="299" t="s">
        <v>889</v>
      </c>
      <c r="P1" s="297" t="s">
        <v>603</v>
      </c>
      <c r="Q1" s="297" t="s">
        <v>604</v>
      </c>
      <c r="R1" s="297" t="s">
        <v>849</v>
      </c>
      <c r="S1" s="297" t="s">
        <v>19</v>
      </c>
      <c r="T1" s="297" t="s">
        <v>599</v>
      </c>
      <c r="U1" s="297" t="s">
        <v>595</v>
      </c>
      <c r="V1" s="297" t="s">
        <v>596</v>
      </c>
      <c r="W1" s="297" t="s">
        <v>597</v>
      </c>
      <c r="X1" s="297" t="s">
        <v>598</v>
      </c>
      <c r="Y1" s="297" t="s">
        <v>588</v>
      </c>
      <c r="Z1" s="297" t="s">
        <v>589</v>
      </c>
    </row>
    <row r="2" spans="1:26" ht="11.25" customHeight="1" x14ac:dyDescent="0.4">
      <c r="A2" s="300" t="s">
        <v>5</v>
      </c>
      <c r="B2" s="301" t="s">
        <v>7</v>
      </c>
      <c r="C2" s="301" t="s">
        <v>825</v>
      </c>
      <c r="D2" s="301" t="s">
        <v>11</v>
      </c>
      <c r="E2" s="301" t="s">
        <v>634</v>
      </c>
      <c r="F2" s="302">
        <v>1973</v>
      </c>
      <c r="G2" s="303" t="s">
        <v>606</v>
      </c>
      <c r="H2" s="160" t="s">
        <v>607</v>
      </c>
      <c r="I2" s="32" t="s">
        <v>980</v>
      </c>
      <c r="J2" s="32" t="s">
        <v>890</v>
      </c>
      <c r="K2" s="32" t="s">
        <v>891</v>
      </c>
      <c r="L2" s="34" t="s">
        <v>835</v>
      </c>
      <c r="M2" s="34" t="s">
        <v>836</v>
      </c>
      <c r="N2" s="34" t="s">
        <v>837</v>
      </c>
      <c r="O2" s="32" t="s">
        <v>611</v>
      </c>
      <c r="P2" s="32" t="s">
        <v>612</v>
      </c>
      <c r="Q2" s="32" t="s">
        <v>613</v>
      </c>
      <c r="R2" s="32" t="s">
        <v>853</v>
      </c>
      <c r="S2" s="34" t="s">
        <v>20</v>
      </c>
      <c r="T2" s="32" t="s">
        <v>570</v>
      </c>
      <c r="U2" s="32" t="s">
        <v>608</v>
      </c>
      <c r="V2" s="161" t="s">
        <v>609</v>
      </c>
      <c r="W2" s="161" t="s">
        <v>610</v>
      </c>
      <c r="X2" s="32" t="s">
        <v>66</v>
      </c>
      <c r="Y2" s="34" t="s">
        <v>605</v>
      </c>
      <c r="Z2" s="34">
        <v>2024</v>
      </c>
    </row>
    <row r="3" spans="1:26" ht="11.25" customHeight="1" x14ac:dyDescent="0.4">
      <c r="A3" s="300"/>
      <c r="B3" s="301" t="s">
        <v>831</v>
      </c>
      <c r="C3" s="301" t="s">
        <v>826</v>
      </c>
      <c r="D3" s="301" t="s">
        <v>650</v>
      </c>
      <c r="E3" s="301" t="s">
        <v>834</v>
      </c>
      <c r="F3" s="302">
        <v>1974</v>
      </c>
      <c r="G3" s="303" t="s">
        <v>616</v>
      </c>
      <c r="H3" s="160" t="s">
        <v>617</v>
      </c>
      <c r="I3" s="32" t="s">
        <v>981</v>
      </c>
      <c r="J3" s="32" t="s">
        <v>890</v>
      </c>
      <c r="K3" s="32" t="s">
        <v>892</v>
      </c>
      <c r="L3" s="34" t="s">
        <v>838</v>
      </c>
      <c r="M3" s="34" t="s">
        <v>839</v>
      </c>
      <c r="N3" s="34" t="s">
        <v>840</v>
      </c>
      <c r="O3" s="32" t="s">
        <v>848</v>
      </c>
      <c r="P3" s="32" t="s">
        <v>622</v>
      </c>
      <c r="Q3" s="32" t="s">
        <v>623</v>
      </c>
      <c r="R3" s="32" t="s">
        <v>854</v>
      </c>
      <c r="S3" s="34" t="s">
        <v>615</v>
      </c>
      <c r="T3" s="32" t="s">
        <v>335</v>
      </c>
      <c r="U3" s="32" t="s">
        <v>618</v>
      </c>
      <c r="V3" s="161" t="s">
        <v>619</v>
      </c>
      <c r="W3" s="161" t="s">
        <v>620</v>
      </c>
      <c r="X3" s="32" t="s">
        <v>621</v>
      </c>
      <c r="Y3" s="34" t="s">
        <v>614</v>
      </c>
      <c r="Z3" s="34">
        <v>2024</v>
      </c>
    </row>
    <row r="4" spans="1:26" ht="11.25" customHeight="1" x14ac:dyDescent="0.4">
      <c r="A4" s="300"/>
      <c r="B4" s="301" t="s">
        <v>626</v>
      </c>
      <c r="C4" s="301" t="s">
        <v>827</v>
      </c>
      <c r="D4" s="301" t="s">
        <v>659</v>
      </c>
      <c r="E4" s="301" t="s">
        <v>651</v>
      </c>
      <c r="F4" s="302">
        <v>1976</v>
      </c>
      <c r="G4" s="303" t="s">
        <v>627</v>
      </c>
      <c r="H4" s="160" t="s">
        <v>628</v>
      </c>
      <c r="I4" s="32" t="s">
        <v>982</v>
      </c>
      <c r="J4" s="32" t="s">
        <v>890</v>
      </c>
      <c r="K4" s="32" t="s">
        <v>893</v>
      </c>
      <c r="L4" s="34" t="s">
        <v>841</v>
      </c>
      <c r="M4" s="34" t="s">
        <v>842</v>
      </c>
      <c r="N4" s="34" t="s">
        <v>843</v>
      </c>
      <c r="O4" s="32" t="s">
        <v>872</v>
      </c>
      <c r="P4" s="32" t="s">
        <v>635</v>
      </c>
      <c r="Q4" s="32" t="s">
        <v>636</v>
      </c>
      <c r="R4" s="32" t="s">
        <v>855</v>
      </c>
      <c r="S4" s="34" t="s">
        <v>625</v>
      </c>
      <c r="T4" s="32" t="s">
        <v>633</v>
      </c>
      <c r="U4" s="32" t="s">
        <v>629</v>
      </c>
      <c r="V4" s="161" t="s">
        <v>630</v>
      </c>
      <c r="W4" s="161" t="s">
        <v>631</v>
      </c>
      <c r="X4" s="32" t="s">
        <v>632</v>
      </c>
      <c r="Y4" s="34" t="s">
        <v>624</v>
      </c>
      <c r="Z4" s="34">
        <v>2025</v>
      </c>
    </row>
    <row r="5" spans="1:26" ht="11.25" customHeight="1" x14ac:dyDescent="0.4">
      <c r="A5" s="300"/>
      <c r="B5" s="301" t="s">
        <v>832</v>
      </c>
      <c r="C5" s="301" t="s">
        <v>828</v>
      </c>
      <c r="D5" s="301" t="s">
        <v>654</v>
      </c>
      <c r="E5" s="301" t="s">
        <v>654</v>
      </c>
      <c r="F5" s="302">
        <v>1981</v>
      </c>
      <c r="G5" s="303" t="s">
        <v>639</v>
      </c>
      <c r="H5" s="160" t="s">
        <v>640</v>
      </c>
      <c r="I5" s="32" t="s">
        <v>983</v>
      </c>
      <c r="J5" s="32" t="s">
        <v>890</v>
      </c>
      <c r="K5" s="32" t="s">
        <v>894</v>
      </c>
      <c r="L5" s="34" t="s">
        <v>844</v>
      </c>
      <c r="M5" s="34" t="s">
        <v>845</v>
      </c>
      <c r="N5" s="34" t="s">
        <v>846</v>
      </c>
      <c r="O5" s="32" t="s">
        <v>873</v>
      </c>
      <c r="P5" s="32" t="s">
        <v>643</v>
      </c>
      <c r="Q5" s="32" t="s">
        <v>644</v>
      </c>
      <c r="R5" s="32" t="s">
        <v>866</v>
      </c>
      <c r="S5" s="34" t="s">
        <v>638</v>
      </c>
      <c r="T5" s="32" t="s">
        <v>571</v>
      </c>
      <c r="U5" s="32" t="s">
        <v>641</v>
      </c>
      <c r="V5" s="32" t="s">
        <v>632</v>
      </c>
      <c r="W5" s="161" t="s">
        <v>642</v>
      </c>
      <c r="X5" s="32" t="s">
        <v>632</v>
      </c>
      <c r="Y5" s="34" t="s">
        <v>637</v>
      </c>
      <c r="Z5" s="34">
        <v>2026</v>
      </c>
    </row>
    <row r="6" spans="1:26" ht="11.25" customHeight="1" x14ac:dyDescent="0.4">
      <c r="A6" s="300"/>
      <c r="B6" s="301" t="s">
        <v>647</v>
      </c>
      <c r="C6" s="301" t="s">
        <v>829</v>
      </c>
      <c r="D6" s="301"/>
      <c r="E6" s="301"/>
      <c r="F6" s="302">
        <v>1983</v>
      </c>
      <c r="G6" s="303" t="s">
        <v>648</v>
      </c>
      <c r="H6" s="160" t="s">
        <v>649</v>
      </c>
      <c r="I6" s="32" t="s">
        <v>984</v>
      </c>
      <c r="J6" s="32" t="s">
        <v>895</v>
      </c>
      <c r="K6" s="32" t="s">
        <v>896</v>
      </c>
      <c r="L6" s="34"/>
      <c r="M6" s="34"/>
      <c r="N6" s="34" t="s">
        <v>847</v>
      </c>
      <c r="O6" s="32" t="s">
        <v>874</v>
      </c>
      <c r="P6" s="32" t="s">
        <v>652</v>
      </c>
      <c r="Q6" s="32" t="s">
        <v>653</v>
      </c>
      <c r="R6" s="32" t="s">
        <v>856</v>
      </c>
      <c r="S6" s="34" t="s">
        <v>646</v>
      </c>
      <c r="T6" s="32" t="s">
        <v>348</v>
      </c>
      <c r="U6" s="32" t="s">
        <v>632</v>
      </c>
      <c r="V6" s="32" t="s">
        <v>632</v>
      </c>
      <c r="W6" s="32" t="s">
        <v>632</v>
      </c>
      <c r="X6" s="32" t="s">
        <v>632</v>
      </c>
      <c r="Y6" s="34" t="s">
        <v>645</v>
      </c>
      <c r="Z6" s="34">
        <v>2027</v>
      </c>
    </row>
    <row r="7" spans="1:26" ht="11.25" customHeight="1" x14ac:dyDescent="0.4">
      <c r="A7" s="300"/>
      <c r="B7" s="300" t="s">
        <v>632</v>
      </c>
      <c r="C7" s="301" t="s">
        <v>830</v>
      </c>
      <c r="D7" s="301"/>
      <c r="E7" s="301"/>
      <c r="F7" s="303">
        <v>1982</v>
      </c>
      <c r="G7" s="303" t="s">
        <v>801</v>
      </c>
      <c r="H7" s="160" t="s">
        <v>658</v>
      </c>
      <c r="I7" s="32" t="s">
        <v>985</v>
      </c>
      <c r="J7" s="32" t="s">
        <v>895</v>
      </c>
      <c r="K7" s="32" t="s">
        <v>897</v>
      </c>
      <c r="L7" s="34"/>
      <c r="M7" s="34"/>
      <c r="N7" s="34"/>
      <c r="O7" s="32" t="s">
        <v>875</v>
      </c>
      <c r="P7" s="32" t="s">
        <v>660</v>
      </c>
      <c r="Q7" s="32" t="s">
        <v>661</v>
      </c>
      <c r="R7" s="32" t="s">
        <v>852</v>
      </c>
      <c r="S7" s="34" t="s">
        <v>656</v>
      </c>
      <c r="T7" s="32" t="s">
        <v>351</v>
      </c>
      <c r="U7" s="32" t="s">
        <v>632</v>
      </c>
      <c r="V7" s="32" t="s">
        <v>632</v>
      </c>
      <c r="W7" s="32" t="s">
        <v>632</v>
      </c>
      <c r="X7" s="32" t="s">
        <v>632</v>
      </c>
      <c r="Y7" s="34" t="s">
        <v>655</v>
      </c>
      <c r="Z7" s="34" t="s">
        <v>632</v>
      </c>
    </row>
    <row r="8" spans="1:26" ht="11.25" customHeight="1" x14ac:dyDescent="0.4">
      <c r="A8" s="300"/>
      <c r="B8" s="300" t="s">
        <v>632</v>
      </c>
      <c r="C8" s="300"/>
      <c r="D8" s="301"/>
      <c r="E8" s="301"/>
      <c r="F8" s="303">
        <v>1984</v>
      </c>
      <c r="G8" s="303" t="s">
        <v>657</v>
      </c>
      <c r="H8" s="160" t="s">
        <v>664</v>
      </c>
      <c r="I8" s="32" t="s">
        <v>986</v>
      </c>
      <c r="J8" s="32" t="s">
        <v>895</v>
      </c>
      <c r="K8" s="32" t="s">
        <v>898</v>
      </c>
      <c r="L8" s="34"/>
      <c r="M8" s="34"/>
      <c r="N8" s="34"/>
      <c r="O8" s="32" t="s">
        <v>876</v>
      </c>
      <c r="P8" s="32" t="s">
        <v>665</v>
      </c>
      <c r="Q8" s="32" t="s">
        <v>666</v>
      </c>
      <c r="R8" s="32" t="s">
        <v>850</v>
      </c>
      <c r="S8" s="34" t="s">
        <v>663</v>
      </c>
      <c r="T8" s="32" t="s">
        <v>355</v>
      </c>
      <c r="U8" s="32" t="s">
        <v>632</v>
      </c>
      <c r="V8" s="32" t="s">
        <v>632</v>
      </c>
      <c r="W8" s="32" t="s">
        <v>632</v>
      </c>
      <c r="X8" s="32" t="s">
        <v>632</v>
      </c>
      <c r="Y8" s="34" t="s">
        <v>662</v>
      </c>
      <c r="Z8" s="34" t="s">
        <v>632</v>
      </c>
    </row>
    <row r="9" spans="1:26" ht="11.25" customHeight="1" x14ac:dyDescent="0.4">
      <c r="A9" s="300"/>
      <c r="B9" s="300" t="s">
        <v>632</v>
      </c>
      <c r="C9" s="300"/>
      <c r="D9" s="301"/>
      <c r="E9" s="301"/>
      <c r="F9" s="303">
        <v>1985</v>
      </c>
      <c r="G9" s="303" t="s">
        <v>669</v>
      </c>
      <c r="H9" s="160" t="s">
        <v>670</v>
      </c>
      <c r="I9" s="32" t="s">
        <v>987</v>
      </c>
      <c r="J9" s="32" t="s">
        <v>895</v>
      </c>
      <c r="K9" s="32" t="s">
        <v>899</v>
      </c>
      <c r="L9" s="34"/>
      <c r="M9" s="34"/>
      <c r="N9" s="34"/>
      <c r="O9" s="32" t="s">
        <v>877</v>
      </c>
      <c r="P9" s="32"/>
      <c r="Q9" s="32" t="s">
        <v>671</v>
      </c>
      <c r="R9" s="32" t="s">
        <v>857</v>
      </c>
      <c r="S9" s="34" t="s">
        <v>668</v>
      </c>
      <c r="T9" s="32" t="s">
        <v>360</v>
      </c>
      <c r="U9" s="32" t="s">
        <v>632</v>
      </c>
      <c r="V9" s="32" t="s">
        <v>632</v>
      </c>
      <c r="W9" s="32" t="s">
        <v>632</v>
      </c>
      <c r="X9" s="32" t="s">
        <v>632</v>
      </c>
      <c r="Y9" s="34" t="s">
        <v>667</v>
      </c>
      <c r="Z9" s="34" t="s">
        <v>632</v>
      </c>
    </row>
    <row r="10" spans="1:26" ht="11.25" customHeight="1" x14ac:dyDescent="0.4">
      <c r="A10" s="300"/>
      <c r="B10" s="300" t="s">
        <v>632</v>
      </c>
      <c r="C10" s="300"/>
      <c r="D10" s="301"/>
      <c r="E10" s="301"/>
      <c r="F10" s="303">
        <v>2203</v>
      </c>
      <c r="G10" s="303" t="s">
        <v>674</v>
      </c>
      <c r="H10" s="160" t="s">
        <v>15</v>
      </c>
      <c r="I10" s="32" t="s">
        <v>988</v>
      </c>
      <c r="J10" s="32" t="s">
        <v>900</v>
      </c>
      <c r="K10" s="32" t="s">
        <v>901</v>
      </c>
      <c r="L10" s="34"/>
      <c r="M10" s="34"/>
      <c r="N10" s="34"/>
      <c r="O10" s="32" t="s">
        <v>868</v>
      </c>
      <c r="P10" s="32"/>
      <c r="Q10" s="32" t="s">
        <v>675</v>
      </c>
      <c r="R10" s="32" t="s">
        <v>858</v>
      </c>
      <c r="S10" s="34" t="s">
        <v>673</v>
      </c>
      <c r="T10" s="32" t="s">
        <v>572</v>
      </c>
      <c r="U10" s="32" t="s">
        <v>632</v>
      </c>
      <c r="V10" s="32" t="s">
        <v>632</v>
      </c>
      <c r="W10" s="32" t="s">
        <v>632</v>
      </c>
      <c r="X10" s="32" t="s">
        <v>632</v>
      </c>
      <c r="Y10" s="34" t="s">
        <v>672</v>
      </c>
      <c r="Z10" s="34" t="s">
        <v>632</v>
      </c>
    </row>
    <row r="11" spans="1:26" ht="11.25" customHeight="1" x14ac:dyDescent="0.4">
      <c r="A11" s="300"/>
      <c r="B11" s="300" t="s">
        <v>632</v>
      </c>
      <c r="C11" s="300"/>
      <c r="D11" s="301"/>
      <c r="E11" s="301"/>
      <c r="F11" s="303">
        <v>2208</v>
      </c>
      <c r="G11" s="303" t="s">
        <v>678</v>
      </c>
      <c r="H11" s="160" t="s">
        <v>679</v>
      </c>
      <c r="I11" s="32" t="s">
        <v>989</v>
      </c>
      <c r="J11" s="32" t="s">
        <v>900</v>
      </c>
      <c r="K11" s="32" t="s">
        <v>902</v>
      </c>
      <c r="L11" s="34"/>
      <c r="M11" s="34"/>
      <c r="N11" s="34"/>
      <c r="O11" s="32" t="s">
        <v>869</v>
      </c>
      <c r="P11" s="32"/>
      <c r="Q11" s="32" t="s">
        <v>680</v>
      </c>
      <c r="R11" s="32" t="s">
        <v>851</v>
      </c>
      <c r="S11" s="34" t="s">
        <v>677</v>
      </c>
      <c r="T11" s="32" t="s">
        <v>573</v>
      </c>
      <c r="U11" s="32" t="s">
        <v>632</v>
      </c>
      <c r="V11" s="32" t="s">
        <v>632</v>
      </c>
      <c r="W11" s="32" t="s">
        <v>632</v>
      </c>
      <c r="X11" s="32" t="s">
        <v>632</v>
      </c>
      <c r="Y11" s="34" t="s">
        <v>676</v>
      </c>
      <c r="Z11" s="34" t="s">
        <v>632</v>
      </c>
    </row>
    <row r="12" spans="1:26" ht="11.25" customHeight="1" x14ac:dyDescent="0.4">
      <c r="A12" s="300"/>
      <c r="B12" s="300" t="s">
        <v>632</v>
      </c>
      <c r="C12" s="300"/>
      <c r="D12" s="301"/>
      <c r="E12" s="301"/>
      <c r="F12" s="303">
        <v>2217</v>
      </c>
      <c r="G12" s="303" t="s">
        <v>683</v>
      </c>
      <c r="H12" s="160" t="s">
        <v>684</v>
      </c>
      <c r="I12" s="32" t="s">
        <v>990</v>
      </c>
      <c r="J12" s="32" t="s">
        <v>900</v>
      </c>
      <c r="K12" s="32" t="s">
        <v>903</v>
      </c>
      <c r="L12" s="34"/>
      <c r="M12" s="34"/>
      <c r="N12" s="34"/>
      <c r="O12" s="32" t="s">
        <v>870</v>
      </c>
      <c r="P12" s="32"/>
      <c r="Q12" s="32" t="s">
        <v>685</v>
      </c>
      <c r="R12" s="32" t="s">
        <v>859</v>
      </c>
      <c r="S12" s="34" t="s">
        <v>682</v>
      </c>
      <c r="T12" s="162" t="s">
        <v>375</v>
      </c>
      <c r="U12" s="32" t="s">
        <v>632</v>
      </c>
      <c r="V12" s="32" t="s">
        <v>632</v>
      </c>
      <c r="W12" s="32" t="s">
        <v>632</v>
      </c>
      <c r="X12" s="32" t="s">
        <v>632</v>
      </c>
      <c r="Y12" s="34" t="s">
        <v>681</v>
      </c>
      <c r="Z12" s="34" t="s">
        <v>632</v>
      </c>
    </row>
    <row r="13" spans="1:26" ht="11.25" customHeight="1" x14ac:dyDescent="0.4">
      <c r="A13" s="300"/>
      <c r="B13" s="300" t="s">
        <v>632</v>
      </c>
      <c r="C13" s="300"/>
      <c r="D13" s="300"/>
      <c r="E13" s="300"/>
      <c r="F13" s="303">
        <v>2219</v>
      </c>
      <c r="G13" s="303" t="s">
        <v>688</v>
      </c>
      <c r="H13" s="160" t="s">
        <v>689</v>
      </c>
      <c r="I13" s="32" t="s">
        <v>991</v>
      </c>
      <c r="J13" s="32" t="s">
        <v>900</v>
      </c>
      <c r="K13" s="32" t="s">
        <v>904</v>
      </c>
      <c r="L13" s="34"/>
      <c r="M13" s="34"/>
      <c r="N13" s="34"/>
      <c r="O13" s="32" t="s">
        <v>871</v>
      </c>
      <c r="P13" s="32"/>
      <c r="Q13" s="32" t="s">
        <v>692</v>
      </c>
      <c r="R13" s="32" t="s">
        <v>862</v>
      </c>
      <c r="S13" s="34" t="s">
        <v>687</v>
      </c>
      <c r="T13" s="162" t="s">
        <v>691</v>
      </c>
      <c r="U13" s="32" t="s">
        <v>632</v>
      </c>
      <c r="V13" s="32" t="s">
        <v>632</v>
      </c>
      <c r="W13" s="32" t="s">
        <v>632</v>
      </c>
      <c r="X13" s="32" t="s">
        <v>632</v>
      </c>
      <c r="Y13" s="34" t="s">
        <v>686</v>
      </c>
      <c r="Z13" s="34" t="s">
        <v>632</v>
      </c>
    </row>
    <row r="14" spans="1:26" ht="11.25" customHeight="1" x14ac:dyDescent="0.4">
      <c r="A14" s="300"/>
      <c r="B14" s="300" t="s">
        <v>632</v>
      </c>
      <c r="C14" s="300"/>
      <c r="D14" s="300"/>
      <c r="E14" s="300"/>
      <c r="F14" s="303">
        <v>2223</v>
      </c>
      <c r="G14" s="303" t="s">
        <v>694</v>
      </c>
      <c r="H14" s="160" t="s">
        <v>695</v>
      </c>
      <c r="I14" s="32" t="s">
        <v>992</v>
      </c>
      <c r="J14" s="32" t="s">
        <v>900</v>
      </c>
      <c r="K14" s="32" t="s">
        <v>905</v>
      </c>
      <c r="L14" s="34"/>
      <c r="M14" s="34"/>
      <c r="N14" s="34"/>
      <c r="O14" s="32" t="s">
        <v>878</v>
      </c>
      <c r="P14" s="32"/>
      <c r="Q14" s="32" t="s">
        <v>697</v>
      </c>
      <c r="R14" s="32" t="s">
        <v>860</v>
      </c>
      <c r="S14" s="34" t="s">
        <v>693</v>
      </c>
      <c r="T14" s="162" t="s">
        <v>385</v>
      </c>
      <c r="U14" s="32" t="s">
        <v>632</v>
      </c>
      <c r="V14" s="32" t="s">
        <v>632</v>
      </c>
      <c r="W14" s="32" t="s">
        <v>632</v>
      </c>
      <c r="X14" s="32" t="s">
        <v>632</v>
      </c>
      <c r="Y14" s="34" t="s">
        <v>632</v>
      </c>
      <c r="Z14" s="34" t="s">
        <v>632</v>
      </c>
    </row>
    <row r="15" spans="1:26" ht="11.25" customHeight="1" x14ac:dyDescent="0.4">
      <c r="A15" s="300"/>
      <c r="B15" s="300" t="s">
        <v>632</v>
      </c>
      <c r="C15" s="300"/>
      <c r="D15" s="300"/>
      <c r="E15" s="300"/>
      <c r="F15" s="303">
        <v>2286</v>
      </c>
      <c r="G15" s="303" t="s">
        <v>699</v>
      </c>
      <c r="H15" s="160" t="s">
        <v>700</v>
      </c>
      <c r="I15" s="32" t="s">
        <v>993</v>
      </c>
      <c r="J15" s="32" t="s">
        <v>900</v>
      </c>
      <c r="K15" s="32" t="s">
        <v>906</v>
      </c>
      <c r="L15" s="34"/>
      <c r="M15" s="34"/>
      <c r="N15" s="34"/>
      <c r="O15" s="32" t="s">
        <v>879</v>
      </c>
      <c r="P15" s="32"/>
      <c r="Q15" s="32" t="s">
        <v>701</v>
      </c>
      <c r="R15" s="32" t="s">
        <v>863</v>
      </c>
      <c r="S15" s="34" t="s">
        <v>698</v>
      </c>
      <c r="T15" s="162" t="s">
        <v>574</v>
      </c>
      <c r="U15" s="32" t="s">
        <v>632</v>
      </c>
      <c r="V15" s="32" t="s">
        <v>632</v>
      </c>
      <c r="W15" s="32" t="s">
        <v>632</v>
      </c>
      <c r="X15" s="32" t="s">
        <v>632</v>
      </c>
      <c r="Y15" s="34" t="s">
        <v>632</v>
      </c>
      <c r="Z15" s="34" t="s">
        <v>632</v>
      </c>
    </row>
    <row r="16" spans="1:26" ht="11.25" customHeight="1" x14ac:dyDescent="0.4">
      <c r="A16" s="300"/>
      <c r="B16" s="300" t="s">
        <v>632</v>
      </c>
      <c r="C16" s="300"/>
      <c r="D16" s="300"/>
      <c r="E16" s="300"/>
      <c r="F16" s="303">
        <v>2340</v>
      </c>
      <c r="G16" s="303" t="s">
        <v>703</v>
      </c>
      <c r="H16" s="160" t="s">
        <v>704</v>
      </c>
      <c r="I16" s="32" t="s">
        <v>994</v>
      </c>
      <c r="J16" s="32" t="s">
        <v>900</v>
      </c>
      <c r="K16" s="32" t="s">
        <v>907</v>
      </c>
      <c r="L16" s="34"/>
      <c r="M16" s="34"/>
      <c r="N16" s="34"/>
      <c r="O16" s="32" t="s">
        <v>706</v>
      </c>
      <c r="P16" s="32"/>
      <c r="Q16" s="32" t="s">
        <v>707</v>
      </c>
      <c r="R16" s="32" t="s">
        <v>861</v>
      </c>
      <c r="S16" s="34" t="s">
        <v>702</v>
      </c>
      <c r="T16" s="162" t="s">
        <v>395</v>
      </c>
      <c r="U16" s="32" t="s">
        <v>632</v>
      </c>
      <c r="V16" s="32" t="s">
        <v>632</v>
      </c>
      <c r="W16" s="32" t="s">
        <v>632</v>
      </c>
      <c r="X16" s="32" t="s">
        <v>632</v>
      </c>
      <c r="Y16" s="34" t="s">
        <v>632</v>
      </c>
      <c r="Z16" s="34" t="s">
        <v>632</v>
      </c>
    </row>
    <row r="17" spans="1:26" ht="11.25" customHeight="1" x14ac:dyDescent="0.4">
      <c r="A17" s="34"/>
      <c r="B17" s="34" t="s">
        <v>632</v>
      </c>
      <c r="C17" s="34"/>
      <c r="D17" s="34"/>
      <c r="E17" s="304" t="s">
        <v>995</v>
      </c>
      <c r="F17" s="34"/>
      <c r="G17" s="34"/>
      <c r="H17" s="159"/>
      <c r="I17" s="32"/>
      <c r="J17" s="32" t="s">
        <v>900</v>
      </c>
      <c r="K17" s="32" t="s">
        <v>908</v>
      </c>
      <c r="L17" s="34"/>
      <c r="M17" s="34"/>
      <c r="N17" s="34"/>
      <c r="O17" s="32" t="s">
        <v>880</v>
      </c>
      <c r="P17" s="32"/>
      <c r="Q17" s="32" t="s">
        <v>709</v>
      </c>
      <c r="R17" s="32" t="s">
        <v>865</v>
      </c>
      <c r="S17" s="34" t="s">
        <v>708</v>
      </c>
      <c r="T17" s="162" t="s">
        <v>400</v>
      </c>
      <c r="U17" s="32" t="s">
        <v>632</v>
      </c>
      <c r="V17" s="32" t="s">
        <v>632</v>
      </c>
      <c r="W17" s="32" t="s">
        <v>632</v>
      </c>
      <c r="X17" s="32" t="s">
        <v>632</v>
      </c>
      <c r="Y17" s="34" t="s">
        <v>632</v>
      </c>
      <c r="Z17" s="34" t="s">
        <v>632</v>
      </c>
    </row>
    <row r="18" spans="1:26" ht="11.25" customHeight="1" x14ac:dyDescent="0.4">
      <c r="A18" s="34"/>
      <c r="B18" s="34" t="s">
        <v>632</v>
      </c>
      <c r="C18" s="34"/>
      <c r="D18" s="34"/>
      <c r="E18" s="34"/>
      <c r="F18" s="34"/>
      <c r="G18" s="34"/>
      <c r="H18" s="159"/>
      <c r="I18" s="32"/>
      <c r="J18" s="32" t="s">
        <v>900</v>
      </c>
      <c r="K18" s="32" t="s">
        <v>909</v>
      </c>
      <c r="L18" s="34"/>
      <c r="M18" s="34"/>
      <c r="N18" s="34"/>
      <c r="O18" s="32" t="s">
        <v>881</v>
      </c>
      <c r="P18" s="32"/>
      <c r="Q18" s="32" t="s">
        <v>712</v>
      </c>
      <c r="R18" s="32" t="s">
        <v>864</v>
      </c>
      <c r="S18" s="34" t="s">
        <v>710</v>
      </c>
      <c r="T18" s="162" t="s">
        <v>405</v>
      </c>
      <c r="U18" s="32" t="s">
        <v>632</v>
      </c>
      <c r="V18" s="32" t="s">
        <v>632</v>
      </c>
      <c r="W18" s="32" t="s">
        <v>632</v>
      </c>
      <c r="X18" s="32" t="s">
        <v>632</v>
      </c>
      <c r="Y18" s="34" t="s">
        <v>632</v>
      </c>
      <c r="Z18" s="34" t="s">
        <v>632</v>
      </c>
    </row>
    <row r="19" spans="1:26" ht="11.25" customHeight="1" x14ac:dyDescent="0.4">
      <c r="A19" s="34"/>
      <c r="B19" s="34" t="s">
        <v>632</v>
      </c>
      <c r="C19" s="34"/>
      <c r="D19" s="34"/>
      <c r="E19" s="34"/>
      <c r="F19" s="34"/>
      <c r="G19" s="34"/>
      <c r="H19" s="159"/>
      <c r="I19" s="32"/>
      <c r="J19" s="32" t="s">
        <v>910</v>
      </c>
      <c r="K19" s="32" t="s">
        <v>911</v>
      </c>
      <c r="L19" s="34"/>
      <c r="M19" s="34"/>
      <c r="N19" s="34"/>
      <c r="O19" s="32" t="s">
        <v>882</v>
      </c>
      <c r="P19" s="32"/>
      <c r="Q19" s="32" t="s">
        <v>715</v>
      </c>
      <c r="R19" s="32"/>
      <c r="S19" s="34" t="s">
        <v>713</v>
      </c>
      <c r="T19" s="162" t="s">
        <v>714</v>
      </c>
      <c r="U19" s="32" t="s">
        <v>632</v>
      </c>
      <c r="V19" s="32" t="s">
        <v>632</v>
      </c>
      <c r="W19" s="32" t="s">
        <v>632</v>
      </c>
      <c r="X19" s="32" t="s">
        <v>632</v>
      </c>
      <c r="Y19" s="34" t="s">
        <v>632</v>
      </c>
      <c r="Z19" s="34" t="s">
        <v>632</v>
      </c>
    </row>
    <row r="20" spans="1:26" ht="11.25" customHeight="1" x14ac:dyDescent="0.4">
      <c r="A20" s="34"/>
      <c r="B20" s="34" t="s">
        <v>632</v>
      </c>
      <c r="C20" s="34"/>
      <c r="D20" s="34"/>
      <c r="E20" s="34"/>
      <c r="F20" s="34"/>
      <c r="G20" s="34"/>
      <c r="H20" s="159"/>
      <c r="I20" s="32"/>
      <c r="J20" s="32" t="s">
        <v>910</v>
      </c>
      <c r="K20" s="32" t="s">
        <v>912</v>
      </c>
      <c r="L20" s="34"/>
      <c r="M20" s="34"/>
      <c r="N20" s="34"/>
      <c r="O20" s="32" t="s">
        <v>883</v>
      </c>
      <c r="P20" s="32"/>
      <c r="Q20" s="32" t="s">
        <v>718</v>
      </c>
      <c r="R20" s="32"/>
      <c r="S20" s="34" t="s">
        <v>716</v>
      </c>
      <c r="T20" s="162" t="s">
        <v>717</v>
      </c>
      <c r="U20" s="32" t="s">
        <v>632</v>
      </c>
      <c r="V20" s="32" t="s">
        <v>632</v>
      </c>
      <c r="W20" s="32" t="s">
        <v>632</v>
      </c>
      <c r="X20" s="32" t="s">
        <v>632</v>
      </c>
      <c r="Y20" s="34" t="s">
        <v>632</v>
      </c>
      <c r="Z20" s="34" t="s">
        <v>632</v>
      </c>
    </row>
    <row r="21" spans="1:26" ht="11.25" customHeight="1" x14ac:dyDescent="0.4">
      <c r="A21" s="34"/>
      <c r="B21" s="34" t="s">
        <v>632</v>
      </c>
      <c r="C21" s="34"/>
      <c r="D21" s="34"/>
      <c r="E21" s="34"/>
      <c r="F21" s="34"/>
      <c r="G21" s="34"/>
      <c r="H21" s="32"/>
      <c r="I21" s="32"/>
      <c r="J21" s="32" t="s">
        <v>910</v>
      </c>
      <c r="K21" s="32" t="s">
        <v>913</v>
      </c>
      <c r="L21" s="34"/>
      <c r="M21" s="34"/>
      <c r="N21" s="34"/>
      <c r="O21" s="32" t="s">
        <v>884</v>
      </c>
      <c r="P21" s="32"/>
      <c r="Q21" s="32" t="s">
        <v>745</v>
      </c>
      <c r="R21" s="32"/>
      <c r="S21" s="34" t="s">
        <v>719</v>
      </c>
      <c r="T21" s="162" t="s">
        <v>420</v>
      </c>
      <c r="U21" s="32" t="s">
        <v>632</v>
      </c>
      <c r="V21" s="32" t="s">
        <v>632</v>
      </c>
      <c r="W21" s="32" t="s">
        <v>632</v>
      </c>
      <c r="X21" s="32" t="s">
        <v>632</v>
      </c>
      <c r="Y21" s="34" t="s">
        <v>632</v>
      </c>
      <c r="Z21" s="34" t="s">
        <v>632</v>
      </c>
    </row>
    <row r="22" spans="1:26" ht="11.25" customHeight="1" x14ac:dyDescent="0.4">
      <c r="A22" s="34"/>
      <c r="B22" s="34" t="s">
        <v>632</v>
      </c>
      <c r="C22" s="34"/>
      <c r="D22" s="34"/>
      <c r="E22" s="34"/>
      <c r="F22" s="34"/>
      <c r="G22" s="34"/>
      <c r="H22" s="159"/>
      <c r="I22" s="32"/>
      <c r="J22" s="32" t="s">
        <v>910</v>
      </c>
      <c r="K22" s="32" t="s">
        <v>914</v>
      </c>
      <c r="L22" s="34"/>
      <c r="M22" s="34"/>
      <c r="N22" s="34"/>
      <c r="O22" s="32" t="s">
        <v>721</v>
      </c>
      <c r="P22" s="32"/>
      <c r="Q22" s="32"/>
      <c r="R22" s="32"/>
      <c r="S22" s="34" t="s">
        <v>720</v>
      </c>
      <c r="T22" s="162" t="s">
        <v>434</v>
      </c>
      <c r="U22" s="32" t="s">
        <v>632</v>
      </c>
      <c r="V22" s="32" t="s">
        <v>632</v>
      </c>
      <c r="W22" s="32" t="s">
        <v>632</v>
      </c>
      <c r="X22" s="32" t="s">
        <v>632</v>
      </c>
      <c r="Y22" s="34" t="s">
        <v>632</v>
      </c>
      <c r="Z22" s="34" t="s">
        <v>632</v>
      </c>
    </row>
    <row r="23" spans="1:26" ht="11.25" customHeight="1" x14ac:dyDescent="0.4">
      <c r="A23" s="34"/>
      <c r="B23" s="34" t="s">
        <v>632</v>
      </c>
      <c r="C23" s="34"/>
      <c r="D23" s="34"/>
      <c r="E23" s="34"/>
      <c r="F23" s="34"/>
      <c r="G23" s="34"/>
      <c r="H23" s="159"/>
      <c r="I23" s="32"/>
      <c r="J23" s="32" t="s">
        <v>910</v>
      </c>
      <c r="K23" s="32" t="s">
        <v>915</v>
      </c>
      <c r="L23" s="34"/>
      <c r="M23" s="34"/>
      <c r="N23" s="34"/>
      <c r="O23" s="32" t="s">
        <v>885</v>
      </c>
      <c r="P23" s="32"/>
      <c r="Q23" s="32"/>
      <c r="R23" s="32"/>
      <c r="S23" s="34" t="s">
        <v>722</v>
      </c>
      <c r="T23" s="32" t="s">
        <v>632</v>
      </c>
      <c r="U23" s="32" t="s">
        <v>632</v>
      </c>
      <c r="V23" s="32" t="s">
        <v>632</v>
      </c>
      <c r="W23" s="32" t="s">
        <v>632</v>
      </c>
      <c r="X23" s="32" t="s">
        <v>632</v>
      </c>
      <c r="Y23" s="34" t="s">
        <v>632</v>
      </c>
      <c r="Z23" s="34" t="s">
        <v>632</v>
      </c>
    </row>
    <row r="24" spans="1:26" ht="11.25" customHeight="1" x14ac:dyDescent="0.4">
      <c r="A24" s="34"/>
      <c r="B24" s="34" t="s">
        <v>632</v>
      </c>
      <c r="C24" s="34"/>
      <c r="D24" s="34"/>
      <c r="E24" s="34"/>
      <c r="F24" s="34"/>
      <c r="G24" s="34"/>
      <c r="H24" s="159"/>
      <c r="I24" s="32"/>
      <c r="J24" s="32" t="s">
        <v>910</v>
      </c>
      <c r="K24" s="32" t="s">
        <v>916</v>
      </c>
      <c r="L24" s="34"/>
      <c r="M24" s="34"/>
      <c r="N24" s="34"/>
      <c r="O24" s="32" t="s">
        <v>886</v>
      </c>
      <c r="P24" s="32"/>
      <c r="Q24" s="32"/>
      <c r="R24" s="32"/>
      <c r="S24" s="34" t="s">
        <v>723</v>
      </c>
      <c r="T24" s="32" t="s">
        <v>632</v>
      </c>
      <c r="U24" s="32" t="s">
        <v>632</v>
      </c>
      <c r="V24" s="32" t="s">
        <v>632</v>
      </c>
      <c r="W24" s="32" t="s">
        <v>632</v>
      </c>
      <c r="X24" s="32" t="s">
        <v>632</v>
      </c>
      <c r="Y24" s="34" t="s">
        <v>632</v>
      </c>
      <c r="Z24" s="34" t="s">
        <v>632</v>
      </c>
    </row>
    <row r="25" spans="1:26" ht="11.25" customHeight="1" x14ac:dyDescent="0.4">
      <c r="A25" s="34"/>
      <c r="B25" s="34" t="s">
        <v>632</v>
      </c>
      <c r="C25" s="34"/>
      <c r="D25" s="34"/>
      <c r="E25" s="34"/>
      <c r="F25" s="34"/>
      <c r="G25" s="34"/>
      <c r="H25" s="159"/>
      <c r="I25" s="32"/>
      <c r="J25" s="32" t="s">
        <v>910</v>
      </c>
      <c r="K25" s="32" t="s">
        <v>917</v>
      </c>
      <c r="L25" s="34"/>
      <c r="M25" s="34"/>
      <c r="N25" s="34"/>
      <c r="O25" s="32" t="s">
        <v>887</v>
      </c>
      <c r="P25" s="32"/>
      <c r="Q25" s="32"/>
      <c r="R25" s="32"/>
      <c r="S25" s="34" t="s">
        <v>724</v>
      </c>
      <c r="T25" s="32" t="s">
        <v>632</v>
      </c>
      <c r="U25" s="32" t="s">
        <v>632</v>
      </c>
      <c r="V25" s="32" t="s">
        <v>632</v>
      </c>
      <c r="W25" s="32" t="s">
        <v>632</v>
      </c>
      <c r="X25" s="32" t="s">
        <v>632</v>
      </c>
      <c r="Y25" s="34" t="s">
        <v>632</v>
      </c>
      <c r="Z25" s="163" t="s">
        <v>632</v>
      </c>
    </row>
    <row r="26" spans="1:26" ht="11.25" customHeight="1" x14ac:dyDescent="0.4">
      <c r="A26" s="34"/>
      <c r="B26" s="34" t="s">
        <v>632</v>
      </c>
      <c r="C26" s="34"/>
      <c r="D26" s="34"/>
      <c r="E26" s="34"/>
      <c r="F26" s="34"/>
      <c r="G26" s="34"/>
      <c r="H26" s="159"/>
      <c r="I26" s="32"/>
      <c r="J26" s="32" t="s">
        <v>910</v>
      </c>
      <c r="K26" s="32" t="s">
        <v>918</v>
      </c>
      <c r="L26" s="34"/>
      <c r="M26" s="34"/>
      <c r="N26" s="34"/>
      <c r="O26" s="32" t="s">
        <v>888</v>
      </c>
      <c r="P26" s="32"/>
      <c r="Q26" s="32"/>
      <c r="R26" s="32"/>
      <c r="S26" s="34" t="s">
        <v>725</v>
      </c>
      <c r="T26" s="32" t="s">
        <v>632</v>
      </c>
      <c r="U26" s="32" t="s">
        <v>632</v>
      </c>
      <c r="V26" s="32" t="s">
        <v>632</v>
      </c>
      <c r="W26" s="32" t="s">
        <v>632</v>
      </c>
      <c r="X26" s="32" t="s">
        <v>632</v>
      </c>
      <c r="Y26" s="34" t="s">
        <v>632</v>
      </c>
      <c r="Z26" s="163" t="s">
        <v>632</v>
      </c>
    </row>
    <row r="27" spans="1:26" ht="11.25" customHeight="1" x14ac:dyDescent="0.4">
      <c r="A27" s="34"/>
      <c r="B27" s="34" t="s">
        <v>632</v>
      </c>
      <c r="C27" s="34"/>
      <c r="D27" s="34"/>
      <c r="E27" s="34"/>
      <c r="F27" s="34"/>
      <c r="G27" s="34"/>
      <c r="H27" s="159"/>
      <c r="I27" s="32"/>
      <c r="J27" s="32" t="s">
        <v>919</v>
      </c>
      <c r="K27" s="32" t="s">
        <v>920</v>
      </c>
      <c r="L27" s="34"/>
      <c r="M27" s="34"/>
      <c r="N27" s="34"/>
      <c r="O27" s="34"/>
      <c r="P27" s="34"/>
      <c r="Q27" s="34"/>
      <c r="R27" s="32"/>
      <c r="S27" s="34" t="s">
        <v>726</v>
      </c>
      <c r="T27" s="32" t="s">
        <v>632</v>
      </c>
      <c r="U27" s="32" t="s">
        <v>632</v>
      </c>
      <c r="V27" s="32" t="s">
        <v>632</v>
      </c>
      <c r="W27" s="32" t="s">
        <v>632</v>
      </c>
      <c r="X27" s="32" t="s">
        <v>632</v>
      </c>
      <c r="Y27" s="34" t="s">
        <v>632</v>
      </c>
      <c r="Z27" s="163" t="s">
        <v>632</v>
      </c>
    </row>
    <row r="28" spans="1:26" ht="11.25" customHeight="1" x14ac:dyDescent="0.4">
      <c r="A28" s="34"/>
      <c r="B28" s="34" t="s">
        <v>632</v>
      </c>
      <c r="C28" s="34"/>
      <c r="D28" s="34"/>
      <c r="E28" s="34"/>
      <c r="F28" s="34"/>
      <c r="G28" s="34"/>
      <c r="H28" s="159"/>
      <c r="I28" s="32"/>
      <c r="J28" s="32" t="s">
        <v>919</v>
      </c>
      <c r="K28" s="32" t="s">
        <v>921</v>
      </c>
      <c r="L28" s="34"/>
      <c r="M28" s="34"/>
      <c r="N28" s="34"/>
      <c r="O28" s="34"/>
      <c r="P28" s="34"/>
      <c r="Q28" s="34"/>
      <c r="R28" s="32"/>
      <c r="S28" s="34" t="s">
        <v>727</v>
      </c>
      <c r="T28" s="32" t="s">
        <v>632</v>
      </c>
      <c r="U28" s="32" t="s">
        <v>632</v>
      </c>
      <c r="V28" s="32" t="s">
        <v>632</v>
      </c>
      <c r="W28" s="32" t="s">
        <v>632</v>
      </c>
      <c r="X28" s="32" t="s">
        <v>632</v>
      </c>
      <c r="Y28" s="34" t="s">
        <v>632</v>
      </c>
      <c r="Z28" s="163" t="s">
        <v>632</v>
      </c>
    </row>
    <row r="29" spans="1:26" ht="11.25" customHeight="1" x14ac:dyDescent="0.4">
      <c r="A29" s="34"/>
      <c r="B29" s="34" t="s">
        <v>632</v>
      </c>
      <c r="C29" s="34"/>
      <c r="D29" s="34"/>
      <c r="E29" s="34"/>
      <c r="F29" s="34"/>
      <c r="G29" s="34"/>
      <c r="H29" s="159"/>
      <c r="I29" s="32"/>
      <c r="J29" s="32" t="s">
        <v>919</v>
      </c>
      <c r="K29" s="32" t="s">
        <v>922</v>
      </c>
      <c r="L29" s="34"/>
      <c r="M29" s="34"/>
      <c r="N29" s="34"/>
      <c r="O29" s="34"/>
      <c r="P29" s="34"/>
      <c r="Q29" s="34"/>
      <c r="R29" s="34"/>
      <c r="S29" s="34" t="s">
        <v>728</v>
      </c>
      <c r="T29" s="32" t="s">
        <v>632</v>
      </c>
      <c r="U29" s="32" t="s">
        <v>632</v>
      </c>
      <c r="V29" s="32" t="s">
        <v>632</v>
      </c>
      <c r="W29" s="32" t="s">
        <v>632</v>
      </c>
      <c r="X29" s="32" t="s">
        <v>632</v>
      </c>
      <c r="Y29" s="34" t="s">
        <v>632</v>
      </c>
      <c r="Z29" s="163" t="s">
        <v>632</v>
      </c>
    </row>
    <row r="30" spans="1:26" ht="11.25" customHeight="1" x14ac:dyDescent="0.4">
      <c r="A30" s="34"/>
      <c r="B30" s="34" t="s">
        <v>632</v>
      </c>
      <c r="C30" s="34"/>
      <c r="D30" s="34"/>
      <c r="E30" s="34"/>
      <c r="F30" s="34"/>
      <c r="G30" s="34"/>
      <c r="H30" s="159"/>
      <c r="I30" s="32"/>
      <c r="J30" s="32" t="s">
        <v>919</v>
      </c>
      <c r="K30" s="32" t="s">
        <v>923</v>
      </c>
      <c r="L30" s="34"/>
      <c r="M30" s="34"/>
      <c r="N30" s="34"/>
      <c r="O30" s="34"/>
      <c r="P30" s="34"/>
      <c r="Q30" s="34"/>
      <c r="R30" s="34"/>
      <c r="S30" s="34" t="s">
        <v>729</v>
      </c>
      <c r="T30" s="32" t="s">
        <v>632</v>
      </c>
      <c r="U30" s="32" t="s">
        <v>632</v>
      </c>
      <c r="V30" s="32" t="s">
        <v>632</v>
      </c>
      <c r="W30" s="32" t="s">
        <v>632</v>
      </c>
      <c r="X30" s="163" t="s">
        <v>632</v>
      </c>
      <c r="Y30" s="163" t="s">
        <v>632</v>
      </c>
      <c r="Z30" s="163" t="s">
        <v>632</v>
      </c>
    </row>
    <row r="31" spans="1:26" ht="11.25" customHeight="1" x14ac:dyDescent="0.4">
      <c r="A31" s="34"/>
      <c r="B31" s="34" t="s">
        <v>632</v>
      </c>
      <c r="C31" s="34"/>
      <c r="D31" s="34"/>
      <c r="E31" s="34"/>
      <c r="F31" s="34"/>
      <c r="G31" s="34"/>
      <c r="H31" s="159"/>
      <c r="I31" s="32"/>
      <c r="J31" s="32" t="s">
        <v>919</v>
      </c>
      <c r="K31" s="32" t="s">
        <v>924</v>
      </c>
      <c r="L31" s="34"/>
      <c r="M31" s="34"/>
      <c r="N31" s="34"/>
      <c r="O31" s="34"/>
      <c r="P31" s="34"/>
      <c r="Q31" s="34"/>
      <c r="R31" s="32"/>
      <c r="S31" s="34" t="s">
        <v>730</v>
      </c>
      <c r="T31" s="32" t="s">
        <v>632</v>
      </c>
      <c r="U31" s="32" t="s">
        <v>632</v>
      </c>
      <c r="V31" s="32" t="s">
        <v>632</v>
      </c>
      <c r="W31" s="32" t="s">
        <v>632</v>
      </c>
      <c r="X31" s="32" t="s">
        <v>632</v>
      </c>
      <c r="Y31" s="34" t="s">
        <v>632</v>
      </c>
      <c r="Z31" s="34" t="s">
        <v>632</v>
      </c>
    </row>
    <row r="32" spans="1:26" ht="11.25" customHeight="1" x14ac:dyDescent="0.4">
      <c r="A32" s="34"/>
      <c r="B32" s="34" t="s">
        <v>632</v>
      </c>
      <c r="C32" s="34"/>
      <c r="D32" s="34"/>
      <c r="E32" s="34"/>
      <c r="F32" s="34"/>
      <c r="G32" s="34"/>
      <c r="H32" s="159"/>
      <c r="I32" s="32"/>
      <c r="J32" s="32" t="s">
        <v>919</v>
      </c>
      <c r="K32" s="32" t="s">
        <v>925</v>
      </c>
      <c r="L32" s="34"/>
      <c r="M32" s="34"/>
      <c r="N32" s="34"/>
      <c r="O32" s="34"/>
      <c r="P32" s="34"/>
      <c r="Q32" s="34"/>
      <c r="R32" s="32"/>
      <c r="S32" s="34" t="s">
        <v>731</v>
      </c>
      <c r="T32" s="32" t="s">
        <v>632</v>
      </c>
      <c r="U32" s="32" t="s">
        <v>632</v>
      </c>
      <c r="V32" s="32" t="s">
        <v>632</v>
      </c>
      <c r="W32" s="32" t="s">
        <v>632</v>
      </c>
      <c r="X32" s="32" t="s">
        <v>632</v>
      </c>
      <c r="Y32" s="34" t="s">
        <v>632</v>
      </c>
      <c r="Z32" s="34" t="s">
        <v>632</v>
      </c>
    </row>
    <row r="33" spans="1:26" ht="11.25" customHeight="1" x14ac:dyDescent="0.4">
      <c r="A33" s="34"/>
      <c r="B33" s="34"/>
      <c r="C33" s="34"/>
      <c r="D33" s="34"/>
      <c r="E33" s="34"/>
      <c r="F33" s="34"/>
      <c r="G33" s="34"/>
      <c r="H33" s="159"/>
      <c r="I33" s="32"/>
      <c r="J33" s="32" t="s">
        <v>926</v>
      </c>
      <c r="K33" s="32" t="s">
        <v>927</v>
      </c>
      <c r="L33" s="34"/>
      <c r="M33" s="34"/>
      <c r="N33" s="34"/>
      <c r="O33" s="34"/>
      <c r="P33" s="34"/>
      <c r="Q33" s="34"/>
      <c r="R33" s="32"/>
      <c r="S33" s="34" t="s">
        <v>732</v>
      </c>
      <c r="T33" s="32"/>
      <c r="U33" s="32"/>
      <c r="V33" s="32"/>
      <c r="W33" s="32"/>
      <c r="X33" s="32"/>
      <c r="Y33" s="34"/>
      <c r="Z33" s="34"/>
    </row>
    <row r="34" spans="1:26" ht="11.25" customHeight="1" x14ac:dyDescent="0.4">
      <c r="A34" s="34"/>
      <c r="B34" s="34"/>
      <c r="C34" s="34"/>
      <c r="D34" s="34"/>
      <c r="E34" s="34"/>
      <c r="F34" s="34"/>
      <c r="G34" s="34"/>
      <c r="H34" s="159"/>
      <c r="I34" s="32"/>
      <c r="J34" s="32" t="s">
        <v>926</v>
      </c>
      <c r="K34" s="32" t="s">
        <v>928</v>
      </c>
      <c r="L34" s="34"/>
      <c r="M34" s="34"/>
      <c r="N34" s="34"/>
      <c r="O34" s="34"/>
      <c r="P34" s="34"/>
      <c r="Q34" s="34"/>
      <c r="R34" s="32"/>
      <c r="S34" s="34" t="s">
        <v>733</v>
      </c>
      <c r="T34" s="32"/>
      <c r="U34" s="32"/>
      <c r="V34" s="32"/>
      <c r="W34" s="32"/>
      <c r="X34" s="32"/>
      <c r="Y34" s="34"/>
      <c r="Z34" s="34"/>
    </row>
    <row r="35" spans="1:26" ht="11.25" customHeight="1" x14ac:dyDescent="0.4">
      <c r="A35" s="34"/>
      <c r="B35" s="34"/>
      <c r="C35" s="34"/>
      <c r="D35" s="34"/>
      <c r="E35" s="34"/>
      <c r="F35" s="34"/>
      <c r="G35" s="34"/>
      <c r="H35" s="159"/>
      <c r="I35" s="32"/>
      <c r="J35" s="32" t="s">
        <v>926</v>
      </c>
      <c r="K35" s="32" t="s">
        <v>929</v>
      </c>
      <c r="L35" s="34"/>
      <c r="M35" s="34"/>
      <c r="N35" s="34"/>
      <c r="O35" s="34"/>
      <c r="P35" s="34"/>
      <c r="Q35" s="34"/>
      <c r="R35" s="32"/>
      <c r="S35" s="34" t="s">
        <v>734</v>
      </c>
      <c r="T35" s="32"/>
      <c r="U35" s="32"/>
      <c r="V35" s="32"/>
      <c r="W35" s="32"/>
      <c r="X35" s="32"/>
      <c r="Y35" s="34"/>
      <c r="Z35" s="34"/>
    </row>
    <row r="36" spans="1:26" ht="11.25" customHeight="1" x14ac:dyDescent="0.4">
      <c r="A36" s="34"/>
      <c r="B36" s="34"/>
      <c r="C36" s="34"/>
      <c r="D36" s="34"/>
      <c r="E36" s="34"/>
      <c r="F36" s="34"/>
      <c r="G36" s="34"/>
      <c r="H36" s="159"/>
      <c r="I36" s="32"/>
      <c r="J36" s="32" t="s">
        <v>926</v>
      </c>
      <c r="K36" s="32" t="s">
        <v>930</v>
      </c>
      <c r="L36" s="34"/>
      <c r="M36" s="34"/>
      <c r="N36" s="34"/>
      <c r="O36" s="34"/>
      <c r="P36" s="34"/>
      <c r="Q36" s="34"/>
      <c r="R36" s="34"/>
      <c r="S36" s="34" t="s">
        <v>735</v>
      </c>
      <c r="T36" s="32"/>
      <c r="U36" s="32"/>
      <c r="V36" s="32"/>
      <c r="W36" s="32"/>
      <c r="X36" s="32"/>
      <c r="Y36" s="34"/>
      <c r="Z36" s="34"/>
    </row>
    <row r="37" spans="1:26" ht="11.25" customHeight="1" x14ac:dyDescent="0.4">
      <c r="A37" s="34"/>
      <c r="B37" s="34"/>
      <c r="C37" s="34"/>
      <c r="D37" s="34"/>
      <c r="E37" s="34"/>
      <c r="F37" s="34"/>
      <c r="G37" s="34"/>
      <c r="H37" s="159"/>
      <c r="I37" s="32"/>
      <c r="J37" s="32" t="s">
        <v>931</v>
      </c>
      <c r="K37" s="32" t="s">
        <v>932</v>
      </c>
      <c r="L37" s="34"/>
      <c r="M37" s="34"/>
      <c r="N37" s="34"/>
      <c r="O37" s="34"/>
      <c r="P37" s="34"/>
      <c r="Q37" s="34"/>
      <c r="R37" s="34"/>
      <c r="S37" s="34" t="s">
        <v>736</v>
      </c>
      <c r="T37" s="32"/>
      <c r="U37" s="32"/>
      <c r="V37" s="32"/>
      <c r="W37" s="32"/>
      <c r="X37" s="32"/>
      <c r="Y37" s="34"/>
      <c r="Z37" s="34"/>
    </row>
    <row r="38" spans="1:26" ht="11.25" customHeight="1" x14ac:dyDescent="0.4">
      <c r="A38" s="34"/>
      <c r="B38" s="34"/>
      <c r="C38" s="34"/>
      <c r="D38" s="34"/>
      <c r="E38" s="34"/>
      <c r="F38" s="34"/>
      <c r="G38" s="34"/>
      <c r="H38" s="159"/>
      <c r="I38" s="32"/>
      <c r="J38" s="32" t="s">
        <v>933</v>
      </c>
      <c r="K38" s="32" t="s">
        <v>934</v>
      </c>
      <c r="L38" s="34"/>
      <c r="M38" s="34"/>
      <c r="N38" s="34"/>
      <c r="O38" s="34"/>
      <c r="P38" s="34"/>
      <c r="Q38" s="34"/>
      <c r="R38" s="34"/>
      <c r="S38" s="34" t="s">
        <v>737</v>
      </c>
      <c r="T38" s="32"/>
      <c r="U38" s="32"/>
      <c r="V38" s="32"/>
      <c r="W38" s="32"/>
      <c r="X38" s="32"/>
      <c r="Y38" s="34"/>
      <c r="Z38" s="34"/>
    </row>
    <row r="39" spans="1:26" ht="11.25" customHeight="1" x14ac:dyDescent="0.4">
      <c r="A39" s="34"/>
      <c r="B39" s="34"/>
      <c r="C39" s="34"/>
      <c r="D39" s="34"/>
      <c r="E39" s="34"/>
      <c r="F39" s="34"/>
      <c r="G39" s="34"/>
      <c r="H39" s="159"/>
      <c r="I39" s="32"/>
      <c r="J39" s="32" t="s">
        <v>933</v>
      </c>
      <c r="K39" s="32" t="s">
        <v>935</v>
      </c>
      <c r="L39" s="34"/>
      <c r="M39" s="34"/>
      <c r="N39" s="34"/>
      <c r="O39" s="34"/>
      <c r="P39" s="34"/>
      <c r="Q39" s="34"/>
      <c r="R39" s="34"/>
      <c r="S39" s="34"/>
      <c r="T39" s="32"/>
      <c r="U39" s="32"/>
      <c r="V39" s="32"/>
      <c r="W39" s="32"/>
      <c r="X39" s="32"/>
      <c r="Y39" s="34"/>
      <c r="Z39" s="34"/>
    </row>
    <row r="40" spans="1:26" ht="11.25" customHeight="1" x14ac:dyDescent="0.4">
      <c r="A40" s="34"/>
      <c r="B40" s="34"/>
      <c r="C40" s="34"/>
      <c r="D40" s="34"/>
      <c r="E40" s="34"/>
      <c r="F40" s="34"/>
      <c r="G40" s="34"/>
      <c r="H40" s="159"/>
      <c r="I40" s="32"/>
      <c r="J40" s="32" t="s">
        <v>933</v>
      </c>
      <c r="K40" s="32" t="s">
        <v>936</v>
      </c>
      <c r="L40" s="34"/>
      <c r="M40" s="34"/>
      <c r="N40" s="34"/>
      <c r="O40" s="34"/>
      <c r="P40" s="34"/>
      <c r="Q40" s="34"/>
      <c r="R40" s="34"/>
      <c r="S40" s="34"/>
      <c r="T40" s="32"/>
      <c r="U40" s="32"/>
      <c r="V40" s="32"/>
      <c r="W40" s="32"/>
      <c r="X40" s="32"/>
      <c r="Y40" s="34"/>
      <c r="Z40" s="34"/>
    </row>
    <row r="41" spans="1:26" ht="11.25" customHeight="1" x14ac:dyDescent="0.4">
      <c r="A41" s="34"/>
      <c r="B41" s="34"/>
      <c r="C41" s="34"/>
      <c r="D41" s="34"/>
      <c r="E41" s="34"/>
      <c r="F41" s="34"/>
      <c r="G41" s="34"/>
      <c r="H41" s="159"/>
      <c r="I41" s="32"/>
      <c r="J41" s="32" t="s">
        <v>933</v>
      </c>
      <c r="K41" s="32" t="s">
        <v>937</v>
      </c>
      <c r="L41" s="34"/>
      <c r="M41" s="34"/>
      <c r="N41" s="34"/>
      <c r="O41" s="34"/>
      <c r="P41" s="34"/>
      <c r="Q41" s="34"/>
      <c r="R41" s="34"/>
      <c r="S41" s="34"/>
      <c r="T41" s="32"/>
      <c r="U41" s="32"/>
      <c r="V41" s="32"/>
      <c r="W41" s="32"/>
      <c r="X41" s="32"/>
      <c r="Y41" s="34"/>
      <c r="Z41" s="34"/>
    </row>
    <row r="42" spans="1:26" ht="11.25" customHeight="1" x14ac:dyDescent="0.4">
      <c r="A42" s="34"/>
      <c r="B42" s="34"/>
      <c r="C42" s="34"/>
      <c r="D42" s="34"/>
      <c r="E42" s="34"/>
      <c r="F42" s="34"/>
      <c r="G42" s="34"/>
      <c r="H42" s="159"/>
      <c r="I42" s="32"/>
      <c r="J42" s="32" t="s">
        <v>933</v>
      </c>
      <c r="K42" s="32" t="s">
        <v>938</v>
      </c>
      <c r="L42" s="34"/>
      <c r="M42" s="34"/>
      <c r="N42" s="34"/>
      <c r="O42" s="34"/>
      <c r="P42" s="34"/>
      <c r="Q42" s="34"/>
      <c r="R42" s="34"/>
      <c r="S42" s="34"/>
      <c r="T42" s="32"/>
      <c r="U42" s="32"/>
      <c r="V42" s="32"/>
      <c r="W42" s="32"/>
      <c r="X42" s="32"/>
      <c r="Y42" s="34"/>
      <c r="Z42" s="34"/>
    </row>
    <row r="43" spans="1:26" ht="11.25" customHeight="1" x14ac:dyDescent="0.4">
      <c r="A43" s="34"/>
      <c r="B43" s="34"/>
      <c r="C43" s="34"/>
      <c r="D43" s="34"/>
      <c r="E43" s="34"/>
      <c r="F43" s="34"/>
      <c r="G43" s="34"/>
      <c r="H43" s="159"/>
      <c r="I43" s="32"/>
      <c r="J43" s="32" t="s">
        <v>939</v>
      </c>
      <c r="K43" s="32" t="s">
        <v>940</v>
      </c>
      <c r="L43" s="34"/>
      <c r="M43" s="34"/>
      <c r="N43" s="34"/>
      <c r="O43" s="34"/>
      <c r="P43" s="34"/>
      <c r="Q43" s="34"/>
      <c r="R43" s="34"/>
      <c r="S43" s="34"/>
      <c r="T43" s="32"/>
      <c r="U43" s="32"/>
      <c r="V43" s="32"/>
      <c r="W43" s="32"/>
      <c r="X43" s="32"/>
      <c r="Y43" s="34"/>
      <c r="Z43" s="34"/>
    </row>
    <row r="44" spans="1:26" ht="11.25" customHeight="1" x14ac:dyDescent="0.4">
      <c r="A44" s="34"/>
      <c r="B44" s="34"/>
      <c r="C44" s="34"/>
      <c r="D44" s="34"/>
      <c r="E44" s="34"/>
      <c r="F44" s="34"/>
      <c r="G44" s="34"/>
      <c r="H44" s="159"/>
      <c r="I44" s="32"/>
      <c r="J44" s="32" t="s">
        <v>939</v>
      </c>
      <c r="K44" s="32" t="s">
        <v>941</v>
      </c>
      <c r="L44" s="34"/>
      <c r="M44" s="34"/>
      <c r="N44" s="34"/>
      <c r="O44" s="34"/>
      <c r="P44" s="34"/>
      <c r="Q44" s="34"/>
      <c r="R44" s="34"/>
      <c r="S44" s="34"/>
      <c r="T44" s="32"/>
      <c r="U44" s="32"/>
      <c r="V44" s="32"/>
      <c r="W44" s="32"/>
      <c r="X44" s="32"/>
      <c r="Y44" s="34"/>
      <c r="Z44" s="34"/>
    </row>
    <row r="45" spans="1:26" ht="11.25" customHeight="1" x14ac:dyDescent="0.4">
      <c r="A45" s="34"/>
      <c r="B45" s="34"/>
      <c r="C45" s="34"/>
      <c r="D45" s="34"/>
      <c r="E45" s="34"/>
      <c r="F45" s="34"/>
      <c r="G45" s="34"/>
      <c r="H45" s="159"/>
      <c r="I45" s="32"/>
      <c r="J45" s="32" t="s">
        <v>939</v>
      </c>
      <c r="K45" s="32" t="s">
        <v>942</v>
      </c>
      <c r="L45" s="34"/>
      <c r="M45" s="34"/>
      <c r="N45" s="34"/>
      <c r="O45" s="34"/>
      <c r="P45" s="34"/>
      <c r="Q45" s="34"/>
      <c r="R45" s="34"/>
      <c r="S45" s="34"/>
      <c r="T45" s="32"/>
      <c r="U45" s="32"/>
      <c r="V45" s="32"/>
      <c r="W45" s="32"/>
      <c r="X45" s="32"/>
      <c r="Y45" s="34"/>
      <c r="Z45" s="34"/>
    </row>
    <row r="46" spans="1:26" ht="11.25" customHeight="1" x14ac:dyDescent="0.4">
      <c r="A46" s="34"/>
      <c r="B46" s="34"/>
      <c r="C46" s="34"/>
      <c r="D46" s="34"/>
      <c r="E46" s="34"/>
      <c r="F46" s="34"/>
      <c r="G46" s="34"/>
      <c r="H46" s="159"/>
      <c r="I46" s="32"/>
      <c r="J46" s="32" t="s">
        <v>939</v>
      </c>
      <c r="K46" s="32" t="s">
        <v>943</v>
      </c>
      <c r="L46" s="34"/>
      <c r="M46" s="34"/>
      <c r="N46" s="34"/>
      <c r="O46" s="34"/>
      <c r="P46" s="34"/>
      <c r="Q46" s="34"/>
      <c r="R46" s="34"/>
      <c r="S46" s="34"/>
      <c r="T46" s="32"/>
      <c r="U46" s="32"/>
      <c r="V46" s="32"/>
      <c r="W46" s="32"/>
      <c r="X46" s="32"/>
      <c r="Y46" s="34"/>
      <c r="Z46" s="34"/>
    </row>
    <row r="47" spans="1:26" ht="11.25" customHeight="1" x14ac:dyDescent="0.4">
      <c r="A47" s="34"/>
      <c r="B47" s="34"/>
      <c r="C47" s="34"/>
      <c r="D47" s="34"/>
      <c r="E47" s="34"/>
      <c r="F47" s="34"/>
      <c r="G47" s="34"/>
      <c r="H47" s="159"/>
      <c r="I47" s="32"/>
      <c r="J47" s="32" t="s">
        <v>939</v>
      </c>
      <c r="K47" s="32" t="s">
        <v>944</v>
      </c>
      <c r="L47" s="34"/>
      <c r="M47" s="34"/>
      <c r="N47" s="34"/>
      <c r="O47" s="34"/>
      <c r="P47" s="34"/>
      <c r="Q47" s="34"/>
      <c r="R47" s="34"/>
      <c r="S47" s="34"/>
      <c r="T47" s="32"/>
      <c r="U47" s="32"/>
      <c r="V47" s="32"/>
      <c r="W47" s="32"/>
      <c r="X47" s="32"/>
      <c r="Y47" s="34"/>
      <c r="Z47" s="34"/>
    </row>
    <row r="48" spans="1:26" ht="11.25" customHeight="1" x14ac:dyDescent="0.4">
      <c r="A48" s="34"/>
      <c r="B48" s="34"/>
      <c r="C48" s="34"/>
      <c r="D48" s="34"/>
      <c r="E48" s="34"/>
      <c r="F48" s="34"/>
      <c r="G48" s="34"/>
      <c r="H48" s="159"/>
      <c r="I48" s="32"/>
      <c r="J48" s="32" t="s">
        <v>945</v>
      </c>
      <c r="K48" s="32" t="s">
        <v>946</v>
      </c>
      <c r="L48" s="34"/>
      <c r="M48" s="34"/>
      <c r="N48" s="34"/>
      <c r="O48" s="34"/>
      <c r="P48" s="34"/>
      <c r="Q48" s="34"/>
      <c r="R48" s="34"/>
      <c r="S48" s="34"/>
      <c r="T48" s="32"/>
      <c r="U48" s="32"/>
      <c r="V48" s="32"/>
      <c r="W48" s="32"/>
      <c r="X48" s="32"/>
      <c r="Y48" s="34"/>
      <c r="Z48" s="34"/>
    </row>
    <row r="49" spans="1:26" ht="11.25" customHeight="1" x14ac:dyDescent="0.4">
      <c r="A49" s="34"/>
      <c r="B49" s="34"/>
      <c r="C49" s="34"/>
      <c r="D49" s="34"/>
      <c r="E49" s="34"/>
      <c r="F49" s="34"/>
      <c r="G49" s="34"/>
      <c r="H49" s="159"/>
      <c r="I49" s="32"/>
      <c r="J49" s="32" t="s">
        <v>945</v>
      </c>
      <c r="K49" s="32" t="s">
        <v>947</v>
      </c>
      <c r="L49" s="34"/>
      <c r="M49" s="34"/>
      <c r="N49" s="34"/>
      <c r="O49" s="34"/>
      <c r="P49" s="34"/>
      <c r="Q49" s="34"/>
      <c r="R49" s="34"/>
      <c r="S49" s="34"/>
      <c r="T49" s="32"/>
      <c r="U49" s="32"/>
      <c r="V49" s="32"/>
      <c r="W49" s="32"/>
      <c r="X49" s="32"/>
      <c r="Y49" s="34"/>
      <c r="Z49" s="34"/>
    </row>
    <row r="50" spans="1:26" ht="11.25" customHeight="1" x14ac:dyDescent="0.4">
      <c r="A50" s="34"/>
      <c r="B50" s="34"/>
      <c r="C50" s="34"/>
      <c r="D50" s="34"/>
      <c r="E50" s="34"/>
      <c r="F50" s="34"/>
      <c r="G50" s="34"/>
      <c r="H50" s="159"/>
      <c r="I50" s="32"/>
      <c r="J50" s="32" t="s">
        <v>945</v>
      </c>
      <c r="K50" s="32" t="s">
        <v>948</v>
      </c>
      <c r="L50" s="34"/>
      <c r="M50" s="34"/>
      <c r="N50" s="34"/>
      <c r="O50" s="34"/>
      <c r="P50" s="34"/>
      <c r="Q50" s="34"/>
      <c r="R50" s="34"/>
      <c r="S50" s="34"/>
      <c r="T50" s="32"/>
      <c r="U50" s="32"/>
      <c r="V50" s="32"/>
      <c r="W50" s="32"/>
      <c r="X50" s="32"/>
      <c r="Y50" s="34"/>
      <c r="Z50" s="34"/>
    </row>
    <row r="51" spans="1:26" ht="11.25" customHeight="1" x14ac:dyDescent="0.4">
      <c r="A51" s="34"/>
      <c r="B51" s="34"/>
      <c r="C51" s="34"/>
      <c r="D51" s="34"/>
      <c r="E51" s="34"/>
      <c r="F51" s="34"/>
      <c r="G51" s="34"/>
      <c r="H51" s="159"/>
      <c r="I51" s="32"/>
      <c r="J51" s="32" t="s">
        <v>949</v>
      </c>
      <c r="K51" s="32" t="s">
        <v>950</v>
      </c>
      <c r="L51" s="34"/>
      <c r="M51" s="34"/>
      <c r="N51" s="34"/>
      <c r="O51" s="34"/>
      <c r="P51" s="34"/>
      <c r="Q51" s="34"/>
      <c r="R51" s="34"/>
      <c r="S51" s="34"/>
      <c r="T51" s="32"/>
      <c r="U51" s="32"/>
      <c r="V51" s="32"/>
      <c r="W51" s="32"/>
      <c r="X51" s="32"/>
      <c r="Y51" s="34"/>
      <c r="Z51" s="34"/>
    </row>
    <row r="52" spans="1:26" ht="11.25" customHeight="1" x14ac:dyDescent="0.4">
      <c r="A52" s="34"/>
      <c r="B52" s="34"/>
      <c r="C52" s="34"/>
      <c r="D52" s="34"/>
      <c r="E52" s="34"/>
      <c r="F52" s="34"/>
      <c r="G52" s="34"/>
      <c r="H52" s="159"/>
      <c r="I52" s="32"/>
      <c r="J52" s="32" t="s">
        <v>949</v>
      </c>
      <c r="K52" s="32" t="s">
        <v>951</v>
      </c>
      <c r="L52" s="34"/>
      <c r="M52" s="34"/>
      <c r="N52" s="34"/>
      <c r="O52" s="34"/>
      <c r="P52" s="34"/>
      <c r="Q52" s="34"/>
      <c r="R52" s="34"/>
      <c r="S52" s="34"/>
      <c r="T52" s="32"/>
      <c r="U52" s="32"/>
      <c r="V52" s="32"/>
      <c r="W52" s="32"/>
      <c r="X52" s="32"/>
      <c r="Y52" s="34"/>
      <c r="Z52" s="34"/>
    </row>
    <row r="53" spans="1:26" ht="11.25" customHeight="1" x14ac:dyDescent="0.4">
      <c r="A53" s="34"/>
      <c r="B53" s="34"/>
      <c r="C53" s="34"/>
      <c r="D53" s="34"/>
      <c r="E53" s="34"/>
      <c r="F53" s="34"/>
      <c r="G53" s="34"/>
      <c r="H53" s="159"/>
      <c r="I53" s="32"/>
      <c r="J53" s="32" t="s">
        <v>949</v>
      </c>
      <c r="K53" s="32" t="s">
        <v>952</v>
      </c>
      <c r="L53" s="34"/>
      <c r="M53" s="34"/>
      <c r="N53" s="34"/>
      <c r="O53" s="34"/>
      <c r="P53" s="34"/>
      <c r="Q53" s="34"/>
      <c r="R53" s="34"/>
      <c r="S53" s="34"/>
      <c r="T53" s="32"/>
      <c r="U53" s="32"/>
      <c r="V53" s="32"/>
      <c r="W53" s="32"/>
      <c r="X53" s="32"/>
      <c r="Y53" s="34"/>
      <c r="Z53" s="34"/>
    </row>
    <row r="54" spans="1:26" ht="11.25" customHeight="1" x14ac:dyDescent="0.4">
      <c r="A54" s="34"/>
      <c r="B54" s="34"/>
      <c r="C54" s="34"/>
      <c r="D54" s="34"/>
      <c r="E54" s="34"/>
      <c r="F54" s="34"/>
      <c r="G54" s="34"/>
      <c r="H54" s="159"/>
      <c r="I54" s="32"/>
      <c r="J54" s="32" t="s">
        <v>949</v>
      </c>
      <c r="K54" s="32" t="s">
        <v>953</v>
      </c>
      <c r="L54" s="34"/>
      <c r="M54" s="34"/>
      <c r="N54" s="34"/>
      <c r="O54" s="34"/>
      <c r="P54" s="34"/>
      <c r="Q54" s="34"/>
      <c r="R54" s="34"/>
      <c r="S54" s="34"/>
      <c r="T54" s="32"/>
      <c r="U54" s="32"/>
      <c r="V54" s="32"/>
      <c r="W54" s="32"/>
      <c r="X54" s="32"/>
      <c r="Y54" s="34"/>
      <c r="Z54" s="34"/>
    </row>
    <row r="55" spans="1:26" ht="11.25" customHeight="1" x14ac:dyDescent="0.4">
      <c r="A55" s="34"/>
      <c r="B55" s="34"/>
      <c r="C55" s="34"/>
      <c r="D55" s="34"/>
      <c r="E55" s="34"/>
      <c r="F55" s="34"/>
      <c r="G55" s="34"/>
      <c r="H55" s="159"/>
      <c r="I55" s="32"/>
      <c r="J55" s="32" t="s">
        <v>949</v>
      </c>
      <c r="K55" s="32" t="s">
        <v>954</v>
      </c>
      <c r="L55" s="34"/>
      <c r="M55" s="34"/>
      <c r="N55" s="34"/>
      <c r="O55" s="34"/>
      <c r="P55" s="34"/>
      <c r="Q55" s="34"/>
      <c r="R55" s="34"/>
      <c r="S55" s="34"/>
      <c r="T55" s="32"/>
      <c r="U55" s="32"/>
      <c r="V55" s="32"/>
      <c r="W55" s="32"/>
      <c r="X55" s="32"/>
      <c r="Y55" s="34"/>
      <c r="Z55" s="34"/>
    </row>
    <row r="56" spans="1:26" ht="11.25" customHeight="1" x14ac:dyDescent="0.4">
      <c r="A56" s="34"/>
      <c r="B56" s="34"/>
      <c r="C56" s="34"/>
      <c r="D56" s="34"/>
      <c r="E56" s="34"/>
      <c r="F56" s="34"/>
      <c r="G56" s="34"/>
      <c r="H56" s="159"/>
      <c r="I56" s="32"/>
      <c r="J56" s="32" t="s">
        <v>949</v>
      </c>
      <c r="K56" s="32" t="s">
        <v>955</v>
      </c>
      <c r="L56" s="34"/>
      <c r="M56" s="34"/>
      <c r="N56" s="34"/>
      <c r="O56" s="34"/>
      <c r="P56" s="34"/>
      <c r="Q56" s="34"/>
      <c r="R56" s="34"/>
      <c r="S56" s="34"/>
      <c r="T56" s="32"/>
      <c r="U56" s="32"/>
      <c r="V56" s="32"/>
      <c r="W56" s="32"/>
      <c r="X56" s="32"/>
      <c r="Y56" s="34"/>
      <c r="Z56" s="34"/>
    </row>
    <row r="57" spans="1:26" ht="11.25" customHeight="1" x14ac:dyDescent="0.4">
      <c r="A57" s="34"/>
      <c r="B57" s="34"/>
      <c r="C57" s="34"/>
      <c r="D57" s="34"/>
      <c r="E57" s="34"/>
      <c r="F57" s="34"/>
      <c r="G57" s="34"/>
      <c r="H57" s="159"/>
      <c r="I57" s="32"/>
      <c r="J57" s="32" t="s">
        <v>949</v>
      </c>
      <c r="K57" s="32" t="s">
        <v>956</v>
      </c>
      <c r="L57" s="34"/>
      <c r="M57" s="34"/>
      <c r="N57" s="34"/>
      <c r="O57" s="34"/>
      <c r="P57" s="34"/>
      <c r="Q57" s="34"/>
      <c r="R57" s="34"/>
      <c r="S57" s="34"/>
      <c r="T57" s="32"/>
      <c r="U57" s="32"/>
      <c r="V57" s="32"/>
      <c r="W57" s="32"/>
      <c r="X57" s="32"/>
      <c r="Y57" s="34"/>
      <c r="Z57" s="34"/>
    </row>
    <row r="58" spans="1:26" ht="11.25" customHeight="1" x14ac:dyDescent="0.4">
      <c r="A58" s="34"/>
      <c r="B58" s="34"/>
      <c r="C58" s="34"/>
      <c r="D58" s="34"/>
      <c r="E58" s="34"/>
      <c r="F58" s="34"/>
      <c r="G58" s="34"/>
      <c r="H58" s="159"/>
      <c r="I58" s="32"/>
      <c r="J58" s="32" t="s">
        <v>949</v>
      </c>
      <c r="K58" s="32" t="s">
        <v>957</v>
      </c>
      <c r="L58" s="34"/>
      <c r="M58" s="34"/>
      <c r="N58" s="34"/>
      <c r="O58" s="34"/>
      <c r="P58" s="34"/>
      <c r="Q58" s="34"/>
      <c r="R58" s="34"/>
      <c r="S58" s="34"/>
      <c r="T58" s="32"/>
      <c r="U58" s="32"/>
      <c r="V58" s="32"/>
      <c r="W58" s="32"/>
      <c r="X58" s="32"/>
      <c r="Y58" s="34"/>
      <c r="Z58" s="34"/>
    </row>
    <row r="59" spans="1:26" ht="11.25" customHeight="1" x14ac:dyDescent="0.4">
      <c r="A59" s="34"/>
      <c r="B59" s="34"/>
      <c r="C59" s="34"/>
      <c r="D59" s="34"/>
      <c r="E59" s="34"/>
      <c r="F59" s="34"/>
      <c r="G59" s="34"/>
      <c r="H59" s="159"/>
      <c r="I59" s="32"/>
      <c r="J59" s="32" t="s">
        <v>949</v>
      </c>
      <c r="K59" s="32" t="s">
        <v>958</v>
      </c>
      <c r="L59" s="34"/>
      <c r="M59" s="34"/>
      <c r="N59" s="34"/>
      <c r="O59" s="34"/>
      <c r="P59" s="34"/>
      <c r="Q59" s="34"/>
      <c r="R59" s="34"/>
      <c r="S59" s="34"/>
      <c r="T59" s="32"/>
      <c r="U59" s="32"/>
      <c r="V59" s="32"/>
      <c r="W59" s="32"/>
      <c r="X59" s="32"/>
      <c r="Y59" s="34"/>
      <c r="Z59" s="34"/>
    </row>
    <row r="60" spans="1:26" ht="11.25" customHeight="1" x14ac:dyDescent="0.4">
      <c r="A60" s="34"/>
      <c r="B60" s="34"/>
      <c r="C60" s="34"/>
      <c r="D60" s="34"/>
      <c r="E60" s="34"/>
      <c r="F60" s="34"/>
      <c r="G60" s="34"/>
      <c r="H60" s="159"/>
      <c r="I60" s="32"/>
      <c r="J60" s="32" t="s">
        <v>690</v>
      </c>
      <c r="K60" s="32" t="s">
        <v>959</v>
      </c>
      <c r="L60" s="34"/>
      <c r="M60" s="34"/>
      <c r="N60" s="34"/>
      <c r="O60" s="34"/>
      <c r="P60" s="34"/>
      <c r="Q60" s="34"/>
      <c r="R60" s="34"/>
      <c r="S60" s="34"/>
      <c r="T60" s="32"/>
      <c r="U60" s="32"/>
      <c r="V60" s="32"/>
      <c r="W60" s="32"/>
      <c r="X60" s="32"/>
      <c r="Y60" s="34"/>
      <c r="Z60" s="34"/>
    </row>
    <row r="61" spans="1:26" ht="11.25" customHeight="1" x14ac:dyDescent="0.4">
      <c r="A61" s="34"/>
      <c r="B61" s="34"/>
      <c r="C61" s="34"/>
      <c r="D61" s="34"/>
      <c r="E61" s="34"/>
      <c r="F61" s="34"/>
      <c r="G61" s="34"/>
      <c r="H61" s="159"/>
      <c r="I61" s="32"/>
      <c r="J61" s="32" t="s">
        <v>690</v>
      </c>
      <c r="K61" s="32" t="s">
        <v>960</v>
      </c>
      <c r="L61" s="34"/>
      <c r="M61" s="34"/>
      <c r="N61" s="34"/>
      <c r="O61" s="34"/>
      <c r="P61" s="34"/>
      <c r="Q61" s="34"/>
      <c r="R61" s="34"/>
      <c r="S61" s="34"/>
      <c r="T61" s="32"/>
      <c r="U61" s="32"/>
      <c r="V61" s="32"/>
      <c r="W61" s="32"/>
      <c r="X61" s="32"/>
      <c r="Y61" s="34"/>
      <c r="Z61" s="34"/>
    </row>
    <row r="62" spans="1:26" ht="11.25" customHeight="1" x14ac:dyDescent="0.4">
      <c r="A62" s="34"/>
      <c r="B62" s="34"/>
      <c r="C62" s="34"/>
      <c r="D62" s="34"/>
      <c r="E62" s="34"/>
      <c r="F62" s="34"/>
      <c r="G62" s="34"/>
      <c r="H62" s="159"/>
      <c r="I62" s="32"/>
      <c r="J62" s="32" t="s">
        <v>696</v>
      </c>
      <c r="K62" s="32" t="s">
        <v>961</v>
      </c>
      <c r="L62" s="34"/>
      <c r="M62" s="34"/>
      <c r="N62" s="34"/>
      <c r="O62" s="34"/>
      <c r="P62" s="34"/>
      <c r="Q62" s="34"/>
      <c r="R62" s="34"/>
      <c r="S62" s="34"/>
      <c r="T62" s="32"/>
      <c r="U62" s="32"/>
      <c r="V62" s="32"/>
      <c r="W62" s="32"/>
      <c r="X62" s="32"/>
      <c r="Y62" s="34"/>
      <c r="Z62" s="34"/>
    </row>
    <row r="63" spans="1:26" ht="11.25" customHeight="1" x14ac:dyDescent="0.4">
      <c r="A63" s="34"/>
      <c r="B63" s="34"/>
      <c r="C63" s="34"/>
      <c r="D63" s="34"/>
      <c r="E63" s="34"/>
      <c r="F63" s="34"/>
      <c r="G63" s="34"/>
      <c r="H63" s="159"/>
      <c r="I63" s="32"/>
      <c r="J63" s="32" t="s">
        <v>696</v>
      </c>
      <c r="K63" s="32" t="s">
        <v>962</v>
      </c>
      <c r="L63" s="34"/>
      <c r="M63" s="34"/>
      <c r="N63" s="34"/>
      <c r="O63" s="34"/>
      <c r="P63" s="34"/>
      <c r="Q63" s="34"/>
      <c r="R63" s="34"/>
      <c r="S63" s="34"/>
      <c r="T63" s="32"/>
      <c r="U63" s="32"/>
      <c r="V63" s="32"/>
      <c r="W63" s="32"/>
      <c r="X63" s="32"/>
      <c r="Y63" s="34"/>
      <c r="Z63" s="34"/>
    </row>
    <row r="64" spans="1:26" ht="11.25" customHeight="1" x14ac:dyDescent="0.4">
      <c r="A64" s="34"/>
      <c r="B64" s="34"/>
      <c r="C64" s="34"/>
      <c r="D64" s="34"/>
      <c r="E64" s="34"/>
      <c r="F64" s="34"/>
      <c r="G64" s="34"/>
      <c r="H64" s="159"/>
      <c r="I64" s="32"/>
      <c r="J64" s="32" t="s">
        <v>696</v>
      </c>
      <c r="K64" s="32" t="s">
        <v>963</v>
      </c>
      <c r="L64" s="34"/>
      <c r="M64" s="34"/>
      <c r="N64" s="34"/>
      <c r="O64" s="34"/>
      <c r="P64" s="34"/>
      <c r="Q64" s="34"/>
      <c r="R64" s="34"/>
      <c r="S64" s="34"/>
      <c r="T64" s="32"/>
      <c r="U64" s="32"/>
      <c r="V64" s="32"/>
      <c r="W64" s="32"/>
      <c r="X64" s="32"/>
      <c r="Y64" s="34"/>
      <c r="Z64" s="34"/>
    </row>
    <row r="65" spans="1:26" ht="11.25" customHeight="1" x14ac:dyDescent="0.4">
      <c r="A65" s="34"/>
      <c r="B65" s="34"/>
      <c r="C65" s="34"/>
      <c r="D65" s="34"/>
      <c r="E65" s="34"/>
      <c r="F65" s="34"/>
      <c r="G65" s="34"/>
      <c r="H65" s="159"/>
      <c r="I65" s="32"/>
      <c r="J65" s="32" t="s">
        <v>705</v>
      </c>
      <c r="K65" s="32" t="s">
        <v>964</v>
      </c>
      <c r="L65" s="34"/>
      <c r="M65" s="34"/>
      <c r="N65" s="34"/>
      <c r="O65" s="34"/>
      <c r="P65" s="34"/>
      <c r="Q65" s="34"/>
      <c r="R65" s="34"/>
      <c r="S65" s="34"/>
      <c r="T65" s="32"/>
      <c r="U65" s="32"/>
      <c r="V65" s="32"/>
      <c r="W65" s="32"/>
      <c r="X65" s="32"/>
      <c r="Y65" s="34"/>
      <c r="Z65" s="34"/>
    </row>
    <row r="66" spans="1:26" ht="11.25" customHeight="1" x14ac:dyDescent="0.4">
      <c r="A66" s="34"/>
      <c r="B66" s="34"/>
      <c r="C66" s="34"/>
      <c r="D66" s="34"/>
      <c r="E66" s="34"/>
      <c r="F66" s="34"/>
      <c r="G66" s="34"/>
      <c r="H66" s="159"/>
      <c r="I66" s="32"/>
      <c r="J66" s="32" t="s">
        <v>705</v>
      </c>
      <c r="K66" s="32" t="s">
        <v>965</v>
      </c>
      <c r="L66" s="34"/>
      <c r="M66" s="34"/>
      <c r="N66" s="34"/>
      <c r="O66" s="34"/>
      <c r="P66" s="34"/>
      <c r="Q66" s="34"/>
      <c r="R66" s="34"/>
      <c r="S66" s="34"/>
      <c r="T66" s="32"/>
      <c r="U66" s="32"/>
      <c r="V66" s="32"/>
      <c r="W66" s="32"/>
      <c r="X66" s="32"/>
      <c r="Y66" s="34"/>
      <c r="Z66" s="34"/>
    </row>
    <row r="67" spans="1:26" ht="11.25" customHeight="1" x14ac:dyDescent="0.4">
      <c r="A67" s="34"/>
      <c r="B67" s="34"/>
      <c r="C67" s="34"/>
      <c r="D67" s="34"/>
      <c r="E67" s="34"/>
      <c r="F67" s="34"/>
      <c r="G67" s="34"/>
      <c r="H67" s="159"/>
      <c r="I67" s="32"/>
      <c r="J67" s="32" t="s">
        <v>705</v>
      </c>
      <c r="K67" s="32" t="s">
        <v>966</v>
      </c>
      <c r="L67" s="34"/>
      <c r="M67" s="34"/>
      <c r="N67" s="34"/>
      <c r="O67" s="34"/>
      <c r="P67" s="34"/>
      <c r="Q67" s="34"/>
      <c r="R67" s="34"/>
      <c r="S67" s="34"/>
      <c r="T67" s="32"/>
      <c r="U67" s="32"/>
      <c r="V67" s="32"/>
      <c r="W67" s="32"/>
      <c r="X67" s="32"/>
      <c r="Y67" s="34"/>
      <c r="Z67" s="34"/>
    </row>
    <row r="68" spans="1:26" ht="11.25" customHeight="1" x14ac:dyDescent="0.4">
      <c r="A68" s="34"/>
      <c r="B68" s="34"/>
      <c r="C68" s="34"/>
      <c r="D68" s="34"/>
      <c r="E68" s="34"/>
      <c r="F68" s="34"/>
      <c r="G68" s="34"/>
      <c r="H68" s="159"/>
      <c r="I68" s="32"/>
      <c r="J68" s="32" t="s">
        <v>967</v>
      </c>
      <c r="K68" s="32" t="s">
        <v>968</v>
      </c>
      <c r="L68" s="34"/>
      <c r="M68" s="34"/>
      <c r="N68" s="34"/>
      <c r="O68" s="34"/>
      <c r="P68" s="34"/>
      <c r="Q68" s="34"/>
      <c r="R68" s="34"/>
      <c r="S68" s="34"/>
      <c r="T68" s="32"/>
      <c r="U68" s="32"/>
      <c r="V68" s="32"/>
      <c r="W68" s="32"/>
      <c r="X68" s="32"/>
      <c r="Y68" s="34"/>
      <c r="Z68" s="34"/>
    </row>
    <row r="69" spans="1:26" ht="11.25" customHeight="1" x14ac:dyDescent="0.4">
      <c r="A69" s="34"/>
      <c r="B69" s="34"/>
      <c r="C69" s="34"/>
      <c r="D69" s="34"/>
      <c r="E69" s="34"/>
      <c r="F69" s="34"/>
      <c r="G69" s="34"/>
      <c r="H69" s="159"/>
      <c r="I69" s="32"/>
      <c r="J69" s="32" t="s">
        <v>967</v>
      </c>
      <c r="K69" s="32" t="s">
        <v>969</v>
      </c>
      <c r="L69" s="34"/>
      <c r="M69" s="34"/>
      <c r="N69" s="34"/>
      <c r="O69" s="34"/>
      <c r="P69" s="34"/>
      <c r="Q69" s="34"/>
      <c r="R69" s="34"/>
      <c r="S69" s="34"/>
      <c r="T69" s="32"/>
      <c r="U69" s="32"/>
      <c r="V69" s="32"/>
      <c r="W69" s="32"/>
      <c r="X69" s="32"/>
      <c r="Y69" s="34"/>
      <c r="Z69" s="34"/>
    </row>
    <row r="70" spans="1:26" ht="11.25" customHeight="1" x14ac:dyDescent="0.4">
      <c r="A70" s="34"/>
      <c r="B70" s="34"/>
      <c r="C70" s="34"/>
      <c r="D70" s="34"/>
      <c r="E70" s="34"/>
      <c r="F70" s="34"/>
      <c r="G70" s="34"/>
      <c r="H70" s="159"/>
      <c r="I70" s="32"/>
      <c r="J70" s="32" t="s">
        <v>967</v>
      </c>
      <c r="K70" s="32" t="s">
        <v>970</v>
      </c>
      <c r="L70" s="34"/>
      <c r="M70" s="34"/>
      <c r="N70" s="34"/>
      <c r="O70" s="34"/>
      <c r="P70" s="34"/>
      <c r="Q70" s="34"/>
      <c r="R70" s="34"/>
      <c r="S70" s="34"/>
      <c r="T70" s="32"/>
      <c r="U70" s="32"/>
      <c r="V70" s="32"/>
      <c r="W70" s="32"/>
      <c r="X70" s="32"/>
      <c r="Y70" s="34"/>
      <c r="Z70" s="34"/>
    </row>
    <row r="71" spans="1:26" ht="11.25" customHeight="1" x14ac:dyDescent="0.4">
      <c r="A71" s="34"/>
      <c r="B71" s="34"/>
      <c r="C71" s="34"/>
      <c r="D71" s="34"/>
      <c r="E71" s="34"/>
      <c r="F71" s="34"/>
      <c r="G71" s="34"/>
      <c r="H71" s="159"/>
      <c r="I71" s="32"/>
      <c r="J71" s="32" t="s">
        <v>967</v>
      </c>
      <c r="K71" s="32" t="s">
        <v>971</v>
      </c>
      <c r="L71" s="34"/>
      <c r="M71" s="34"/>
      <c r="N71" s="34"/>
      <c r="O71" s="34"/>
      <c r="P71" s="34"/>
      <c r="Q71" s="34"/>
      <c r="R71" s="34"/>
      <c r="S71" s="34"/>
      <c r="T71" s="32"/>
      <c r="U71" s="32"/>
      <c r="V71" s="32"/>
      <c r="W71" s="32"/>
      <c r="X71" s="32"/>
      <c r="Y71" s="34"/>
      <c r="Z71" s="34"/>
    </row>
    <row r="72" spans="1:26" ht="11.25" customHeight="1" x14ac:dyDescent="0.4">
      <c r="A72" s="34"/>
      <c r="B72" s="34"/>
      <c r="C72" s="34"/>
      <c r="D72" s="34"/>
      <c r="E72" s="34"/>
      <c r="F72" s="34"/>
      <c r="G72" s="34"/>
      <c r="H72" s="159"/>
      <c r="I72" s="32"/>
      <c r="J72" s="32" t="s">
        <v>967</v>
      </c>
      <c r="K72" s="32" t="s">
        <v>972</v>
      </c>
      <c r="L72" s="34"/>
      <c r="M72" s="34"/>
      <c r="N72" s="34"/>
      <c r="O72" s="34"/>
      <c r="P72" s="34"/>
      <c r="Q72" s="34"/>
      <c r="R72" s="34"/>
      <c r="S72" s="34"/>
      <c r="T72" s="32"/>
      <c r="U72" s="32"/>
      <c r="V72" s="32"/>
      <c r="W72" s="32"/>
      <c r="X72" s="32"/>
      <c r="Y72" s="34"/>
      <c r="Z72" s="34"/>
    </row>
    <row r="73" spans="1:26" ht="11.25" customHeight="1" x14ac:dyDescent="0.4">
      <c r="A73" s="34"/>
      <c r="B73" s="34"/>
      <c r="C73" s="34"/>
      <c r="D73" s="34"/>
      <c r="E73" s="34"/>
      <c r="F73" s="34"/>
      <c r="G73" s="34"/>
      <c r="H73" s="159"/>
      <c r="I73" s="32"/>
      <c r="J73" s="32" t="s">
        <v>967</v>
      </c>
      <c r="K73" s="32" t="s">
        <v>973</v>
      </c>
      <c r="L73" s="34"/>
      <c r="M73" s="34"/>
      <c r="N73" s="34"/>
      <c r="O73" s="34"/>
      <c r="P73" s="34"/>
      <c r="Q73" s="34"/>
      <c r="R73" s="34"/>
      <c r="S73" s="34"/>
      <c r="T73" s="32"/>
      <c r="U73" s="32"/>
      <c r="V73" s="32"/>
      <c r="W73" s="32"/>
      <c r="X73" s="32"/>
      <c r="Y73" s="34"/>
      <c r="Z73" s="34"/>
    </row>
    <row r="74" spans="1:26" ht="11.25" customHeight="1" x14ac:dyDescent="0.4">
      <c r="A74" s="34"/>
      <c r="B74" s="34"/>
      <c r="C74" s="34"/>
      <c r="D74" s="34"/>
      <c r="E74" s="34"/>
      <c r="F74" s="34"/>
      <c r="G74" s="34"/>
      <c r="H74" s="159"/>
      <c r="I74" s="32"/>
      <c r="J74" s="32" t="s">
        <v>967</v>
      </c>
      <c r="K74" s="32" t="s">
        <v>974</v>
      </c>
      <c r="L74" s="34"/>
      <c r="M74" s="34"/>
      <c r="N74" s="34"/>
      <c r="O74" s="34"/>
      <c r="P74" s="34"/>
      <c r="Q74" s="34"/>
      <c r="R74" s="34"/>
      <c r="S74" s="34"/>
      <c r="T74" s="32"/>
      <c r="U74" s="32"/>
      <c r="V74" s="32"/>
      <c r="W74" s="32"/>
      <c r="X74" s="32"/>
      <c r="Y74" s="34"/>
      <c r="Z74" s="34"/>
    </row>
    <row r="75" spans="1:26" ht="11.25" customHeight="1" x14ac:dyDescent="0.4">
      <c r="A75" s="34"/>
      <c r="B75" s="34"/>
      <c r="C75" s="34"/>
      <c r="D75" s="34"/>
      <c r="E75" s="34"/>
      <c r="F75" s="34"/>
      <c r="G75" s="34"/>
      <c r="H75" s="159"/>
      <c r="I75" s="32"/>
      <c r="J75" s="32" t="s">
        <v>967</v>
      </c>
      <c r="K75" s="32" t="s">
        <v>975</v>
      </c>
      <c r="L75" s="34"/>
      <c r="M75" s="34"/>
      <c r="N75" s="34"/>
      <c r="O75" s="34"/>
      <c r="P75" s="34"/>
      <c r="Q75" s="34"/>
      <c r="R75" s="34"/>
      <c r="S75" s="34"/>
      <c r="T75" s="32"/>
      <c r="U75" s="32"/>
      <c r="V75" s="32"/>
      <c r="W75" s="32"/>
      <c r="X75" s="32"/>
      <c r="Y75" s="34"/>
      <c r="Z75" s="34"/>
    </row>
    <row r="76" spans="1:26" ht="11.25" customHeight="1" x14ac:dyDescent="0.4">
      <c r="A76" s="34"/>
      <c r="B76" s="34"/>
      <c r="C76" s="34"/>
      <c r="D76" s="34"/>
      <c r="E76" s="34"/>
      <c r="F76" s="34"/>
      <c r="G76" s="34"/>
      <c r="H76" s="159"/>
      <c r="I76" s="32"/>
      <c r="J76" s="32" t="s">
        <v>711</v>
      </c>
      <c r="K76" s="32" t="s">
        <v>976</v>
      </c>
      <c r="L76" s="34"/>
      <c r="M76" s="34"/>
      <c r="N76" s="34"/>
      <c r="O76" s="34"/>
      <c r="P76" s="34"/>
      <c r="Q76" s="34"/>
      <c r="R76" s="34"/>
      <c r="S76" s="34"/>
      <c r="T76" s="32"/>
      <c r="U76" s="32"/>
      <c r="V76" s="32"/>
      <c r="W76" s="32"/>
      <c r="X76" s="32"/>
      <c r="Y76" s="34"/>
      <c r="Z76" s="34"/>
    </row>
    <row r="77" spans="1:26" ht="11.25" customHeight="1" x14ac:dyDescent="0.4">
      <c r="A77" s="34"/>
      <c r="B77" s="34"/>
      <c r="C77" s="34"/>
      <c r="D77" s="34"/>
      <c r="E77" s="34"/>
      <c r="F77" s="34"/>
      <c r="G77" s="34"/>
      <c r="H77" s="159"/>
      <c r="I77" s="32"/>
      <c r="J77" s="32" t="s">
        <v>711</v>
      </c>
      <c r="K77" s="32" t="s">
        <v>977</v>
      </c>
      <c r="L77" s="34"/>
      <c r="M77" s="34"/>
      <c r="N77" s="34"/>
      <c r="O77" s="34"/>
      <c r="P77" s="34"/>
      <c r="Q77" s="34"/>
      <c r="R77" s="34"/>
      <c r="S77" s="34"/>
      <c r="T77" s="32"/>
      <c r="U77" s="32"/>
      <c r="V77" s="32"/>
      <c r="W77" s="32"/>
      <c r="X77" s="32"/>
      <c r="Y77" s="34"/>
      <c r="Z77" s="34"/>
    </row>
    <row r="78" spans="1:26" ht="11.25" customHeight="1" x14ac:dyDescent="0.4">
      <c r="A78" s="34"/>
      <c r="B78" s="34"/>
      <c r="C78" s="34"/>
      <c r="D78" s="34"/>
      <c r="E78" s="34"/>
      <c r="F78" s="34"/>
      <c r="G78" s="34"/>
      <c r="H78" s="159"/>
      <c r="I78" s="32"/>
      <c r="J78" s="32" t="s">
        <v>711</v>
      </c>
      <c r="K78" s="32" t="s">
        <v>978</v>
      </c>
      <c r="L78" s="34"/>
      <c r="M78" s="34"/>
      <c r="N78" s="34"/>
      <c r="O78" s="34"/>
      <c r="P78" s="34"/>
      <c r="Q78" s="34"/>
      <c r="R78" s="34"/>
      <c r="S78" s="34"/>
      <c r="T78" s="32"/>
      <c r="U78" s="32"/>
      <c r="V78" s="32"/>
      <c r="W78" s="32"/>
      <c r="X78" s="32"/>
      <c r="Y78" s="34"/>
      <c r="Z78" s="34"/>
    </row>
    <row r="79" spans="1:26" ht="11.25" customHeight="1" x14ac:dyDescent="0.4">
      <c r="A79" s="34"/>
      <c r="B79" s="34"/>
      <c r="C79" s="34"/>
      <c r="D79" s="34"/>
      <c r="E79" s="34"/>
      <c r="F79" s="34"/>
      <c r="G79" s="34"/>
      <c r="H79" s="159"/>
      <c r="I79" s="32"/>
      <c r="J79" s="32" t="s">
        <v>711</v>
      </c>
      <c r="K79" s="32" t="s">
        <v>979</v>
      </c>
      <c r="L79" s="34"/>
      <c r="M79" s="34"/>
      <c r="N79" s="34"/>
      <c r="O79" s="34"/>
      <c r="P79" s="34"/>
      <c r="Q79" s="34"/>
      <c r="R79" s="34"/>
      <c r="S79" s="34"/>
      <c r="T79" s="32"/>
      <c r="U79" s="32"/>
      <c r="V79" s="32"/>
      <c r="W79" s="32"/>
      <c r="X79" s="32"/>
      <c r="Y79" s="34"/>
      <c r="Z79" s="34"/>
    </row>
  </sheetData>
  <conditionalFormatting sqref="H2:H16">
    <cfRule type="expression" dxfId="0" priority="1">
      <formula>IF(LEN(H2)&lt;&gt;13,1,0)</formula>
    </cfRule>
  </conditionalFormatting>
  <pageMargins left="0.7" right="0.7" top="0.75" bottom="0.75" header="0" footer="0"/>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DE4AC-EB44-418C-B15E-915B32161127}">
  <dimension ref="A1:I84"/>
  <sheetViews>
    <sheetView topLeftCell="A51" zoomScale="80" zoomScaleNormal="80" workbookViewId="0">
      <selection activeCell="B59" sqref="B59:I59"/>
    </sheetView>
  </sheetViews>
  <sheetFormatPr baseColWidth="10" defaultColWidth="11.3984375" defaultRowHeight="18.75" customHeight="1" x14ac:dyDescent="0.35"/>
  <cols>
    <col min="1" max="1" width="31.3984375" style="361" customWidth="1"/>
    <col min="2" max="9" width="17" style="361" customWidth="1"/>
    <col min="10" max="16384" width="11.3984375" style="348"/>
  </cols>
  <sheetData>
    <row r="1" spans="1:9" s="347" customFormat="1" ht="18.75" customHeight="1" x14ac:dyDescent="0.35">
      <c r="A1" s="458" t="s">
        <v>0</v>
      </c>
      <c r="B1" s="458"/>
      <c r="C1" s="458"/>
      <c r="D1" s="458"/>
      <c r="E1" s="458"/>
      <c r="F1" s="458"/>
      <c r="G1" s="458"/>
      <c r="H1" s="458"/>
      <c r="I1" s="458"/>
    </row>
    <row r="2" spans="1:9" s="347" customFormat="1" ht="18.75" customHeight="1" x14ac:dyDescent="0.35">
      <c r="A2" s="458" t="s">
        <v>1</v>
      </c>
      <c r="B2" s="458"/>
      <c r="C2" s="458"/>
      <c r="D2" s="458"/>
      <c r="E2" s="458"/>
      <c r="F2" s="458"/>
      <c r="G2" s="458"/>
      <c r="H2" s="458"/>
      <c r="I2" s="458"/>
    </row>
    <row r="3" spans="1:9" s="347" customFormat="1" ht="18.75" customHeight="1" x14ac:dyDescent="0.35">
      <c r="A3" s="458" t="s">
        <v>1033</v>
      </c>
      <c r="B3" s="458"/>
      <c r="C3" s="458"/>
      <c r="D3" s="458"/>
      <c r="E3" s="458"/>
      <c r="F3" s="458"/>
      <c r="G3" s="458"/>
      <c r="H3" s="458"/>
      <c r="I3" s="458"/>
    </row>
    <row r="4" spans="1:9" s="347" customFormat="1" ht="18.75" customHeight="1" x14ac:dyDescent="0.35">
      <c r="A4" s="458" t="s">
        <v>1034</v>
      </c>
      <c r="B4" s="458"/>
      <c r="C4" s="458"/>
      <c r="D4" s="458"/>
      <c r="E4" s="458"/>
      <c r="F4" s="459" t="s">
        <v>1035</v>
      </c>
      <c r="G4" s="459"/>
      <c r="H4" s="459"/>
      <c r="I4" s="459"/>
    </row>
    <row r="5" spans="1:9" ht="39.75" customHeight="1" x14ac:dyDescent="0.35">
      <c r="A5" s="460" t="s">
        <v>1036</v>
      </c>
      <c r="B5" s="461"/>
      <c r="C5" s="461"/>
      <c r="D5" s="461"/>
      <c r="E5" s="461"/>
      <c r="F5" s="461"/>
      <c r="G5" s="461"/>
      <c r="H5" s="461"/>
      <c r="I5" s="462"/>
    </row>
    <row r="6" spans="1:9" ht="39.75" customHeight="1" x14ac:dyDescent="0.35">
      <c r="A6" s="448" t="s">
        <v>1037</v>
      </c>
      <c r="B6" s="449"/>
      <c r="C6" s="449"/>
      <c r="D6" s="449"/>
      <c r="E6" s="449"/>
      <c r="F6" s="449"/>
      <c r="G6" s="449"/>
      <c r="H6" s="449"/>
      <c r="I6" s="450"/>
    </row>
    <row r="7" spans="1:9" ht="43.35" customHeight="1" x14ac:dyDescent="0.35">
      <c r="A7" s="349" t="s">
        <v>1038</v>
      </c>
      <c r="B7" s="350">
        <v>1</v>
      </c>
      <c r="C7" s="448" t="s">
        <v>1039</v>
      </c>
      <c r="D7" s="450"/>
      <c r="E7" s="451" t="s">
        <v>851</v>
      </c>
      <c r="F7" s="452"/>
      <c r="G7" s="453"/>
      <c r="H7" s="349" t="s">
        <v>1040</v>
      </c>
      <c r="I7" s="351" t="s">
        <v>1041</v>
      </c>
    </row>
    <row r="8" spans="1:9" ht="43.35" customHeight="1" x14ac:dyDescent="0.35">
      <c r="A8" s="349" t="s">
        <v>1042</v>
      </c>
      <c r="B8" s="454" t="s">
        <v>20</v>
      </c>
      <c r="C8" s="454"/>
      <c r="D8" s="454"/>
      <c r="E8" s="448" t="s">
        <v>1043</v>
      </c>
      <c r="F8" s="450"/>
      <c r="G8" s="455" t="s">
        <v>1044</v>
      </c>
      <c r="H8" s="456"/>
      <c r="I8" s="457"/>
    </row>
    <row r="9" spans="1:9" ht="43.35" customHeight="1" x14ac:dyDescent="0.35">
      <c r="A9" s="349" t="s">
        <v>1045</v>
      </c>
      <c r="B9" s="454" t="s">
        <v>1133</v>
      </c>
      <c r="C9" s="454"/>
      <c r="D9" s="454"/>
      <c r="E9" s="454"/>
      <c r="F9" s="454"/>
      <c r="G9" s="454"/>
      <c r="H9" s="454"/>
      <c r="I9" s="454"/>
    </row>
    <row r="10" spans="1:9" ht="43.35" customHeight="1" x14ac:dyDescent="0.35">
      <c r="A10" s="349" t="s">
        <v>1046</v>
      </c>
      <c r="B10" s="454" t="s">
        <v>1047</v>
      </c>
      <c r="C10" s="454"/>
      <c r="D10" s="454"/>
      <c r="E10" s="454"/>
      <c r="F10" s="454"/>
      <c r="G10" s="454"/>
      <c r="H10" s="454"/>
      <c r="I10" s="454"/>
    </row>
    <row r="11" spans="1:9" ht="43.35" customHeight="1" x14ac:dyDescent="0.35">
      <c r="A11" s="349" t="s">
        <v>1048</v>
      </c>
      <c r="B11" s="352" t="s">
        <v>1049</v>
      </c>
      <c r="C11" s="352" t="s">
        <v>1050</v>
      </c>
      <c r="D11" s="352" t="s">
        <v>1051</v>
      </c>
      <c r="E11" s="471" t="s">
        <v>1052</v>
      </c>
      <c r="F11" s="472"/>
      <c r="G11" s="475" t="s">
        <v>1053</v>
      </c>
      <c r="H11" s="475" t="s">
        <v>1049</v>
      </c>
      <c r="I11" s="475" t="s">
        <v>1054</v>
      </c>
    </row>
    <row r="12" spans="1:9" ht="43.35" customHeight="1" x14ac:dyDescent="0.35">
      <c r="A12" s="349" t="s">
        <v>1055</v>
      </c>
      <c r="B12" s="352" t="s">
        <v>1056</v>
      </c>
      <c r="C12" s="352" t="s">
        <v>1056</v>
      </c>
      <c r="D12" s="352" t="s">
        <v>1135</v>
      </c>
      <c r="E12" s="473"/>
      <c r="F12" s="474"/>
      <c r="G12" s="476"/>
      <c r="H12" s="476"/>
      <c r="I12" s="476"/>
    </row>
    <row r="13" spans="1:9" ht="43.35" customHeight="1" x14ac:dyDescent="0.35">
      <c r="A13" s="349" t="s">
        <v>1057</v>
      </c>
      <c r="B13" s="353">
        <v>74100</v>
      </c>
      <c r="C13" s="349" t="s">
        <v>1058</v>
      </c>
      <c r="D13" s="353">
        <v>46036</v>
      </c>
      <c r="E13" s="463" t="s">
        <v>1059</v>
      </c>
      <c r="F13" s="464"/>
      <c r="G13" s="465" t="s">
        <v>1060</v>
      </c>
      <c r="H13" s="466"/>
      <c r="I13" s="467"/>
    </row>
    <row r="14" spans="1:9" ht="43.35" customHeight="1" x14ac:dyDescent="0.35">
      <c r="A14" s="448" t="s">
        <v>1061</v>
      </c>
      <c r="B14" s="449"/>
      <c r="C14" s="449"/>
      <c r="D14" s="449"/>
      <c r="E14" s="449"/>
      <c r="F14" s="449"/>
      <c r="G14" s="449"/>
      <c r="H14" s="449"/>
      <c r="I14" s="450"/>
    </row>
    <row r="15" spans="1:9" ht="43.35" customHeight="1" x14ac:dyDescent="0.35">
      <c r="A15" s="349" t="s">
        <v>1062</v>
      </c>
      <c r="B15" s="468" t="s">
        <v>1063</v>
      </c>
      <c r="C15" s="469"/>
      <c r="D15" s="349" t="s">
        <v>1064</v>
      </c>
      <c r="E15" s="451" t="s">
        <v>1065</v>
      </c>
      <c r="F15" s="470"/>
      <c r="G15" s="349" t="s">
        <v>1066</v>
      </c>
      <c r="H15" s="468" t="s">
        <v>654</v>
      </c>
      <c r="I15" s="469"/>
    </row>
    <row r="16" spans="1:9" ht="43.35" customHeight="1" x14ac:dyDescent="0.35">
      <c r="A16" s="349" t="s">
        <v>1067</v>
      </c>
      <c r="B16" s="480" t="s">
        <v>1068</v>
      </c>
      <c r="C16" s="481"/>
      <c r="D16" s="481"/>
      <c r="E16" s="481"/>
      <c r="F16" s="481"/>
      <c r="G16" s="481"/>
      <c r="H16" s="481"/>
      <c r="I16" s="481"/>
    </row>
    <row r="17" spans="1:9" ht="43.35" customHeight="1" x14ac:dyDescent="0.35">
      <c r="A17" s="349" t="s">
        <v>1069</v>
      </c>
      <c r="B17" s="354" t="s">
        <v>629</v>
      </c>
      <c r="C17" s="355" t="s">
        <v>1070</v>
      </c>
      <c r="D17" s="356" t="s">
        <v>609</v>
      </c>
      <c r="E17" s="482" t="s">
        <v>1071</v>
      </c>
      <c r="F17" s="483"/>
      <c r="G17" s="357" t="s">
        <v>620</v>
      </c>
      <c r="H17" s="355" t="s">
        <v>1072</v>
      </c>
      <c r="I17" s="358" t="s">
        <v>654</v>
      </c>
    </row>
    <row r="18" spans="1:9" ht="43.35" customHeight="1" x14ac:dyDescent="0.35">
      <c r="A18" s="349" t="s">
        <v>1073</v>
      </c>
      <c r="B18" s="477" t="s">
        <v>1074</v>
      </c>
      <c r="C18" s="478"/>
      <c r="D18" s="478"/>
      <c r="E18" s="478"/>
      <c r="F18" s="478"/>
      <c r="G18" s="478"/>
      <c r="H18" s="478"/>
      <c r="I18" s="479"/>
    </row>
    <row r="19" spans="1:9" ht="43.35" customHeight="1" x14ac:dyDescent="0.45">
      <c r="A19" s="349" t="s">
        <v>1075</v>
      </c>
      <c r="B19" s="484" t="s">
        <v>1076</v>
      </c>
      <c r="C19" s="485"/>
      <c r="D19" s="486"/>
      <c r="E19" s="487" t="s">
        <v>1077</v>
      </c>
      <c r="F19" s="488"/>
      <c r="G19" s="484" t="s">
        <v>1078</v>
      </c>
      <c r="H19" s="489"/>
      <c r="I19" s="488"/>
    </row>
    <row r="20" spans="1:9" ht="43.35" customHeight="1" x14ac:dyDescent="0.35">
      <c r="A20" s="448" t="s">
        <v>1079</v>
      </c>
      <c r="B20" s="449"/>
      <c r="C20" s="449"/>
      <c r="D20" s="449"/>
      <c r="E20" s="449"/>
      <c r="F20" s="449"/>
      <c r="G20" s="449"/>
      <c r="H20" s="449"/>
      <c r="I20" s="450"/>
    </row>
    <row r="21" spans="1:9" ht="43.35" customHeight="1" x14ac:dyDescent="0.35">
      <c r="A21" s="349" t="s">
        <v>1080</v>
      </c>
      <c r="B21" s="477" t="s">
        <v>1081</v>
      </c>
      <c r="C21" s="478"/>
      <c r="D21" s="478"/>
      <c r="E21" s="478"/>
      <c r="F21" s="478"/>
      <c r="G21" s="478"/>
      <c r="H21" s="478"/>
      <c r="I21" s="479"/>
    </row>
    <row r="22" spans="1:9" ht="43.35" customHeight="1" x14ac:dyDescent="0.35">
      <c r="A22" s="349" t="s">
        <v>1082</v>
      </c>
      <c r="B22" s="448" t="s">
        <v>1083</v>
      </c>
      <c r="C22" s="450"/>
      <c r="D22" s="448" t="s">
        <v>1084</v>
      </c>
      <c r="E22" s="450"/>
      <c r="F22" s="448" t="s">
        <v>1085</v>
      </c>
      <c r="G22" s="450"/>
      <c r="H22" s="448" t="s">
        <v>1086</v>
      </c>
      <c r="I22" s="450"/>
    </row>
    <row r="23" spans="1:9" ht="43.35" customHeight="1" x14ac:dyDescent="0.35">
      <c r="A23" s="349" t="s">
        <v>1087</v>
      </c>
      <c r="B23" s="480" t="s">
        <v>1088</v>
      </c>
      <c r="C23" s="480"/>
      <c r="D23" s="480" t="s">
        <v>1089</v>
      </c>
      <c r="E23" s="480"/>
      <c r="F23" s="480" t="s">
        <v>654</v>
      </c>
      <c r="G23" s="480"/>
      <c r="H23" s="491" t="s">
        <v>654</v>
      </c>
      <c r="I23" s="492"/>
    </row>
    <row r="24" spans="1:9" ht="43.35" customHeight="1" x14ac:dyDescent="0.35">
      <c r="A24" s="349" t="s">
        <v>1090</v>
      </c>
      <c r="B24" s="455" t="s">
        <v>1068</v>
      </c>
      <c r="C24" s="457"/>
      <c r="D24" s="455" t="s">
        <v>1068</v>
      </c>
      <c r="E24" s="457"/>
      <c r="F24" s="480" t="s">
        <v>654</v>
      </c>
      <c r="G24" s="480"/>
      <c r="H24" s="491" t="s">
        <v>654</v>
      </c>
      <c r="I24" s="492"/>
    </row>
    <row r="25" spans="1:9" ht="43.35" customHeight="1" x14ac:dyDescent="0.35">
      <c r="A25" s="349" t="s">
        <v>1091</v>
      </c>
      <c r="B25" s="490" t="s">
        <v>1092</v>
      </c>
      <c r="C25" s="490"/>
      <c r="D25" s="490" t="s">
        <v>1092</v>
      </c>
      <c r="E25" s="490"/>
      <c r="F25" s="480" t="s">
        <v>654</v>
      </c>
      <c r="G25" s="480"/>
      <c r="H25" s="491" t="s">
        <v>654</v>
      </c>
      <c r="I25" s="492"/>
    </row>
    <row r="26" spans="1:9" ht="43.35" customHeight="1" x14ac:dyDescent="0.35">
      <c r="A26" s="349" t="s">
        <v>1093</v>
      </c>
      <c r="B26" s="480" t="s">
        <v>620</v>
      </c>
      <c r="C26" s="480"/>
      <c r="D26" s="480" t="s">
        <v>654</v>
      </c>
      <c r="E26" s="480"/>
      <c r="F26" s="480" t="s">
        <v>654</v>
      </c>
      <c r="G26" s="480"/>
      <c r="H26" s="491" t="s">
        <v>654</v>
      </c>
      <c r="I26" s="492"/>
    </row>
    <row r="27" spans="1:9" ht="43.35" customHeight="1" x14ac:dyDescent="0.35">
      <c r="A27" s="349" t="s">
        <v>1094</v>
      </c>
      <c r="B27" s="480" t="s">
        <v>1063</v>
      </c>
      <c r="C27" s="480"/>
      <c r="D27" s="480" t="s">
        <v>1095</v>
      </c>
      <c r="E27" s="480"/>
      <c r="F27" s="480" t="s">
        <v>654</v>
      </c>
      <c r="G27" s="480"/>
      <c r="H27" s="491" t="s">
        <v>654</v>
      </c>
      <c r="I27" s="492"/>
    </row>
    <row r="28" spans="1:9" ht="43.35" customHeight="1" x14ac:dyDescent="0.35">
      <c r="A28" s="349" t="s">
        <v>1096</v>
      </c>
      <c r="B28" s="490" t="s">
        <v>1097</v>
      </c>
      <c r="C28" s="490"/>
      <c r="D28" s="490" t="s">
        <v>1098</v>
      </c>
      <c r="E28" s="490"/>
      <c r="F28" s="480" t="s">
        <v>654</v>
      </c>
      <c r="G28" s="480"/>
      <c r="H28" s="491" t="s">
        <v>654</v>
      </c>
      <c r="I28" s="492"/>
    </row>
    <row r="29" spans="1:9" ht="43.35" customHeight="1" x14ac:dyDescent="0.35">
      <c r="A29" s="448" t="s">
        <v>1099</v>
      </c>
      <c r="B29" s="449"/>
      <c r="C29" s="449"/>
      <c r="D29" s="449"/>
      <c r="E29" s="449"/>
      <c r="F29" s="449"/>
      <c r="G29" s="449"/>
      <c r="H29" s="449"/>
      <c r="I29" s="450"/>
    </row>
    <row r="30" spans="1:9" ht="43.35" customHeight="1" x14ac:dyDescent="0.35">
      <c r="A30" s="349" t="s">
        <v>1100</v>
      </c>
      <c r="B30" s="493" t="s">
        <v>654</v>
      </c>
      <c r="C30" s="494"/>
      <c r="D30" s="495"/>
      <c r="E30" s="349" t="s">
        <v>1101</v>
      </c>
      <c r="F30" s="496" t="s">
        <v>654</v>
      </c>
      <c r="G30" s="497"/>
      <c r="H30" s="497"/>
      <c r="I30" s="498"/>
    </row>
    <row r="31" spans="1:9" ht="43.35" customHeight="1" x14ac:dyDescent="0.35">
      <c r="A31" s="349" t="s">
        <v>1102</v>
      </c>
      <c r="B31" s="499" t="s">
        <v>654</v>
      </c>
      <c r="C31" s="499"/>
      <c r="D31" s="499"/>
      <c r="E31" s="499"/>
      <c r="F31" s="499"/>
      <c r="G31" s="499"/>
      <c r="H31" s="499"/>
      <c r="I31" s="499"/>
    </row>
    <row r="32" spans="1:9" ht="43.35" customHeight="1" x14ac:dyDescent="0.35">
      <c r="A32" s="349" t="s">
        <v>1103</v>
      </c>
      <c r="B32" s="499" t="s">
        <v>654</v>
      </c>
      <c r="C32" s="499"/>
      <c r="D32" s="499"/>
      <c r="E32" s="499"/>
      <c r="F32" s="499"/>
      <c r="G32" s="499"/>
      <c r="H32" s="499"/>
      <c r="I32" s="499"/>
    </row>
    <row r="33" spans="1:9" ht="43.35" customHeight="1" x14ac:dyDescent="0.35">
      <c r="A33" s="349" t="s">
        <v>1104</v>
      </c>
      <c r="B33" s="493" t="s">
        <v>654</v>
      </c>
      <c r="C33" s="494"/>
      <c r="D33" s="495"/>
      <c r="E33" s="349" t="s">
        <v>1105</v>
      </c>
      <c r="F33" s="493" t="s">
        <v>654</v>
      </c>
      <c r="G33" s="494"/>
      <c r="H33" s="494"/>
      <c r="I33" s="495"/>
    </row>
    <row r="34" spans="1:9" ht="43.35" customHeight="1" x14ac:dyDescent="0.35">
      <c r="A34" s="506" t="s">
        <v>1106</v>
      </c>
      <c r="B34" s="507"/>
      <c r="C34" s="506" t="s">
        <v>1107</v>
      </c>
      <c r="D34" s="507"/>
      <c r="E34" s="506" t="s">
        <v>1108</v>
      </c>
      <c r="F34" s="508"/>
      <c r="G34" s="507"/>
      <c r="H34" s="506" t="s">
        <v>1109</v>
      </c>
      <c r="I34" s="507"/>
    </row>
    <row r="35" spans="1:9" ht="43.35" customHeight="1" x14ac:dyDescent="0.45">
      <c r="A35" s="509" t="s">
        <v>998</v>
      </c>
      <c r="B35" s="488"/>
      <c r="C35" s="510" t="s">
        <v>1110</v>
      </c>
      <c r="D35" s="488"/>
      <c r="E35" s="511" t="s">
        <v>1111</v>
      </c>
      <c r="F35" s="489"/>
      <c r="G35" s="488"/>
      <c r="H35" s="510" t="s">
        <v>1111</v>
      </c>
      <c r="I35" s="488"/>
    </row>
    <row r="36" spans="1:9" ht="43.35" customHeight="1" x14ac:dyDescent="0.35">
      <c r="A36" s="500" t="s">
        <v>1112</v>
      </c>
      <c r="B36" s="501"/>
      <c r="C36" s="501"/>
      <c r="D36" s="501"/>
      <c r="E36" s="501"/>
      <c r="F36" s="501"/>
      <c r="G36" s="501"/>
      <c r="H36" s="501"/>
      <c r="I36" s="502"/>
    </row>
    <row r="37" spans="1:9" ht="43.35" customHeight="1" x14ac:dyDescent="0.35">
      <c r="A37" s="349" t="s">
        <v>1113</v>
      </c>
      <c r="B37" s="448" t="s">
        <v>1114</v>
      </c>
      <c r="C37" s="449"/>
      <c r="D37" s="449"/>
      <c r="E37" s="449"/>
      <c r="F37" s="449"/>
      <c r="G37" s="449"/>
      <c r="H37" s="450"/>
      <c r="I37" s="349" t="s">
        <v>1115</v>
      </c>
    </row>
    <row r="38" spans="1:9" ht="12.75" x14ac:dyDescent="0.35">
      <c r="A38" s="359" t="s">
        <v>654</v>
      </c>
      <c r="B38" s="359" t="s">
        <v>654</v>
      </c>
      <c r="C38" s="359"/>
      <c r="D38" s="359"/>
      <c r="E38" s="359"/>
      <c r="F38" s="359"/>
      <c r="G38" s="359"/>
      <c r="H38" s="359"/>
      <c r="I38" s="359" t="s">
        <v>654</v>
      </c>
    </row>
    <row r="39" spans="1:9" ht="12.75" x14ac:dyDescent="0.35">
      <c r="A39" s="360" t="s">
        <v>654</v>
      </c>
      <c r="B39" s="503" t="s">
        <v>654</v>
      </c>
      <c r="C39" s="504"/>
      <c r="D39" s="504"/>
      <c r="E39" s="504"/>
      <c r="F39" s="504"/>
      <c r="G39" s="504"/>
      <c r="H39" s="505"/>
      <c r="I39" s="360" t="s">
        <v>654</v>
      </c>
    </row>
    <row r="40" spans="1:9" ht="12.75" x14ac:dyDescent="0.35">
      <c r="A40" s="360" t="s">
        <v>654</v>
      </c>
      <c r="B40" s="503" t="s">
        <v>654</v>
      </c>
      <c r="C40" s="504"/>
      <c r="D40" s="504"/>
      <c r="E40" s="504"/>
      <c r="F40" s="504"/>
      <c r="G40" s="504"/>
      <c r="H40" s="505"/>
      <c r="I40" s="360" t="s">
        <v>654</v>
      </c>
    </row>
    <row r="41" spans="1:9" ht="12.75" x14ac:dyDescent="0.35">
      <c r="A41" s="360" t="s">
        <v>654</v>
      </c>
      <c r="B41" s="503" t="s">
        <v>654</v>
      </c>
      <c r="C41" s="504"/>
      <c r="D41" s="504"/>
      <c r="E41" s="504"/>
      <c r="F41" s="504"/>
      <c r="G41" s="504"/>
      <c r="H41" s="505"/>
      <c r="I41" s="360" t="s">
        <v>654</v>
      </c>
    </row>
    <row r="42" spans="1:9" ht="12.75" x14ac:dyDescent="0.35"/>
    <row r="43" spans="1:9" ht="43.35" customHeight="1" x14ac:dyDescent="0.35"/>
    <row r="44" spans="1:9" ht="13.15" x14ac:dyDescent="0.35">
      <c r="A44" s="458" t="s">
        <v>0</v>
      </c>
      <c r="B44" s="458"/>
      <c r="C44" s="458"/>
      <c r="D44" s="458"/>
      <c r="E44" s="458"/>
      <c r="F44" s="458"/>
      <c r="G44" s="458"/>
      <c r="H44" s="458"/>
      <c r="I44" s="458"/>
    </row>
    <row r="45" spans="1:9" ht="13.15" x14ac:dyDescent="0.35">
      <c r="A45" s="458" t="s">
        <v>1</v>
      </c>
      <c r="B45" s="458"/>
      <c r="C45" s="458"/>
      <c r="D45" s="458"/>
      <c r="E45" s="458"/>
      <c r="F45" s="458"/>
      <c r="G45" s="458"/>
      <c r="H45" s="458"/>
      <c r="I45" s="458"/>
    </row>
    <row r="46" spans="1:9" ht="13.15" x14ac:dyDescent="0.35">
      <c r="A46" s="458" t="s">
        <v>1033</v>
      </c>
      <c r="B46" s="458"/>
      <c r="C46" s="458"/>
      <c r="D46" s="458"/>
      <c r="E46" s="458"/>
      <c r="F46" s="458"/>
      <c r="G46" s="458"/>
      <c r="H46" s="458"/>
      <c r="I46" s="458"/>
    </row>
    <row r="47" spans="1:9" ht="13.15" x14ac:dyDescent="0.35">
      <c r="A47" s="458" t="s">
        <v>1034</v>
      </c>
      <c r="B47" s="458"/>
      <c r="C47" s="458"/>
      <c r="D47" s="458"/>
      <c r="E47" s="458"/>
      <c r="F47" s="459" t="s">
        <v>1035</v>
      </c>
      <c r="G47" s="459"/>
      <c r="H47" s="459"/>
      <c r="I47" s="459"/>
    </row>
    <row r="48" spans="1:9" ht="43.35" customHeight="1" x14ac:dyDescent="0.35">
      <c r="A48" s="523" t="s">
        <v>1036</v>
      </c>
      <c r="B48" s="524"/>
      <c r="C48" s="524"/>
      <c r="D48" s="524"/>
      <c r="E48" s="524"/>
      <c r="F48" s="524"/>
      <c r="G48" s="524"/>
      <c r="H48" s="524"/>
      <c r="I48" s="525"/>
    </row>
    <row r="49" spans="1:9" ht="43.35" customHeight="1" x14ac:dyDescent="0.35">
      <c r="A49" s="512" t="s">
        <v>1037</v>
      </c>
      <c r="B49" s="526"/>
      <c r="C49" s="526"/>
      <c r="D49" s="526"/>
      <c r="E49" s="526"/>
      <c r="F49" s="526"/>
      <c r="G49" s="526"/>
      <c r="H49" s="526"/>
      <c r="I49" s="513"/>
    </row>
    <row r="50" spans="1:9" ht="43.35" customHeight="1" x14ac:dyDescent="0.35">
      <c r="A50" s="362" t="s">
        <v>1038</v>
      </c>
      <c r="B50" s="363">
        <v>2</v>
      </c>
      <c r="C50" s="512" t="s">
        <v>1039</v>
      </c>
      <c r="D50" s="513"/>
      <c r="E50" s="514" t="str">
        <f>+E7</f>
        <v>Proceso Gestión Social PM06</v>
      </c>
      <c r="F50" s="515"/>
      <c r="G50" s="516"/>
      <c r="H50" s="362" t="s">
        <v>1040</v>
      </c>
      <c r="I50" s="364" t="str">
        <f>+I7</f>
        <v>Misional</v>
      </c>
    </row>
    <row r="51" spans="1:9" ht="43.35" customHeight="1" x14ac:dyDescent="0.35">
      <c r="A51" s="362" t="s">
        <v>1042</v>
      </c>
      <c r="B51" s="517" t="str">
        <f>+B8</f>
        <v>Subsecretaría de Política de Movilidad</v>
      </c>
      <c r="C51" s="518"/>
      <c r="D51" s="519"/>
      <c r="E51" s="512" t="s">
        <v>1043</v>
      </c>
      <c r="F51" s="513"/>
      <c r="G51" s="520" t="str">
        <f>+G8</f>
        <v>Oficina de Gestión Social</v>
      </c>
      <c r="H51" s="521"/>
      <c r="I51" s="522"/>
    </row>
    <row r="52" spans="1:9" ht="43.35" customHeight="1" x14ac:dyDescent="0.35">
      <c r="A52" s="362" t="s">
        <v>1045</v>
      </c>
      <c r="B52" s="517" t="s">
        <v>1116</v>
      </c>
      <c r="C52" s="518"/>
      <c r="D52" s="518"/>
      <c r="E52" s="518"/>
      <c r="F52" s="518"/>
      <c r="G52" s="518"/>
      <c r="H52" s="518"/>
      <c r="I52" s="519"/>
    </row>
    <row r="53" spans="1:9" ht="43.35" customHeight="1" x14ac:dyDescent="0.35">
      <c r="A53" s="362" t="s">
        <v>1046</v>
      </c>
      <c r="B53" s="517" t="s">
        <v>1117</v>
      </c>
      <c r="C53" s="518"/>
      <c r="D53" s="518"/>
      <c r="E53" s="518"/>
      <c r="F53" s="518"/>
      <c r="G53" s="518"/>
      <c r="H53" s="518"/>
      <c r="I53" s="519"/>
    </row>
    <row r="54" spans="1:9" ht="43.35" customHeight="1" x14ac:dyDescent="0.35">
      <c r="A54" s="362" t="s">
        <v>1048</v>
      </c>
      <c r="B54" s="382" t="s">
        <v>1049</v>
      </c>
      <c r="C54" s="382" t="s">
        <v>1050</v>
      </c>
      <c r="D54" s="382" t="s">
        <v>1051</v>
      </c>
      <c r="E54" s="530" t="s">
        <v>1052</v>
      </c>
      <c r="F54" s="531"/>
      <c r="G54" s="534" t="s">
        <v>1053</v>
      </c>
      <c r="H54" s="534" t="s">
        <v>1049</v>
      </c>
      <c r="I54" s="534" t="s">
        <v>1054</v>
      </c>
    </row>
    <row r="55" spans="1:9" ht="43.35" customHeight="1" x14ac:dyDescent="0.35">
      <c r="A55" s="362" t="s">
        <v>1055</v>
      </c>
      <c r="B55" s="382" t="s">
        <v>1056</v>
      </c>
      <c r="C55" s="382" t="s">
        <v>1056</v>
      </c>
      <c r="D55" s="382" t="s">
        <v>1135</v>
      </c>
      <c r="E55" s="532"/>
      <c r="F55" s="533"/>
      <c r="G55" s="535"/>
      <c r="H55" s="535"/>
      <c r="I55" s="535"/>
    </row>
    <row r="56" spans="1:9" ht="43.35" customHeight="1" x14ac:dyDescent="0.35">
      <c r="A56" s="362" t="s">
        <v>1057</v>
      </c>
      <c r="B56" s="365">
        <v>3</v>
      </c>
      <c r="C56" s="362" t="s">
        <v>1058</v>
      </c>
      <c r="D56" s="382" t="s">
        <v>654</v>
      </c>
      <c r="E56" s="512" t="s">
        <v>1059</v>
      </c>
      <c r="F56" s="513"/>
      <c r="G56" s="527" t="s">
        <v>1118</v>
      </c>
      <c r="H56" s="529"/>
      <c r="I56" s="528"/>
    </row>
    <row r="57" spans="1:9" ht="43.35" customHeight="1" x14ac:dyDescent="0.35">
      <c r="A57" s="512" t="s">
        <v>1061</v>
      </c>
      <c r="B57" s="526"/>
      <c r="C57" s="526"/>
      <c r="D57" s="526"/>
      <c r="E57" s="526"/>
      <c r="F57" s="526"/>
      <c r="G57" s="526"/>
      <c r="H57" s="526"/>
      <c r="I57" s="513"/>
    </row>
    <row r="58" spans="1:9" ht="43.35" customHeight="1" x14ac:dyDescent="0.35">
      <c r="A58" s="362" t="s">
        <v>1062</v>
      </c>
      <c r="B58" s="514" t="s">
        <v>1063</v>
      </c>
      <c r="C58" s="516"/>
      <c r="D58" s="362" t="s">
        <v>1064</v>
      </c>
      <c r="E58" s="527" t="s">
        <v>1065</v>
      </c>
      <c r="F58" s="528"/>
      <c r="G58" s="362" t="s">
        <v>1066</v>
      </c>
      <c r="H58" s="527" t="s">
        <v>654</v>
      </c>
      <c r="I58" s="528"/>
    </row>
    <row r="59" spans="1:9" ht="43.35" customHeight="1" x14ac:dyDescent="0.35">
      <c r="A59" s="362" t="s">
        <v>1067</v>
      </c>
      <c r="B59" s="527" t="s">
        <v>1068</v>
      </c>
      <c r="C59" s="529"/>
      <c r="D59" s="529"/>
      <c r="E59" s="529"/>
      <c r="F59" s="529"/>
      <c r="G59" s="529"/>
      <c r="H59" s="529"/>
      <c r="I59" s="528"/>
    </row>
    <row r="60" spans="1:9" ht="43.35" customHeight="1" x14ac:dyDescent="0.35">
      <c r="A60" s="362" t="s">
        <v>1069</v>
      </c>
      <c r="B60" s="366" t="s">
        <v>608</v>
      </c>
      <c r="C60" s="362" t="s">
        <v>1070</v>
      </c>
      <c r="D60" s="367" t="s">
        <v>609</v>
      </c>
      <c r="E60" s="512" t="s">
        <v>1071</v>
      </c>
      <c r="F60" s="513"/>
      <c r="G60" s="368" t="s">
        <v>620</v>
      </c>
      <c r="H60" s="362" t="s">
        <v>1072</v>
      </c>
      <c r="I60" s="369" t="s">
        <v>654</v>
      </c>
    </row>
    <row r="61" spans="1:9" ht="43.35" customHeight="1" x14ac:dyDescent="0.35">
      <c r="A61" s="362" t="s">
        <v>1073</v>
      </c>
      <c r="B61" s="527" t="s">
        <v>1074</v>
      </c>
      <c r="C61" s="529"/>
      <c r="D61" s="529"/>
      <c r="E61" s="529"/>
      <c r="F61" s="529"/>
      <c r="G61" s="529"/>
      <c r="H61" s="529"/>
      <c r="I61" s="528"/>
    </row>
    <row r="62" spans="1:9" ht="43.35" customHeight="1" x14ac:dyDescent="0.35">
      <c r="A62" s="362" t="s">
        <v>1075</v>
      </c>
      <c r="B62" s="517" t="s">
        <v>1119</v>
      </c>
      <c r="C62" s="518"/>
      <c r="D62" s="519"/>
      <c r="E62" s="512" t="s">
        <v>1077</v>
      </c>
      <c r="F62" s="513"/>
      <c r="G62" s="517" t="s">
        <v>1120</v>
      </c>
      <c r="H62" s="518"/>
      <c r="I62" s="519"/>
    </row>
    <row r="63" spans="1:9" ht="43.35" customHeight="1" x14ac:dyDescent="0.35">
      <c r="A63" s="512" t="s">
        <v>1079</v>
      </c>
      <c r="B63" s="526"/>
      <c r="C63" s="526"/>
      <c r="D63" s="526"/>
      <c r="E63" s="526"/>
      <c r="F63" s="526"/>
      <c r="G63" s="526"/>
      <c r="H63" s="526"/>
      <c r="I63" s="513"/>
    </row>
    <row r="64" spans="1:9" ht="43.35" customHeight="1" x14ac:dyDescent="0.35">
      <c r="A64" s="362" t="s">
        <v>1080</v>
      </c>
      <c r="B64" s="517" t="s">
        <v>1121</v>
      </c>
      <c r="C64" s="518"/>
      <c r="D64" s="518"/>
      <c r="E64" s="518"/>
      <c r="F64" s="518"/>
      <c r="G64" s="518"/>
      <c r="H64" s="518"/>
      <c r="I64" s="519"/>
    </row>
    <row r="65" spans="1:9" ht="43.35" customHeight="1" x14ac:dyDescent="0.35">
      <c r="A65" s="362" t="s">
        <v>1082</v>
      </c>
      <c r="B65" s="512" t="s">
        <v>1083</v>
      </c>
      <c r="C65" s="513"/>
      <c r="D65" s="512" t="s">
        <v>1084</v>
      </c>
      <c r="E65" s="513"/>
      <c r="F65" s="512" t="s">
        <v>1085</v>
      </c>
      <c r="G65" s="513"/>
      <c r="H65" s="512" t="s">
        <v>1086</v>
      </c>
      <c r="I65" s="513"/>
    </row>
    <row r="66" spans="1:9" ht="43.35" customHeight="1" x14ac:dyDescent="0.35">
      <c r="A66" s="362" t="s">
        <v>1087</v>
      </c>
      <c r="B66" s="527" t="s">
        <v>1122</v>
      </c>
      <c r="C66" s="528"/>
      <c r="D66" s="527" t="s">
        <v>654</v>
      </c>
      <c r="E66" s="528"/>
      <c r="F66" s="527" t="s">
        <v>654</v>
      </c>
      <c r="G66" s="528"/>
      <c r="H66" s="527" t="s">
        <v>654</v>
      </c>
      <c r="I66" s="528"/>
    </row>
    <row r="67" spans="1:9" ht="43.35" customHeight="1" x14ac:dyDescent="0.35">
      <c r="A67" s="362" t="s">
        <v>1090</v>
      </c>
      <c r="B67" s="520" t="str">
        <f>+B59</f>
        <v>Número</v>
      </c>
      <c r="C67" s="522"/>
      <c r="D67" s="527" t="s">
        <v>654</v>
      </c>
      <c r="E67" s="528"/>
      <c r="F67" s="527" t="s">
        <v>654</v>
      </c>
      <c r="G67" s="528"/>
      <c r="H67" s="527" t="s">
        <v>654</v>
      </c>
      <c r="I67" s="528"/>
    </row>
    <row r="68" spans="1:9" ht="43.35" customHeight="1" x14ac:dyDescent="0.35">
      <c r="A68" s="362" t="s">
        <v>1091</v>
      </c>
      <c r="B68" s="536" t="s">
        <v>1092</v>
      </c>
      <c r="C68" s="537"/>
      <c r="D68" s="527" t="s">
        <v>654</v>
      </c>
      <c r="E68" s="528"/>
      <c r="F68" s="527" t="s">
        <v>654</v>
      </c>
      <c r="G68" s="528"/>
      <c r="H68" s="527" t="s">
        <v>654</v>
      </c>
      <c r="I68" s="528"/>
    </row>
    <row r="69" spans="1:9" ht="43.35" customHeight="1" x14ac:dyDescent="0.35">
      <c r="A69" s="362" t="s">
        <v>1093</v>
      </c>
      <c r="B69" s="527" t="s">
        <v>620</v>
      </c>
      <c r="C69" s="528"/>
      <c r="D69" s="527" t="s">
        <v>654</v>
      </c>
      <c r="E69" s="528"/>
      <c r="F69" s="527" t="s">
        <v>654</v>
      </c>
      <c r="G69" s="528"/>
      <c r="H69" s="527" t="s">
        <v>654</v>
      </c>
      <c r="I69" s="528"/>
    </row>
    <row r="70" spans="1:9" ht="43.35" customHeight="1" x14ac:dyDescent="0.35">
      <c r="A70" s="362" t="s">
        <v>1094</v>
      </c>
      <c r="B70" s="527" t="s">
        <v>1063</v>
      </c>
      <c r="C70" s="528"/>
      <c r="D70" s="527" t="s">
        <v>654</v>
      </c>
      <c r="E70" s="528"/>
      <c r="F70" s="527" t="s">
        <v>654</v>
      </c>
      <c r="G70" s="528"/>
      <c r="H70" s="527" t="s">
        <v>654</v>
      </c>
      <c r="I70" s="528"/>
    </row>
    <row r="71" spans="1:9" ht="43.35" customHeight="1" x14ac:dyDescent="0.35">
      <c r="A71" s="362" t="s">
        <v>1096</v>
      </c>
      <c r="B71" s="536" t="s">
        <v>1123</v>
      </c>
      <c r="C71" s="537"/>
      <c r="D71" s="527" t="s">
        <v>654</v>
      </c>
      <c r="E71" s="528"/>
      <c r="F71" s="527" t="s">
        <v>654</v>
      </c>
      <c r="G71" s="528"/>
      <c r="H71" s="527" t="s">
        <v>654</v>
      </c>
      <c r="I71" s="528"/>
    </row>
    <row r="72" spans="1:9" ht="43.35" customHeight="1" x14ac:dyDescent="0.35">
      <c r="A72" s="512" t="s">
        <v>1099</v>
      </c>
      <c r="B72" s="526"/>
      <c r="C72" s="526"/>
      <c r="D72" s="526"/>
      <c r="E72" s="526"/>
      <c r="F72" s="526"/>
      <c r="G72" s="526"/>
      <c r="H72" s="526"/>
      <c r="I72" s="513"/>
    </row>
    <row r="73" spans="1:9" ht="43.35" customHeight="1" x14ac:dyDescent="0.35">
      <c r="A73" s="362" t="s">
        <v>1100</v>
      </c>
      <c r="B73" s="541" t="s">
        <v>654</v>
      </c>
      <c r="C73" s="542"/>
      <c r="D73" s="543"/>
      <c r="E73" s="362" t="s">
        <v>1101</v>
      </c>
      <c r="F73" s="547" t="s">
        <v>654</v>
      </c>
      <c r="G73" s="548"/>
      <c r="H73" s="548"/>
      <c r="I73" s="549"/>
    </row>
    <row r="74" spans="1:9" ht="43.35" customHeight="1" x14ac:dyDescent="0.35">
      <c r="A74" s="362" t="s">
        <v>1102</v>
      </c>
      <c r="B74" s="538" t="s">
        <v>654</v>
      </c>
      <c r="C74" s="539"/>
      <c r="D74" s="539"/>
      <c r="E74" s="539"/>
      <c r="F74" s="539"/>
      <c r="G74" s="539"/>
      <c r="H74" s="539"/>
      <c r="I74" s="540"/>
    </row>
    <row r="75" spans="1:9" ht="43.35" customHeight="1" x14ac:dyDescent="0.35">
      <c r="A75" s="362" t="s">
        <v>1103</v>
      </c>
      <c r="B75" s="538" t="s">
        <v>654</v>
      </c>
      <c r="C75" s="539"/>
      <c r="D75" s="539"/>
      <c r="E75" s="539"/>
      <c r="F75" s="539"/>
      <c r="G75" s="539"/>
      <c r="H75" s="539"/>
      <c r="I75" s="540"/>
    </row>
    <row r="76" spans="1:9" ht="43.35" customHeight="1" x14ac:dyDescent="0.35">
      <c r="A76" s="362" t="s">
        <v>1104</v>
      </c>
      <c r="B76" s="541" t="s">
        <v>654</v>
      </c>
      <c r="C76" s="542"/>
      <c r="D76" s="543"/>
      <c r="E76" s="362" t="s">
        <v>1105</v>
      </c>
      <c r="F76" s="541" t="s">
        <v>654</v>
      </c>
      <c r="G76" s="542"/>
      <c r="H76" s="542"/>
      <c r="I76" s="543"/>
    </row>
    <row r="77" spans="1:9" ht="43.35" customHeight="1" x14ac:dyDescent="0.35">
      <c r="A77" s="544" t="s">
        <v>1106</v>
      </c>
      <c r="B77" s="545"/>
      <c r="C77" s="544" t="s">
        <v>1107</v>
      </c>
      <c r="D77" s="545"/>
      <c r="E77" s="544" t="s">
        <v>1108</v>
      </c>
      <c r="F77" s="546"/>
      <c r="G77" s="545"/>
      <c r="H77" s="544" t="s">
        <v>1109</v>
      </c>
      <c r="I77" s="545"/>
    </row>
    <row r="78" spans="1:9" ht="43.35" customHeight="1" x14ac:dyDescent="0.35">
      <c r="A78" s="520" t="s">
        <v>998</v>
      </c>
      <c r="B78" s="522"/>
      <c r="C78" s="538" t="s">
        <v>1110</v>
      </c>
      <c r="D78" s="540"/>
      <c r="E78" s="517" t="s">
        <v>1111</v>
      </c>
      <c r="F78" s="518"/>
      <c r="G78" s="519"/>
      <c r="H78" s="538" t="s">
        <v>1111</v>
      </c>
      <c r="I78" s="540"/>
    </row>
    <row r="79" spans="1:9" ht="43.35" customHeight="1" x14ac:dyDescent="0.35">
      <c r="A79" s="544" t="s">
        <v>1112</v>
      </c>
      <c r="B79" s="546"/>
      <c r="C79" s="546"/>
      <c r="D79" s="546"/>
      <c r="E79" s="546"/>
      <c r="F79" s="546"/>
      <c r="G79" s="546"/>
      <c r="H79" s="546"/>
      <c r="I79" s="545"/>
    </row>
    <row r="80" spans="1:9" ht="43.35" customHeight="1" x14ac:dyDescent="0.35">
      <c r="A80" s="362" t="s">
        <v>1113</v>
      </c>
      <c r="B80" s="512" t="s">
        <v>1114</v>
      </c>
      <c r="C80" s="526"/>
      <c r="D80" s="526"/>
      <c r="E80" s="526"/>
      <c r="F80" s="526"/>
      <c r="G80" s="526"/>
      <c r="H80" s="513"/>
      <c r="I80" s="362" t="s">
        <v>1115</v>
      </c>
    </row>
    <row r="81" spans="1:9" ht="12.75" x14ac:dyDescent="0.35">
      <c r="A81" s="360" t="s">
        <v>654</v>
      </c>
      <c r="B81" s="503" t="s">
        <v>654</v>
      </c>
      <c r="C81" s="504"/>
      <c r="D81" s="504"/>
      <c r="E81" s="504"/>
      <c r="F81" s="504"/>
      <c r="G81" s="504"/>
      <c r="H81" s="505"/>
      <c r="I81" s="360" t="s">
        <v>654</v>
      </c>
    </row>
    <row r="82" spans="1:9" ht="12.75" x14ac:dyDescent="0.35">
      <c r="A82" s="360" t="s">
        <v>654</v>
      </c>
      <c r="B82" s="503" t="s">
        <v>654</v>
      </c>
      <c r="C82" s="504"/>
      <c r="D82" s="504"/>
      <c r="E82" s="504"/>
      <c r="F82" s="504"/>
      <c r="G82" s="504"/>
      <c r="H82" s="505"/>
      <c r="I82" s="360" t="s">
        <v>654</v>
      </c>
    </row>
    <row r="83" spans="1:9" ht="12.75" x14ac:dyDescent="0.35">
      <c r="A83" s="360" t="s">
        <v>654</v>
      </c>
      <c r="B83" s="503" t="s">
        <v>654</v>
      </c>
      <c r="C83" s="504"/>
      <c r="D83" s="504"/>
      <c r="E83" s="504"/>
      <c r="F83" s="504"/>
      <c r="G83" s="504"/>
      <c r="H83" s="505"/>
      <c r="I83" s="360" t="s">
        <v>654</v>
      </c>
    </row>
    <row r="84" spans="1:9" ht="12.75" x14ac:dyDescent="0.35">
      <c r="A84" s="360" t="s">
        <v>654</v>
      </c>
      <c r="B84" s="503" t="s">
        <v>654</v>
      </c>
      <c r="C84" s="504"/>
      <c r="D84" s="504"/>
      <c r="E84" s="504"/>
      <c r="F84" s="504"/>
      <c r="G84" s="504"/>
      <c r="H84" s="505"/>
      <c r="I84" s="360" t="s">
        <v>654</v>
      </c>
    </row>
  </sheetData>
  <mergeCells count="161">
    <mergeCell ref="B81:H81"/>
    <mergeCell ref="B82:H82"/>
    <mergeCell ref="B83:H83"/>
    <mergeCell ref="B84:H84"/>
    <mergeCell ref="A78:B78"/>
    <mergeCell ref="C78:D78"/>
    <mergeCell ref="E78:G78"/>
    <mergeCell ref="H78:I78"/>
    <mergeCell ref="A79:I79"/>
    <mergeCell ref="B80:H80"/>
    <mergeCell ref="B74:I74"/>
    <mergeCell ref="B75:I75"/>
    <mergeCell ref="B76:D76"/>
    <mergeCell ref="F76:I76"/>
    <mergeCell ref="A77:B77"/>
    <mergeCell ref="C77:D77"/>
    <mergeCell ref="E77:G77"/>
    <mergeCell ref="H77:I77"/>
    <mergeCell ref="B71:C71"/>
    <mergeCell ref="D71:E71"/>
    <mergeCell ref="F71:G71"/>
    <mergeCell ref="H71:I71"/>
    <mergeCell ref="A72:I72"/>
    <mergeCell ref="B73:D73"/>
    <mergeCell ref="F73:I73"/>
    <mergeCell ref="B69:C69"/>
    <mergeCell ref="D69:E69"/>
    <mergeCell ref="F69:G69"/>
    <mergeCell ref="H69:I69"/>
    <mergeCell ref="B70:C70"/>
    <mergeCell ref="D70:E70"/>
    <mergeCell ref="F70:G70"/>
    <mergeCell ref="H70:I70"/>
    <mergeCell ref="B67:C67"/>
    <mergeCell ref="D67:E67"/>
    <mergeCell ref="F67:G67"/>
    <mergeCell ref="H67:I67"/>
    <mergeCell ref="B68:C68"/>
    <mergeCell ref="D68:E68"/>
    <mergeCell ref="F68:G68"/>
    <mergeCell ref="H68:I68"/>
    <mergeCell ref="B65:C65"/>
    <mergeCell ref="D65:E65"/>
    <mergeCell ref="F65:G65"/>
    <mergeCell ref="H65:I65"/>
    <mergeCell ref="B66:C66"/>
    <mergeCell ref="D66:E66"/>
    <mergeCell ref="F66:G66"/>
    <mergeCell ref="H66:I66"/>
    <mergeCell ref="B61:I61"/>
    <mergeCell ref="B62:D62"/>
    <mergeCell ref="E62:F62"/>
    <mergeCell ref="G62:I62"/>
    <mergeCell ref="A63:I63"/>
    <mergeCell ref="B64:I64"/>
    <mergeCell ref="A57:I57"/>
    <mergeCell ref="B58:C58"/>
    <mergeCell ref="E58:F58"/>
    <mergeCell ref="H58:I58"/>
    <mergeCell ref="B59:I59"/>
    <mergeCell ref="E60:F60"/>
    <mergeCell ref="B53:I53"/>
    <mergeCell ref="E54:F55"/>
    <mergeCell ref="G54:G55"/>
    <mergeCell ref="H54:H55"/>
    <mergeCell ref="I54:I55"/>
    <mergeCell ref="E56:F56"/>
    <mergeCell ref="G56:I56"/>
    <mergeCell ref="C50:D50"/>
    <mergeCell ref="E50:G50"/>
    <mergeCell ref="B51:D51"/>
    <mergeCell ref="E51:F51"/>
    <mergeCell ref="G51:I51"/>
    <mergeCell ref="B52:I52"/>
    <mergeCell ref="A45:I45"/>
    <mergeCell ref="A46:I46"/>
    <mergeCell ref="A47:E47"/>
    <mergeCell ref="F47:I47"/>
    <mergeCell ref="A48:I48"/>
    <mergeCell ref="A49:I49"/>
    <mergeCell ref="A36:I36"/>
    <mergeCell ref="B37:H37"/>
    <mergeCell ref="B39:H39"/>
    <mergeCell ref="B40:H40"/>
    <mergeCell ref="B41:H41"/>
    <mergeCell ref="A44:I44"/>
    <mergeCell ref="A34:B34"/>
    <mergeCell ref="C34:D34"/>
    <mergeCell ref="E34:G34"/>
    <mergeCell ref="H34:I34"/>
    <mergeCell ref="A35:B35"/>
    <mergeCell ref="C35:D35"/>
    <mergeCell ref="E35:G35"/>
    <mergeCell ref="H35:I35"/>
    <mergeCell ref="A29:I29"/>
    <mergeCell ref="B30:D30"/>
    <mergeCell ref="F30:I30"/>
    <mergeCell ref="B31:I31"/>
    <mergeCell ref="B32:I32"/>
    <mergeCell ref="B33:D33"/>
    <mergeCell ref="F33:I33"/>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A20:I20"/>
    <mergeCell ref="B21:I21"/>
    <mergeCell ref="B22:C22"/>
    <mergeCell ref="D22:E22"/>
    <mergeCell ref="F22:G22"/>
    <mergeCell ref="H22:I22"/>
    <mergeCell ref="B16:I16"/>
    <mergeCell ref="E17:F17"/>
    <mergeCell ref="B18:I18"/>
    <mergeCell ref="B19:D19"/>
    <mergeCell ref="E19:F19"/>
    <mergeCell ref="G19:I19"/>
    <mergeCell ref="E13:F13"/>
    <mergeCell ref="G13:I13"/>
    <mergeCell ref="A14:I14"/>
    <mergeCell ref="B15:C15"/>
    <mergeCell ref="E15:F15"/>
    <mergeCell ref="H15:I15"/>
    <mergeCell ref="B9:I9"/>
    <mergeCell ref="B10:I10"/>
    <mergeCell ref="E11:F12"/>
    <mergeCell ref="G11:G12"/>
    <mergeCell ref="H11:H12"/>
    <mergeCell ref="I11:I12"/>
    <mergeCell ref="A6:I6"/>
    <mergeCell ref="C7:D7"/>
    <mergeCell ref="E7:G7"/>
    <mergeCell ref="B8:D8"/>
    <mergeCell ref="E8:F8"/>
    <mergeCell ref="G8:I8"/>
    <mergeCell ref="A1:I1"/>
    <mergeCell ref="A2:I2"/>
    <mergeCell ref="A3:I3"/>
    <mergeCell ref="A4:E4"/>
    <mergeCell ref="F4:I4"/>
    <mergeCell ref="A5:I5"/>
  </mergeCells>
  <dataValidations count="39">
    <dataValidation allowBlank="1" showInputMessage="1" showErrorMessage="1" prompt="Señalar el enlace donde está publicados los resultados del indicador. (Si aplica)" sqref="E33" xr:uid="{90F1775B-7910-4207-8909-EA431096CBA6}"/>
    <dataValidation allowBlank="1" showInputMessage="1" showErrorMessage="1" prompt="Descripción corta que explique el contenido, objeto o lo que mide la variable que compone el indicador._x000a_" sqref="A28" xr:uid="{0AF3E1DA-B757-41D3-8B35-006D0EFBC462}"/>
    <dataValidation allowBlank="1" showInputMessage="1" showErrorMessage="1" prompt="Describe de dónde se obtiene la información_x000a_para alimentar o establecer la información de la variable" sqref="A27" xr:uid="{32365264-F137-453A-AD41-763D94FFDF0F}"/>
    <dataValidation allowBlank="1" showInputMessage="1" showErrorMessage="1" prompt="Indica la periodicidad en que se reporta la variable (Anual, Semestral, Trimestral, Bimestral o Mensual)" sqref="A26" xr:uid="{DE2380A3-1CC0-4F2F-9E1F-E9C5E62DB722}"/>
    <dataValidation allowBlank="1" showInputMessage="1" showErrorMessage="1" prompt="Indicar el parámetro de referencia para la medición, de acuerdo con la(s) variable(s) establecidas, Ejemplo: porcentaje, número, kilo, grados, hectáreas, personas, hogares, etc." sqref="A24" xr:uid="{B7981893-926B-472C-8190-7E4CFA9F3DC1}"/>
    <dataValidation allowBlank="1" showInputMessage="1" showErrorMessage="1" prompt="Presente el nombre de cada una de las variables a partir de las cuales se construye la fórmula del indicador." sqref="A23" xr:uid="{836216F2-B357-4B19-9B8D-373BD5892953}"/>
    <dataValidation allowBlank="1" showInputMessage="1" showErrorMessage="1" prompt="Representación matemática del cálculo del indicador. La fórmula se debe presentar con siglas claras o abreviación de variables" sqref="A21" xr:uid="{8B76F0A8-C8A7-4459-AB8D-51C1B339AF98}"/>
    <dataValidation allowBlank="1" showInputMessage="1" showErrorMessage="1" prompt="Propósito que se pretende alcanzar con la medición de dicho indicador, es decir, la finalidad e importancia del indicador." sqref="A19" xr:uid="{D9B5FB0B-ABEF-4D3A-A085-1C9F4D4FBBF9}"/>
    <dataValidation allowBlank="1" showInputMessage="1" showErrorMessage="1" prompt="Señalar la justificación y/o normatividad que le aplique para el diseño del indicador (PMM, PDD, Decretos, etc)" sqref="A18" xr:uid="{F9C6F5C5-BC75-4D4D-AC4C-8E8846525627}"/>
    <dataValidation allowBlank="1" showInputMessage="1" showErrorMessage="1" prompt="Define si el indicador es de eficacia, eficiencia, efectividad, o calidad._x000a_Guía para la construcción y análisis de indicadores de gestión V.4_DAFP" sqref="C17" xr:uid="{5C8315F4-5882-461C-9EE6-770F074EFDDE}"/>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xr:uid="{1013AAAB-8407-4058-9B90-23527C24438F}"/>
    <dataValidation allowBlank="1" showInputMessage="1" showErrorMessage="1" prompt="Es  la cuantificación o unidad de medida de lo que se pretende medir con el indicador, ej: Km, m, km/hora, personas, etc" sqref="A16" xr:uid="{BAE2C9A7-0BC8-4086-88C8-8DF627E723DE}"/>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xr:uid="{72C80CE7-7C4D-4246-AAE0-0352BA7E18C4}"/>
    <dataValidation allowBlank="1" showInputMessage="1" showErrorMessage="1" prompt="Campo destinado para registrar una breve justificación cuando el valor de la meta sea inferior a la línea base_x000a_" sqref="E13" xr:uid="{0C79CEBF-96DA-40FF-9943-EA22D268029F}"/>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xr:uid="{A78C96F0-13D2-4591-AFBB-DBC3F6108669}"/>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xr:uid="{23EB14E3-6DFA-45B7-87CF-DF7EAC5DC988}"/>
    <dataValidation allowBlank="1" showInputMessage="1" showErrorMessage="1" prompt="Es la fecha de inicio de la medición del indicador en la_x000a_vigencia. (Ej: enero de 2020)" sqref="A12" xr:uid="{DDC2D41B-4F1A-4CB8-ABB3-D7D0B033CE09}"/>
    <dataValidation allowBlank="1" showInputMessage="1" showErrorMessage="1" prompt="Corresponde al día, mes y año en que la dependencia realiza la programación de los indicadores a efectuar seguimiento en la vigencia" sqref="A11" xr:uid="{F82AAF47-ABB4-4FFA-A312-D3CEDE03C130}"/>
    <dataValidation allowBlank="1" showInputMessage="1" showErrorMessage="1" prompt="Corresponde al valor total obtenido y reportado por las Áreas en la vigencia inmediatamente anterior. En el caso de que no exista se colocará “No Aplica - N/A”" sqref="H17" xr:uid="{59B3D204-0B43-4F52-9109-E6A7A2AB7750}"/>
    <dataValidation allowBlank="1" showInputMessage="1" showErrorMessage="1" prompt="Indica la periodicidad en que se reporta el indicador (Anual, Semestral, Trimestral, Bimestral o Mensual)" sqref="E17" xr:uid="{A8DB15E0-0854-46F8-9B75-05DF87B97247}"/>
    <dataValidation allowBlank="1" showInputMessage="1" showErrorMessage="1" prompt="Se refiere a la denominación dada al indicador,que exprese la característica, el evento o el hecho que se pretende medir con el mismo. " sqref="A10" xr:uid="{282A7D1B-0592-4074-A2A3-416305E3661A}"/>
    <dataValidation allowBlank="1" showInputMessage="1" showErrorMessage="1" prompt="En este espacio se relacionará el tema bajo el cual se define el indicador_x000a_1. Proyecto de inversión_x000a_2. Meta PDD_x000a_3. Meta de gestión_x000a_4. Otro tipo de indicador_x000a_" sqref="A9" xr:uid="{8EFD72E9-FC60-4EB7-9752-D2F5A134C67F}"/>
    <dataValidation allowBlank="1" showInputMessage="1" showErrorMessage="1" prompt="Corresponde a la dependencia responsable de la_x000a_construcción y seguimiento al indicador" sqref="E8" xr:uid="{54C643B5-7B00-44A0-9BA0-4F74751D89D1}"/>
    <dataValidation allowBlank="1" showInputMessage="1" showErrorMessage="1" prompt="Corresponde al tipo de proceso (Misional, Estratégico, de Apoyo o de Evaluación), conforme al mapa de procesos de la entidad." sqref="H7:I7" xr:uid="{DD9C3C95-6574-404D-B8D1-CA714863BF8F}"/>
    <dataValidation allowBlank="1" showInputMessage="1" showErrorMessage="1" prompt="Subsecretaria a la cual esta adscrita la dependencia responsable" sqref="A8" xr:uid="{EC7F4A0F-62E1-48CF-A5D3-05329783A10A}"/>
    <dataValidation allowBlank="1" showInputMessage="1" showErrorMessage="1" prompt="Corresponde al código y nombre del proceso que ampara el indicador conforme al mapa de procesos de la entidad._x000a_Área al cual está asociado el indicador" sqref="C7" xr:uid="{7E7F3EA4-E7BE-4606-A82C-27E317E98655}"/>
    <dataValidation allowBlank="1" showInputMessage="1" showErrorMessage="1" prompt="Corresponde al número asignado para el Indicador/ Número de Meta_x000a_" sqref="A7" xr:uid="{D1459746-5FD8-4019-97C3-E6D65FDFA198}"/>
    <dataValidation allowBlank="1" showInputMessage="1" showErrorMessage="1" prompt="Señalar la información adicional que debe agregarse en la gráfica para dar mayor claridad de la información que se está presentando." sqref="A33" xr:uid="{1455FB89-29C2-4DA6-8885-723D2503FCE2}"/>
    <dataValidation allowBlank="1" showInputMessage="1" showErrorMessage="1" prompt="Se debe hacer mención al tipo de formato de la fuente y origen de datos, pueder ser Excel, pdf, archivo plano, shapefile, entre otros. " sqref="D15" xr:uid="{E58EDBD5-76E8-4358-A757-A8D76A96EEFA}"/>
    <dataValidation allowBlank="1" showInputMessage="1" showErrorMessage="1" prompt="Relacionar el sistema de información (si aplica) de la fuente u origen de datos del indicador. ej Sistema de información estadística de apoyo territorial SIEAT del DANE" sqref="G15" xr:uid="{D07D7BA8-152D-4067-AB35-7E71B5B4195B}"/>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xr:uid="{C1AB67BE-4C68-40DD-A447-1434465EADC1}"/>
    <dataValidation allowBlank="1" showInputMessage="1" showErrorMessage="1" prompt="Indicar el tipo de variable: alfanumérico, texto, cadena, entero, etc." sqref="A25" xr:uid="{563AA8F8-A763-4B8D-AED7-D8E831915D7A}"/>
    <dataValidation allowBlank="1" showInputMessage="1" showErrorMessage="1" prompt="Forma en que se presenta gráficamente el indicador: torta, barras, mapas, líneas, dispersión, histograma, caja-y-bigotes, etc." sqref="A30" xr:uid="{A4A55368-FBC8-4012-AFF9-027FCA212785}"/>
    <dataValidation allowBlank="1" showInputMessage="1" showErrorMessage="1" prompt="Indicar el origen de la gráfica: Link/ base de datos / drive/ pág web" sqref="E30" xr:uid="{96974E55-F88D-4B92-A93A-DD4A53983E30}"/>
    <dataValidation allowBlank="1" showInputMessage="1" showErrorMessage="1" prompt="Tipo de nivel de agregación de la información que puede ser por estrato, deciles, quintiles, género, grupos poblaciones, manzanas, barrios, UPZ, localidades, etc." sqref="A31" xr:uid="{D7A83E27-CBF1-486F-8502-719946E46EBC}"/>
    <dataValidation allowBlank="1" showInputMessage="1" showErrorMessage="1" prompt="Indicar el nombre que recibe la gráfica" sqref="A32" xr:uid="{058D8EDA-AA75-400C-9F3D-CEC162A0F684}"/>
    <dataValidation allowBlank="1" showInputMessage="1" showErrorMessage="1" prompt="Es la fecha de finalización de la medición del indicador " sqref="E11" xr:uid="{7A353576-496B-42E2-8D8A-D1D090CE4969}"/>
    <dataValidation allowBlank="1" showInputMessage="1" showErrorMessage="1" prompt="Se genera una versión nueva cada vez que se realice un cambio relacionado con el  indicador" sqref="I37" xr:uid="{7B8169E8-AC55-461D-9732-5D4B7A5F56CA}"/>
    <dataValidation allowBlank="1" showInputMessage="1" showErrorMessage="1" prompt="Relacionar el campo modificado y una breve descripción del cambio realizado" sqref="B37" xr:uid="{34953838-2F90-4E03-9636-8D9454713439}"/>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AT17"/>
  <sheetViews>
    <sheetView showGridLines="0" topLeftCell="AG7" zoomScale="83" zoomScaleNormal="83" workbookViewId="0">
      <selection activeCell="AS11" sqref="AS11:AS13"/>
    </sheetView>
  </sheetViews>
  <sheetFormatPr baseColWidth="10" defaultColWidth="14.3984375" defaultRowHeight="15" customHeight="1" x14ac:dyDescent="0.45"/>
  <cols>
    <col min="1" max="1" width="8.86328125" customWidth="1"/>
    <col min="2" max="2" width="20.73046875" customWidth="1"/>
    <col min="3" max="3" width="18.59765625" style="223" customWidth="1"/>
    <col min="4" max="4" width="10.86328125" style="270" customWidth="1"/>
    <col min="5" max="5" width="59" customWidth="1"/>
    <col min="6" max="6" width="17" style="253" customWidth="1"/>
    <col min="7" max="7" width="19.1328125" style="229" customWidth="1"/>
    <col min="8" max="11" width="13.73046875" style="229" customWidth="1"/>
    <col min="12" max="12" width="9.3984375" style="229" customWidth="1"/>
    <col min="13" max="13" width="50.3984375" style="263" customWidth="1"/>
    <col min="14" max="14" width="13.73046875" style="229" customWidth="1"/>
    <col min="15" max="20" width="13.86328125" style="229" customWidth="1"/>
    <col min="21" max="25" width="18.73046875" style="229" customWidth="1"/>
    <col min="26" max="26" width="16" style="229" customWidth="1"/>
    <col min="27" max="27" width="18.1328125" style="223" customWidth="1"/>
    <col min="28" max="28" width="15.265625" style="229" customWidth="1"/>
    <col min="29" max="29" width="15" style="229" customWidth="1"/>
    <col min="30" max="31" width="16.1328125" style="223" customWidth="1"/>
    <col min="32" max="32" width="16.1328125" style="229" customWidth="1"/>
    <col min="33" max="33" width="16.1328125" style="187" customWidth="1"/>
    <col min="34" max="35" width="16.1328125" style="229" customWidth="1"/>
    <col min="36" max="36" width="16.1328125" style="223" customWidth="1"/>
    <col min="37" max="37" width="18.59765625" style="223" customWidth="1"/>
    <col min="38" max="38" width="16.1328125" style="229" customWidth="1"/>
    <col min="39" max="40" width="11.3984375" style="229" customWidth="1"/>
    <col min="41" max="41" width="13.265625" style="229" customWidth="1"/>
    <col min="42" max="42" width="14.265625" style="229" customWidth="1"/>
    <col min="43" max="43" width="13.265625" style="229" customWidth="1"/>
    <col min="44" max="44" width="17.265625" style="229" customWidth="1"/>
    <col min="45" max="45" width="16.3984375" style="229" customWidth="1"/>
    <col min="46" max="46" width="13.265625" style="229" customWidth="1"/>
    <col min="47" max="47" width="11.3984375" customWidth="1"/>
    <col min="48" max="50" width="10.73046875" customWidth="1"/>
  </cols>
  <sheetData>
    <row r="1" spans="1:46" ht="22.5" customHeight="1" x14ac:dyDescent="0.45">
      <c r="A1" s="391"/>
      <c r="B1" s="428"/>
      <c r="C1" s="218"/>
      <c r="D1" s="576" t="s">
        <v>0</v>
      </c>
      <c r="E1" s="576"/>
      <c r="F1" s="576"/>
      <c r="G1" s="576"/>
      <c r="H1" s="576"/>
      <c r="I1" s="576"/>
      <c r="J1" s="576"/>
      <c r="K1" s="576"/>
      <c r="L1" s="576"/>
      <c r="M1" s="576"/>
      <c r="N1" s="576"/>
      <c r="O1" s="576"/>
      <c r="P1" s="576"/>
      <c r="Q1" s="576"/>
    </row>
    <row r="2" spans="1:46" ht="22.5" customHeight="1" x14ac:dyDescent="0.45">
      <c r="A2" s="393"/>
      <c r="B2" s="441"/>
      <c r="C2" s="219"/>
      <c r="D2" s="576" t="s">
        <v>1</v>
      </c>
      <c r="E2" s="576"/>
      <c r="F2" s="576"/>
      <c r="G2" s="576"/>
      <c r="H2" s="576"/>
      <c r="I2" s="576"/>
      <c r="J2" s="576"/>
      <c r="K2" s="576"/>
      <c r="L2" s="576"/>
      <c r="M2" s="576"/>
      <c r="N2" s="576"/>
      <c r="O2" s="576"/>
      <c r="P2" s="576"/>
      <c r="Q2" s="576"/>
    </row>
    <row r="3" spans="1:46" ht="22.5" customHeight="1" x14ac:dyDescent="0.45">
      <c r="A3" s="393"/>
      <c r="B3" s="441"/>
      <c r="C3" s="219"/>
      <c r="D3" s="576" t="s">
        <v>2</v>
      </c>
      <c r="E3" s="576"/>
      <c r="F3" s="576"/>
      <c r="G3" s="576"/>
      <c r="H3" s="576"/>
      <c r="I3" s="576"/>
      <c r="J3" s="576"/>
      <c r="K3" s="576"/>
      <c r="L3" s="576"/>
      <c r="M3" s="576"/>
      <c r="N3" s="576"/>
      <c r="O3" s="576"/>
      <c r="P3" s="576"/>
      <c r="Q3" s="576"/>
    </row>
    <row r="4" spans="1:46" ht="22.5" customHeight="1" x14ac:dyDescent="0.45">
      <c r="A4" s="395"/>
      <c r="B4" s="430"/>
      <c r="C4" s="220"/>
      <c r="D4" s="576" t="s">
        <v>824</v>
      </c>
      <c r="E4" s="576"/>
      <c r="F4" s="576"/>
      <c r="G4" s="576"/>
      <c r="H4" s="576"/>
      <c r="I4" s="576"/>
      <c r="J4" s="576"/>
      <c r="K4" s="576"/>
      <c r="L4" s="576"/>
      <c r="M4" s="576"/>
      <c r="N4" s="445" t="s">
        <v>996</v>
      </c>
      <c r="O4" s="577"/>
      <c r="P4" s="577"/>
      <c r="Q4" s="578"/>
    </row>
    <row r="5" spans="1:46" ht="25.5" customHeight="1" x14ac:dyDescent="0.45">
      <c r="A5" s="31"/>
      <c r="B5" s="32"/>
      <c r="C5" s="221"/>
      <c r="D5" s="268"/>
      <c r="E5" s="31"/>
      <c r="F5" s="252"/>
      <c r="G5" s="238"/>
      <c r="H5" s="238"/>
      <c r="I5" s="238"/>
      <c r="J5" s="238"/>
      <c r="K5" s="238"/>
      <c r="L5" s="237"/>
      <c r="M5" s="260"/>
      <c r="N5" s="237"/>
      <c r="O5" s="66"/>
      <c r="P5" s="35"/>
      <c r="Q5" s="36"/>
      <c r="R5" s="36"/>
      <c r="S5" s="36"/>
      <c r="T5" s="36"/>
      <c r="U5" s="35"/>
      <c r="V5" s="35"/>
      <c r="W5" s="36"/>
      <c r="X5" s="36"/>
      <c r="Y5" s="36"/>
      <c r="Z5" s="36"/>
      <c r="AA5" s="226"/>
      <c r="AB5" s="35"/>
      <c r="AC5" s="36"/>
      <c r="AD5" s="226"/>
      <c r="AE5" s="250"/>
      <c r="AF5" s="36"/>
      <c r="AG5" s="227"/>
      <c r="AH5" s="35"/>
      <c r="AI5" s="36"/>
      <c r="AJ5" s="226"/>
      <c r="AK5" s="250"/>
      <c r="AL5" s="36"/>
      <c r="AM5" s="66"/>
      <c r="AN5" s="66"/>
      <c r="AO5" s="553" t="s">
        <v>32</v>
      </c>
      <c r="AP5" s="554"/>
      <c r="AQ5" s="554"/>
      <c r="AR5" s="555"/>
      <c r="AS5" s="554"/>
      <c r="AT5" s="556"/>
    </row>
    <row r="6" spans="1:46" ht="36" customHeight="1" x14ac:dyDescent="0.45">
      <c r="A6" s="37"/>
      <c r="B6" s="38"/>
      <c r="C6" s="222"/>
      <c r="D6" s="557" t="s">
        <v>775</v>
      </c>
      <c r="E6" s="396"/>
      <c r="F6" s="558"/>
      <c r="G6" s="228"/>
      <c r="H6" s="228"/>
      <c r="I6" s="228"/>
      <c r="J6" s="228"/>
      <c r="K6" s="228"/>
      <c r="L6" s="559" t="s">
        <v>766</v>
      </c>
      <c r="M6" s="400"/>
      <c r="N6" s="401"/>
      <c r="O6" s="560" t="s">
        <v>33</v>
      </c>
      <c r="P6" s="400"/>
      <c r="Q6" s="400"/>
      <c r="R6" s="400"/>
      <c r="S6" s="400"/>
      <c r="T6" s="401"/>
      <c r="U6" s="560" t="s">
        <v>34</v>
      </c>
      <c r="V6" s="400"/>
      <c r="W6" s="400"/>
      <c r="X6" s="400"/>
      <c r="Y6" s="400"/>
      <c r="Z6" s="401"/>
      <c r="AA6" s="560" t="s">
        <v>35</v>
      </c>
      <c r="AB6" s="400"/>
      <c r="AC6" s="400"/>
      <c r="AD6" s="400"/>
      <c r="AE6" s="400"/>
      <c r="AF6" s="401"/>
      <c r="AG6" s="560" t="s">
        <v>36</v>
      </c>
      <c r="AH6" s="400"/>
      <c r="AI6" s="400"/>
      <c r="AJ6" s="400"/>
      <c r="AK6" s="400"/>
      <c r="AL6" s="401"/>
      <c r="AM6" s="239"/>
      <c r="AN6" s="239"/>
      <c r="AO6" s="550" t="s">
        <v>761</v>
      </c>
      <c r="AP6" s="551"/>
      <c r="AQ6" s="552"/>
      <c r="AR6" s="561" t="s">
        <v>37</v>
      </c>
      <c r="AS6" s="562"/>
      <c r="AT6" s="563"/>
    </row>
    <row r="7" spans="1:46" ht="75" customHeight="1" x14ac:dyDescent="0.45">
      <c r="A7" s="164" t="s">
        <v>776</v>
      </c>
      <c r="B7" s="216" t="s">
        <v>747</v>
      </c>
      <c r="C7" s="216" t="s">
        <v>746</v>
      </c>
      <c r="D7" s="269" t="s">
        <v>748</v>
      </c>
      <c r="E7" s="217" t="s">
        <v>749</v>
      </c>
      <c r="F7" s="217" t="s">
        <v>750</v>
      </c>
      <c r="G7" s="216" t="s">
        <v>1129</v>
      </c>
      <c r="H7" s="216" t="s">
        <v>1130</v>
      </c>
      <c r="I7" s="216" t="s">
        <v>1131</v>
      </c>
      <c r="J7" s="216" t="s">
        <v>1132</v>
      </c>
      <c r="K7" s="216" t="s">
        <v>751</v>
      </c>
      <c r="L7" s="166" t="s">
        <v>752</v>
      </c>
      <c r="M7" s="261" t="s">
        <v>753</v>
      </c>
      <c r="N7" s="166" t="s">
        <v>754</v>
      </c>
      <c r="O7" s="165" t="s">
        <v>777</v>
      </c>
      <c r="P7" s="165" t="s">
        <v>778</v>
      </c>
      <c r="Q7" s="165" t="s">
        <v>38</v>
      </c>
      <c r="R7" s="166" t="s">
        <v>779</v>
      </c>
      <c r="S7" s="251" t="s">
        <v>780</v>
      </c>
      <c r="T7" s="166" t="s">
        <v>39</v>
      </c>
      <c r="U7" s="165" t="s">
        <v>781</v>
      </c>
      <c r="V7" s="165" t="s">
        <v>782</v>
      </c>
      <c r="W7" s="165" t="s">
        <v>38</v>
      </c>
      <c r="X7" s="166" t="s">
        <v>783</v>
      </c>
      <c r="Y7" s="251" t="s">
        <v>784</v>
      </c>
      <c r="Z7" s="166" t="s">
        <v>39</v>
      </c>
      <c r="AA7" s="165" t="s">
        <v>755</v>
      </c>
      <c r="AB7" s="165" t="s">
        <v>768</v>
      </c>
      <c r="AC7" s="165" t="s">
        <v>769</v>
      </c>
      <c r="AD7" s="166" t="s">
        <v>756</v>
      </c>
      <c r="AE7" s="251" t="s">
        <v>770</v>
      </c>
      <c r="AF7" s="166" t="s">
        <v>762</v>
      </c>
      <c r="AG7" s="165" t="s">
        <v>757</v>
      </c>
      <c r="AH7" s="165" t="s">
        <v>771</v>
      </c>
      <c r="AI7" s="165" t="s">
        <v>40</v>
      </c>
      <c r="AJ7" s="166" t="s">
        <v>772</v>
      </c>
      <c r="AK7" s="251" t="s">
        <v>773</v>
      </c>
      <c r="AL7" s="166" t="s">
        <v>767</v>
      </c>
      <c r="AM7" s="240"/>
      <c r="AN7" s="240"/>
      <c r="AO7" s="166" t="s">
        <v>758</v>
      </c>
      <c r="AP7" s="166" t="s">
        <v>759</v>
      </c>
      <c r="AQ7" s="166" t="s">
        <v>760</v>
      </c>
      <c r="AR7" s="165" t="s">
        <v>763</v>
      </c>
      <c r="AS7" s="165" t="s">
        <v>764</v>
      </c>
      <c r="AT7" s="165" t="s">
        <v>774</v>
      </c>
    </row>
    <row r="8" spans="1:46" ht="39.75" customHeight="1" x14ac:dyDescent="0.45">
      <c r="A8" s="573">
        <v>1</v>
      </c>
      <c r="B8" s="567" t="s">
        <v>1017</v>
      </c>
      <c r="C8" s="567">
        <v>0.5</v>
      </c>
      <c r="D8" s="579" t="s">
        <v>999</v>
      </c>
      <c r="E8" s="570" t="s">
        <v>1000</v>
      </c>
      <c r="F8" s="582">
        <v>0.25</v>
      </c>
      <c r="G8" s="591">
        <v>0.1</v>
      </c>
      <c r="H8" s="591">
        <v>0.3</v>
      </c>
      <c r="I8" s="591">
        <v>0.3</v>
      </c>
      <c r="J8" s="591">
        <v>0.3</v>
      </c>
      <c r="K8" s="591">
        <v>1</v>
      </c>
      <c r="L8" s="241">
        <v>1</v>
      </c>
      <c r="M8" s="255" t="s">
        <v>1001</v>
      </c>
      <c r="N8" s="257">
        <v>0.1</v>
      </c>
      <c r="O8" s="594">
        <f>+R8+R9+R10</f>
        <v>7.5000000000000011E-2</v>
      </c>
      <c r="P8" s="594">
        <f>+S8+S9+S10</f>
        <v>7.5000000000000011E-2</v>
      </c>
      <c r="Q8" s="594">
        <f>P8/O8</f>
        <v>1</v>
      </c>
      <c r="R8" s="267">
        <v>2.5000000000000001E-2</v>
      </c>
      <c r="S8" s="267">
        <v>2.5000000000000001E-2</v>
      </c>
      <c r="T8" s="258">
        <f>S8/R8</f>
        <v>1</v>
      </c>
      <c r="U8" s="594">
        <f>+X8+X9+X10</f>
        <v>7.5000000000000011E-2</v>
      </c>
      <c r="V8" s="594">
        <f>+Y8+Y9+Y10</f>
        <v>7.5000000000000011E-2</v>
      </c>
      <c r="W8" s="594">
        <f>V8/U8</f>
        <v>1</v>
      </c>
      <c r="X8" s="267">
        <v>2.5000000000000001E-2</v>
      </c>
      <c r="Y8" s="267">
        <v>2.5000000000000001E-2</v>
      </c>
      <c r="Z8" s="267">
        <f t="shared" ref="Z8:Z17" si="0">Y8/X8</f>
        <v>1</v>
      </c>
      <c r="AA8" s="594">
        <f>+AD8+AD9+AD10</f>
        <v>7.5000000000000011E-2</v>
      </c>
      <c r="AB8" s="594"/>
      <c r="AC8" s="594">
        <f>AB8/AA8</f>
        <v>0</v>
      </c>
      <c r="AD8" s="235">
        <v>2.5000000000000001E-2</v>
      </c>
      <c r="AE8" s="230"/>
      <c r="AF8" s="230">
        <f>AE8/AD8</f>
        <v>0</v>
      </c>
      <c r="AG8" s="594">
        <f>+AJ8+AJ9+AJ10</f>
        <v>7.5000000000000011E-2</v>
      </c>
      <c r="AH8" s="594"/>
      <c r="AI8" s="594">
        <f>AH8/AG8</f>
        <v>0</v>
      </c>
      <c r="AJ8" s="235">
        <v>2.5000000000000001E-2</v>
      </c>
      <c r="AK8" s="230"/>
      <c r="AL8" s="242">
        <f>AK8/AJ8</f>
        <v>0</v>
      </c>
      <c r="AM8" s="243"/>
      <c r="AN8" s="243"/>
      <c r="AO8" s="231">
        <f t="shared" ref="AO8:AP17" si="1">+R8+X8+AD8+AJ8</f>
        <v>0.1</v>
      </c>
      <c r="AP8" s="231">
        <f t="shared" si="1"/>
        <v>0.05</v>
      </c>
      <c r="AQ8" s="230">
        <f t="shared" ref="AQ8:AQ17" si="2">AP8/AO8</f>
        <v>0.5</v>
      </c>
      <c r="AR8" s="601">
        <f>O8+U8+AA8+AG8</f>
        <v>0.30000000000000004</v>
      </c>
      <c r="AS8" s="601">
        <f>P8+V8+AB8+AH8</f>
        <v>0.15000000000000002</v>
      </c>
      <c r="AT8" s="601">
        <f>AS8/AR8</f>
        <v>0.5</v>
      </c>
    </row>
    <row r="9" spans="1:46" ht="39.75" customHeight="1" x14ac:dyDescent="0.45">
      <c r="A9" s="574"/>
      <c r="B9" s="568"/>
      <c r="C9" s="568"/>
      <c r="D9" s="580"/>
      <c r="E9" s="571"/>
      <c r="F9" s="583"/>
      <c r="G9" s="592"/>
      <c r="H9" s="592"/>
      <c r="I9" s="592"/>
      <c r="J9" s="592"/>
      <c r="K9" s="592"/>
      <c r="L9" s="244">
        <v>2</v>
      </c>
      <c r="M9" s="256" t="s">
        <v>1002</v>
      </c>
      <c r="N9" s="232">
        <v>0.1</v>
      </c>
      <c r="O9" s="595"/>
      <c r="P9" s="595"/>
      <c r="Q9" s="595"/>
      <c r="R9" s="234">
        <v>2.5000000000000001E-2</v>
      </c>
      <c r="S9" s="234">
        <v>2.5000000000000001E-2</v>
      </c>
      <c r="T9" s="224">
        <f>S9/R9</f>
        <v>1</v>
      </c>
      <c r="U9" s="595"/>
      <c r="V9" s="595"/>
      <c r="W9" s="595">
        <v>0</v>
      </c>
      <c r="X9" s="234">
        <v>2.5000000000000001E-2</v>
      </c>
      <c r="Y9" s="234">
        <v>2.5000000000000001E-2</v>
      </c>
      <c r="Z9" s="234">
        <f t="shared" si="0"/>
        <v>1</v>
      </c>
      <c r="AA9" s="595"/>
      <c r="AB9" s="595"/>
      <c r="AC9" s="595">
        <v>0</v>
      </c>
      <c r="AD9" s="234">
        <v>2.5000000000000001E-2</v>
      </c>
      <c r="AE9" s="224"/>
      <c r="AF9" s="224">
        <f>AE9/AD9</f>
        <v>0</v>
      </c>
      <c r="AG9" s="595"/>
      <c r="AH9" s="595"/>
      <c r="AI9" s="595">
        <v>0</v>
      </c>
      <c r="AJ9" s="234">
        <v>2.5000000000000001E-2</v>
      </c>
      <c r="AK9" s="224"/>
      <c r="AL9" s="245">
        <f>AK9/AJ9</f>
        <v>0</v>
      </c>
      <c r="AM9" s="233"/>
      <c r="AN9" s="233"/>
      <c r="AO9" s="232">
        <f t="shared" si="1"/>
        <v>0.1</v>
      </c>
      <c r="AP9" s="232">
        <f t="shared" si="1"/>
        <v>0.05</v>
      </c>
      <c r="AQ9" s="224">
        <f t="shared" si="2"/>
        <v>0.5</v>
      </c>
      <c r="AR9" s="603"/>
      <c r="AS9" s="603"/>
      <c r="AT9" s="603"/>
    </row>
    <row r="10" spans="1:46" ht="39.75" customHeight="1" x14ac:dyDescent="0.45">
      <c r="A10" s="574"/>
      <c r="B10" s="568"/>
      <c r="C10" s="568"/>
      <c r="D10" s="581"/>
      <c r="E10" s="572"/>
      <c r="F10" s="584"/>
      <c r="G10" s="593"/>
      <c r="H10" s="593"/>
      <c r="I10" s="593"/>
      <c r="J10" s="593"/>
      <c r="K10" s="593"/>
      <c r="L10" s="246">
        <v>3</v>
      </c>
      <c r="M10" s="262" t="s">
        <v>1003</v>
      </c>
      <c r="N10" s="278">
        <v>0.1</v>
      </c>
      <c r="O10" s="596"/>
      <c r="P10" s="596"/>
      <c r="Q10" s="596"/>
      <c r="R10" s="279">
        <v>2.5000000000000001E-2</v>
      </c>
      <c r="S10" s="279">
        <v>2.5000000000000001E-2</v>
      </c>
      <c r="T10" s="280">
        <f>S10/R10</f>
        <v>1</v>
      </c>
      <c r="U10" s="596"/>
      <c r="V10" s="596"/>
      <c r="W10" s="596">
        <v>0</v>
      </c>
      <c r="X10" s="279">
        <v>2.5000000000000001E-2</v>
      </c>
      <c r="Y10" s="279">
        <v>2.5000000000000001E-2</v>
      </c>
      <c r="Z10" s="279">
        <f t="shared" si="0"/>
        <v>1</v>
      </c>
      <c r="AA10" s="596"/>
      <c r="AB10" s="596"/>
      <c r="AC10" s="596">
        <v>0</v>
      </c>
      <c r="AD10" s="236">
        <v>2.5000000000000001E-2</v>
      </c>
      <c r="AE10" s="225"/>
      <c r="AF10" s="225">
        <f>AE10/AD10</f>
        <v>0</v>
      </c>
      <c r="AG10" s="596"/>
      <c r="AH10" s="596"/>
      <c r="AI10" s="596">
        <v>0</v>
      </c>
      <c r="AJ10" s="236">
        <v>2.5000000000000001E-2</v>
      </c>
      <c r="AK10" s="225"/>
      <c r="AL10" s="248">
        <f>AK10/AJ10</f>
        <v>0</v>
      </c>
      <c r="AM10" s="249"/>
      <c r="AN10" s="249"/>
      <c r="AO10" s="247">
        <f t="shared" si="1"/>
        <v>0.1</v>
      </c>
      <c r="AP10" s="247">
        <f t="shared" si="1"/>
        <v>0.05</v>
      </c>
      <c r="AQ10" s="225">
        <f t="shared" si="2"/>
        <v>0.5</v>
      </c>
      <c r="AR10" s="602"/>
      <c r="AS10" s="602"/>
      <c r="AT10" s="602"/>
    </row>
    <row r="11" spans="1:46" ht="39.75" customHeight="1" x14ac:dyDescent="0.45">
      <c r="A11" s="574"/>
      <c r="B11" s="568"/>
      <c r="C11" s="568"/>
      <c r="D11" s="579" t="s">
        <v>1004</v>
      </c>
      <c r="E11" s="570" t="s">
        <v>1005</v>
      </c>
      <c r="F11" s="582">
        <v>0.25</v>
      </c>
      <c r="G11" s="582">
        <v>0.1</v>
      </c>
      <c r="H11" s="582">
        <v>0.3</v>
      </c>
      <c r="I11" s="582">
        <v>0.3</v>
      </c>
      <c r="J11" s="582">
        <v>0.3</v>
      </c>
      <c r="K11" s="582">
        <v>1</v>
      </c>
      <c r="L11" s="241">
        <v>1</v>
      </c>
      <c r="M11" s="255" t="s">
        <v>1006</v>
      </c>
      <c r="N11" s="231">
        <v>0.1</v>
      </c>
      <c r="O11" s="594">
        <f>+R11+R12+R13</f>
        <v>0.05</v>
      </c>
      <c r="P11" s="594">
        <f>+S11+S12+S13</f>
        <v>0.05</v>
      </c>
      <c r="Q11" s="594">
        <f>P11/O11</f>
        <v>1</v>
      </c>
      <c r="R11" s="235">
        <v>0.05</v>
      </c>
      <c r="S11" s="235">
        <v>0.05</v>
      </c>
      <c r="T11" s="230">
        <f>S11/R11</f>
        <v>1</v>
      </c>
      <c r="U11" s="594">
        <f>+X11+X12+X13</f>
        <v>7.0000000000000007E-2</v>
      </c>
      <c r="V11" s="594">
        <f>+Y11+Y12+Y13</f>
        <v>7.0000000000000007E-2</v>
      </c>
      <c r="W11" s="594">
        <f>V11/U11</f>
        <v>1</v>
      </c>
      <c r="X11" s="235">
        <v>0.05</v>
      </c>
      <c r="Y11" s="235">
        <v>0.05</v>
      </c>
      <c r="Z11" s="235">
        <f t="shared" si="0"/>
        <v>1</v>
      </c>
      <c r="AA11" s="594">
        <f>+AD11+AD12+AD13</f>
        <v>0.1</v>
      </c>
      <c r="AB11" s="594"/>
      <c r="AC11" s="594">
        <f>AB11/AA11</f>
        <v>0</v>
      </c>
      <c r="AD11" s="235">
        <v>0</v>
      </c>
      <c r="AE11" s="241"/>
      <c r="AF11" s="230">
        <v>0</v>
      </c>
      <c r="AG11" s="594">
        <f>+AJ11+AJ12+AJ13</f>
        <v>0.08</v>
      </c>
      <c r="AH11" s="594"/>
      <c r="AI11" s="594">
        <f>AH11/AG11</f>
        <v>0</v>
      </c>
      <c r="AJ11" s="235">
        <v>0</v>
      </c>
      <c r="AK11" s="241"/>
      <c r="AL11" s="242">
        <v>0</v>
      </c>
      <c r="AM11" s="243"/>
      <c r="AN11" s="243"/>
      <c r="AO11" s="231">
        <f t="shared" si="1"/>
        <v>0.1</v>
      </c>
      <c r="AP11" s="231">
        <f t="shared" si="1"/>
        <v>0.1</v>
      </c>
      <c r="AQ11" s="230">
        <f t="shared" si="2"/>
        <v>1</v>
      </c>
      <c r="AR11" s="599">
        <f>O11+U11+AA11+AG11</f>
        <v>0.30000000000000004</v>
      </c>
      <c r="AS11" s="599">
        <f>P11+V11+AB11+AH11</f>
        <v>0.12000000000000001</v>
      </c>
      <c r="AT11" s="599">
        <f>AS11/AR11</f>
        <v>0.39999999999999997</v>
      </c>
    </row>
    <row r="12" spans="1:46" ht="39.75" customHeight="1" x14ac:dyDescent="0.45">
      <c r="A12" s="574"/>
      <c r="B12" s="568"/>
      <c r="C12" s="568"/>
      <c r="D12" s="580"/>
      <c r="E12" s="571"/>
      <c r="F12" s="583"/>
      <c r="G12" s="583"/>
      <c r="H12" s="583"/>
      <c r="I12" s="583"/>
      <c r="J12" s="583"/>
      <c r="K12" s="583"/>
      <c r="L12" s="244">
        <v>2</v>
      </c>
      <c r="M12" s="256" t="s">
        <v>1007</v>
      </c>
      <c r="N12" s="232">
        <v>0.1</v>
      </c>
      <c r="O12" s="595"/>
      <c r="P12" s="595"/>
      <c r="Q12" s="595"/>
      <c r="R12" s="234">
        <v>0</v>
      </c>
      <c r="S12" s="234">
        <v>0</v>
      </c>
      <c r="T12" s="224">
        <v>0</v>
      </c>
      <c r="U12" s="595"/>
      <c r="V12" s="595"/>
      <c r="W12" s="595">
        <v>0</v>
      </c>
      <c r="X12" s="234">
        <v>0.01</v>
      </c>
      <c r="Y12" s="234">
        <v>0.01</v>
      </c>
      <c r="Z12" s="234">
        <f t="shared" si="0"/>
        <v>1</v>
      </c>
      <c r="AA12" s="595"/>
      <c r="AB12" s="595"/>
      <c r="AC12" s="595">
        <v>0</v>
      </c>
      <c r="AD12" s="234">
        <v>0.05</v>
      </c>
      <c r="AE12" s="244"/>
      <c r="AF12" s="224">
        <v>0</v>
      </c>
      <c r="AG12" s="595"/>
      <c r="AH12" s="595"/>
      <c r="AI12" s="595">
        <v>0</v>
      </c>
      <c r="AJ12" s="234">
        <v>0.04</v>
      </c>
      <c r="AK12" s="244"/>
      <c r="AL12" s="245">
        <v>0</v>
      </c>
      <c r="AM12" s="233"/>
      <c r="AN12" s="233"/>
      <c r="AO12" s="232">
        <f t="shared" si="1"/>
        <v>0.1</v>
      </c>
      <c r="AP12" s="232">
        <f t="shared" si="1"/>
        <v>0.01</v>
      </c>
      <c r="AQ12" s="224">
        <f t="shared" si="2"/>
        <v>9.9999999999999992E-2</v>
      </c>
      <c r="AR12" s="604"/>
      <c r="AS12" s="604"/>
      <c r="AT12" s="604"/>
    </row>
    <row r="13" spans="1:46" ht="39.75" customHeight="1" x14ac:dyDescent="0.45">
      <c r="A13" s="575"/>
      <c r="B13" s="569"/>
      <c r="C13" s="569"/>
      <c r="D13" s="581"/>
      <c r="E13" s="572"/>
      <c r="F13" s="584"/>
      <c r="G13" s="584"/>
      <c r="H13" s="584"/>
      <c r="I13" s="584"/>
      <c r="J13" s="584"/>
      <c r="K13" s="584"/>
      <c r="L13" s="246">
        <v>3</v>
      </c>
      <c r="M13" s="262" t="s">
        <v>1008</v>
      </c>
      <c r="N13" s="247">
        <v>0.1</v>
      </c>
      <c r="O13" s="596"/>
      <c r="P13" s="596"/>
      <c r="Q13" s="596"/>
      <c r="R13" s="236">
        <v>0</v>
      </c>
      <c r="S13" s="236">
        <v>0</v>
      </c>
      <c r="T13" s="225">
        <v>0</v>
      </c>
      <c r="U13" s="596"/>
      <c r="V13" s="596"/>
      <c r="W13" s="596">
        <v>0</v>
      </c>
      <c r="X13" s="236">
        <v>0.01</v>
      </c>
      <c r="Y13" s="236">
        <v>0.01</v>
      </c>
      <c r="Z13" s="236">
        <f t="shared" si="0"/>
        <v>1</v>
      </c>
      <c r="AA13" s="596"/>
      <c r="AB13" s="596"/>
      <c r="AC13" s="596">
        <v>0</v>
      </c>
      <c r="AD13" s="236">
        <v>0.05</v>
      </c>
      <c r="AE13" s="246"/>
      <c r="AF13" s="225">
        <v>0</v>
      </c>
      <c r="AG13" s="596"/>
      <c r="AH13" s="596"/>
      <c r="AI13" s="596">
        <v>0</v>
      </c>
      <c r="AJ13" s="236">
        <v>0.04</v>
      </c>
      <c r="AK13" s="246"/>
      <c r="AL13" s="248">
        <v>0</v>
      </c>
      <c r="AM13" s="249"/>
      <c r="AN13" s="249"/>
      <c r="AO13" s="247">
        <f t="shared" si="1"/>
        <v>0.1</v>
      </c>
      <c r="AP13" s="247">
        <f t="shared" si="1"/>
        <v>0.01</v>
      </c>
      <c r="AQ13" s="225">
        <f t="shared" si="2"/>
        <v>9.9999999999999992E-2</v>
      </c>
      <c r="AR13" s="600"/>
      <c r="AS13" s="600"/>
      <c r="AT13" s="600"/>
    </row>
    <row r="14" spans="1:46" ht="39.75" customHeight="1" x14ac:dyDescent="0.45">
      <c r="A14" s="564">
        <v>2</v>
      </c>
      <c r="B14" s="570" t="s">
        <v>1018</v>
      </c>
      <c r="C14" s="567">
        <v>0.5</v>
      </c>
      <c r="D14" s="579" t="s">
        <v>1009</v>
      </c>
      <c r="E14" s="570" t="s">
        <v>1010</v>
      </c>
      <c r="F14" s="585">
        <v>0.25</v>
      </c>
      <c r="G14" s="585">
        <v>0.1</v>
      </c>
      <c r="H14" s="585">
        <v>0.3</v>
      </c>
      <c r="I14" s="585">
        <v>0.3</v>
      </c>
      <c r="J14" s="585">
        <v>0.3</v>
      </c>
      <c r="K14" s="585">
        <v>1</v>
      </c>
      <c r="L14" s="241">
        <v>1</v>
      </c>
      <c r="M14" s="255" t="s">
        <v>1011</v>
      </c>
      <c r="N14" s="265">
        <v>0.15</v>
      </c>
      <c r="O14" s="582">
        <f>+R14+R15</f>
        <v>0.1</v>
      </c>
      <c r="P14" s="582">
        <f>+S14+S15</f>
        <v>0.1</v>
      </c>
      <c r="Q14" s="582">
        <f>P14/O14</f>
        <v>1</v>
      </c>
      <c r="R14" s="235">
        <v>0.1</v>
      </c>
      <c r="S14" s="235">
        <v>0.1</v>
      </c>
      <c r="T14" s="230">
        <f>S14/R14</f>
        <v>1</v>
      </c>
      <c r="U14" s="582">
        <f>+X14+X15</f>
        <v>0.1</v>
      </c>
      <c r="V14" s="582">
        <f>+Y14+Y15</f>
        <v>0.1</v>
      </c>
      <c r="W14" s="582">
        <f>V14/U14</f>
        <v>1</v>
      </c>
      <c r="X14" s="235">
        <v>0.05</v>
      </c>
      <c r="Y14" s="235">
        <v>0.05</v>
      </c>
      <c r="Z14" s="235">
        <f t="shared" si="0"/>
        <v>1</v>
      </c>
      <c r="AA14" s="582">
        <f>+AD14+AD15</f>
        <v>0.05</v>
      </c>
      <c r="AB14" s="582"/>
      <c r="AC14" s="582">
        <f>AB14/AA14</f>
        <v>0</v>
      </c>
      <c r="AD14" s="235">
        <v>0</v>
      </c>
      <c r="AE14" s="241"/>
      <c r="AF14" s="230">
        <v>0</v>
      </c>
      <c r="AG14" s="582">
        <f>+AJ14+AJ15</f>
        <v>0.05</v>
      </c>
      <c r="AH14" s="582"/>
      <c r="AI14" s="582">
        <f>AH14/AG14</f>
        <v>0</v>
      </c>
      <c r="AJ14" s="235">
        <v>0</v>
      </c>
      <c r="AK14" s="241"/>
      <c r="AL14" s="242">
        <v>0</v>
      </c>
      <c r="AM14" s="243"/>
      <c r="AN14" s="243"/>
      <c r="AO14" s="231">
        <f t="shared" si="1"/>
        <v>0.15000000000000002</v>
      </c>
      <c r="AP14" s="231">
        <f t="shared" si="1"/>
        <v>0.15000000000000002</v>
      </c>
      <c r="AQ14" s="230">
        <f t="shared" si="2"/>
        <v>1</v>
      </c>
      <c r="AR14" s="599">
        <f>O14+U14+AA14+AG14</f>
        <v>0.3</v>
      </c>
      <c r="AS14" s="599">
        <f>P14+V14+AB14+AH14</f>
        <v>0.2</v>
      </c>
      <c r="AT14" s="599">
        <f>AS14/AR14</f>
        <v>0.66666666666666674</v>
      </c>
    </row>
    <row r="15" spans="1:46" ht="39.75" customHeight="1" x14ac:dyDescent="0.45">
      <c r="A15" s="565"/>
      <c r="B15" s="571"/>
      <c r="C15" s="568"/>
      <c r="D15" s="589"/>
      <c r="E15" s="590"/>
      <c r="F15" s="586"/>
      <c r="G15" s="586"/>
      <c r="H15" s="586"/>
      <c r="I15" s="586"/>
      <c r="J15" s="586"/>
      <c r="K15" s="586"/>
      <c r="L15" s="244">
        <v>2</v>
      </c>
      <c r="M15" s="256" t="s">
        <v>1012</v>
      </c>
      <c r="N15" s="264">
        <v>0.15</v>
      </c>
      <c r="O15" s="597"/>
      <c r="P15" s="597"/>
      <c r="Q15" s="597"/>
      <c r="R15" s="234">
        <v>0</v>
      </c>
      <c r="S15" s="234">
        <v>0</v>
      </c>
      <c r="T15" s="224">
        <v>0</v>
      </c>
      <c r="U15" s="597"/>
      <c r="V15" s="597"/>
      <c r="W15" s="597">
        <v>0</v>
      </c>
      <c r="X15" s="234">
        <v>0.05</v>
      </c>
      <c r="Y15" s="234">
        <v>0.05</v>
      </c>
      <c r="Z15" s="234">
        <f t="shared" si="0"/>
        <v>1</v>
      </c>
      <c r="AA15" s="597"/>
      <c r="AB15" s="597"/>
      <c r="AC15" s="597">
        <v>0</v>
      </c>
      <c r="AD15" s="234">
        <v>0.05</v>
      </c>
      <c r="AE15" s="244"/>
      <c r="AF15" s="224">
        <v>0</v>
      </c>
      <c r="AG15" s="597"/>
      <c r="AH15" s="597"/>
      <c r="AI15" s="597">
        <v>0</v>
      </c>
      <c r="AJ15" s="234">
        <v>0.05</v>
      </c>
      <c r="AK15" s="244"/>
      <c r="AL15" s="245">
        <v>0</v>
      </c>
      <c r="AM15" s="233"/>
      <c r="AN15" s="233"/>
      <c r="AO15" s="232">
        <f t="shared" si="1"/>
        <v>0.15000000000000002</v>
      </c>
      <c r="AP15" s="232">
        <f t="shared" si="1"/>
        <v>0.05</v>
      </c>
      <c r="AQ15" s="224">
        <f t="shared" si="2"/>
        <v>0.33333333333333331</v>
      </c>
      <c r="AR15" s="600"/>
      <c r="AS15" s="600"/>
      <c r="AT15" s="600"/>
    </row>
    <row r="16" spans="1:46" ht="39.75" customHeight="1" x14ac:dyDescent="0.45">
      <c r="A16" s="565"/>
      <c r="B16" s="571"/>
      <c r="C16" s="568"/>
      <c r="D16" s="585" t="s">
        <v>1013</v>
      </c>
      <c r="E16" s="587" t="s">
        <v>1014</v>
      </c>
      <c r="F16" s="585">
        <v>0.25</v>
      </c>
      <c r="G16" s="585">
        <v>0.1</v>
      </c>
      <c r="H16" s="585">
        <v>0.3</v>
      </c>
      <c r="I16" s="585">
        <v>0.3</v>
      </c>
      <c r="J16" s="585">
        <v>0.3</v>
      </c>
      <c r="K16" s="585">
        <v>1</v>
      </c>
      <c r="L16" s="244">
        <v>1</v>
      </c>
      <c r="M16" s="256" t="s">
        <v>1015</v>
      </c>
      <c r="N16" s="264">
        <v>0.15</v>
      </c>
      <c r="O16" s="598">
        <f>+R16+R17</f>
        <v>7.4999999999999997E-2</v>
      </c>
      <c r="P16" s="598">
        <f>+S16+S17</f>
        <v>7.4999999999999997E-2</v>
      </c>
      <c r="Q16" s="598">
        <f>P16/O16</f>
        <v>1</v>
      </c>
      <c r="R16" s="234">
        <v>3.7499999999999999E-2</v>
      </c>
      <c r="S16" s="234">
        <v>3.7499999999999999E-2</v>
      </c>
      <c r="T16" s="224">
        <f>S16/R16</f>
        <v>1</v>
      </c>
      <c r="U16" s="598">
        <f>+X16+X17</f>
        <v>7.4999999999999997E-2</v>
      </c>
      <c r="V16" s="598">
        <f>+Y16+Y17</f>
        <v>7.4999999999999997E-2</v>
      </c>
      <c r="W16" s="598">
        <f>V16/U16</f>
        <v>1</v>
      </c>
      <c r="X16" s="234">
        <v>3.7499999999999999E-2</v>
      </c>
      <c r="Y16" s="234">
        <v>3.7499999999999999E-2</v>
      </c>
      <c r="Z16" s="234">
        <f t="shared" si="0"/>
        <v>1</v>
      </c>
      <c r="AA16" s="598">
        <f>+AD16+AD17</f>
        <v>7.4999999999999997E-2</v>
      </c>
      <c r="AB16" s="598"/>
      <c r="AC16" s="598">
        <f>AB16/AA16</f>
        <v>0</v>
      </c>
      <c r="AD16" s="234">
        <v>3.7499999999999999E-2</v>
      </c>
      <c r="AE16" s="244"/>
      <c r="AF16" s="224">
        <f>AE16/AD16</f>
        <v>0</v>
      </c>
      <c r="AG16" s="598">
        <f>+AJ16+AJ17</f>
        <v>7.4999999999999997E-2</v>
      </c>
      <c r="AH16" s="598"/>
      <c r="AI16" s="598">
        <f>AH16/AG16</f>
        <v>0</v>
      </c>
      <c r="AJ16" s="234">
        <v>3.7499999999999999E-2</v>
      </c>
      <c r="AK16" s="244"/>
      <c r="AL16" s="245">
        <f>AK16/AJ16</f>
        <v>0</v>
      </c>
      <c r="AM16" s="233"/>
      <c r="AN16" s="233"/>
      <c r="AO16" s="232">
        <f t="shared" si="1"/>
        <v>0.15</v>
      </c>
      <c r="AP16" s="232">
        <f t="shared" si="1"/>
        <v>7.4999999999999997E-2</v>
      </c>
      <c r="AQ16" s="224">
        <f t="shared" si="2"/>
        <v>0.5</v>
      </c>
      <c r="AR16" s="601">
        <f>O16+U16+AA16+AG16</f>
        <v>0.3</v>
      </c>
      <c r="AS16" s="601">
        <f>P16+V16+AB16+AH16</f>
        <v>0.15</v>
      </c>
      <c r="AT16" s="601">
        <f>AS16/AR16</f>
        <v>0.5</v>
      </c>
    </row>
    <row r="17" spans="1:46" ht="39.75" customHeight="1" x14ac:dyDescent="0.45">
      <c r="A17" s="566"/>
      <c r="B17" s="572"/>
      <c r="C17" s="569"/>
      <c r="D17" s="586"/>
      <c r="E17" s="588"/>
      <c r="F17" s="586"/>
      <c r="G17" s="586"/>
      <c r="H17" s="586"/>
      <c r="I17" s="586"/>
      <c r="J17" s="586"/>
      <c r="K17" s="586"/>
      <c r="L17" s="244">
        <v>2</v>
      </c>
      <c r="M17" s="256" t="s">
        <v>1016</v>
      </c>
      <c r="N17" s="264">
        <v>0.15</v>
      </c>
      <c r="O17" s="597"/>
      <c r="P17" s="597"/>
      <c r="Q17" s="597"/>
      <c r="R17" s="234">
        <v>3.7499999999999999E-2</v>
      </c>
      <c r="S17" s="234">
        <v>3.7499999999999999E-2</v>
      </c>
      <c r="T17" s="224">
        <f>S17/R17</f>
        <v>1</v>
      </c>
      <c r="U17" s="597"/>
      <c r="V17" s="597"/>
      <c r="W17" s="597">
        <v>0</v>
      </c>
      <c r="X17" s="234">
        <v>3.7499999999999999E-2</v>
      </c>
      <c r="Y17" s="234">
        <v>3.7499999999999999E-2</v>
      </c>
      <c r="Z17" s="234">
        <f t="shared" si="0"/>
        <v>1</v>
      </c>
      <c r="AA17" s="597"/>
      <c r="AB17" s="597"/>
      <c r="AC17" s="597">
        <v>0</v>
      </c>
      <c r="AD17" s="234">
        <v>3.7499999999999999E-2</v>
      </c>
      <c r="AE17" s="244"/>
      <c r="AF17" s="224">
        <f>AE17/AD17</f>
        <v>0</v>
      </c>
      <c r="AG17" s="597"/>
      <c r="AH17" s="597"/>
      <c r="AI17" s="597">
        <v>0</v>
      </c>
      <c r="AJ17" s="234">
        <v>3.7499999999999999E-2</v>
      </c>
      <c r="AK17" s="244"/>
      <c r="AL17" s="245">
        <f>AK17/AJ17</f>
        <v>0</v>
      </c>
      <c r="AM17" s="233"/>
      <c r="AN17" s="233"/>
      <c r="AO17" s="232">
        <f t="shared" si="1"/>
        <v>0.15</v>
      </c>
      <c r="AP17" s="232">
        <f t="shared" si="1"/>
        <v>7.4999999999999997E-2</v>
      </c>
      <c r="AQ17" s="224">
        <f t="shared" si="2"/>
        <v>0.5</v>
      </c>
      <c r="AR17" s="602"/>
      <c r="AS17" s="602"/>
      <c r="AT17" s="602"/>
    </row>
  </sheetData>
  <autoFilter ref="D7:AW10" xr:uid="{00000000-0009-0000-0000-000001000000}"/>
  <mergeCells count="113">
    <mergeCell ref="AR14:AR15"/>
    <mergeCell ref="AS14:AS15"/>
    <mergeCell ref="AT14:AT15"/>
    <mergeCell ref="AR16:AR17"/>
    <mergeCell ref="AS16:AS17"/>
    <mergeCell ref="AT16:AT17"/>
    <mergeCell ref="AR8:AR10"/>
    <mergeCell ref="AS8:AS10"/>
    <mergeCell ref="AT8:AT10"/>
    <mergeCell ref="AR11:AR13"/>
    <mergeCell ref="AS11:AS13"/>
    <mergeCell ref="AT11:AT13"/>
    <mergeCell ref="AI16:AI17"/>
    <mergeCell ref="AH16:AH17"/>
    <mergeCell ref="AC8:AC10"/>
    <mergeCell ref="AC11:AC13"/>
    <mergeCell ref="AC14:AC15"/>
    <mergeCell ref="AC16:AC17"/>
    <mergeCell ref="AG16:AG17"/>
    <mergeCell ref="AG8:AG10"/>
    <mergeCell ref="AG11:AG13"/>
    <mergeCell ref="AG14:AG15"/>
    <mergeCell ref="AH8:AH10"/>
    <mergeCell ref="AH11:AH13"/>
    <mergeCell ref="AH14:AH15"/>
    <mergeCell ref="AI8:AI10"/>
    <mergeCell ref="AI11:AI13"/>
    <mergeCell ref="AI14:AI15"/>
    <mergeCell ref="AB8:AB10"/>
    <mergeCell ref="AB11:AB13"/>
    <mergeCell ref="AB14:AB15"/>
    <mergeCell ref="AB16:AB17"/>
    <mergeCell ref="AA8:AA10"/>
    <mergeCell ref="AA11:AA13"/>
    <mergeCell ref="AA14:AA15"/>
    <mergeCell ref="W8:W10"/>
    <mergeCell ref="W11:W13"/>
    <mergeCell ref="W14:W15"/>
    <mergeCell ref="W16:W17"/>
    <mergeCell ref="U11:U13"/>
    <mergeCell ref="U14:U15"/>
    <mergeCell ref="U16:U17"/>
    <mergeCell ref="AA16:AA17"/>
    <mergeCell ref="Q11:Q13"/>
    <mergeCell ref="Q14:Q15"/>
    <mergeCell ref="Q16:Q17"/>
    <mergeCell ref="O8:O10"/>
    <mergeCell ref="O11:O13"/>
    <mergeCell ref="O14:O15"/>
    <mergeCell ref="O16:O17"/>
    <mergeCell ref="P8:P10"/>
    <mergeCell ref="P11:P13"/>
    <mergeCell ref="P14:P15"/>
    <mergeCell ref="P16:P17"/>
    <mergeCell ref="Q8:Q10"/>
    <mergeCell ref="U8:U10"/>
    <mergeCell ref="V8:V10"/>
    <mergeCell ref="V11:V13"/>
    <mergeCell ref="V14:V15"/>
    <mergeCell ref="V16:V17"/>
    <mergeCell ref="J8:J10"/>
    <mergeCell ref="K8:K10"/>
    <mergeCell ref="G11:G13"/>
    <mergeCell ref="H11:H13"/>
    <mergeCell ref="I11:I13"/>
    <mergeCell ref="J11:J13"/>
    <mergeCell ref="K11:K13"/>
    <mergeCell ref="G8:G10"/>
    <mergeCell ref="F11:F13"/>
    <mergeCell ref="H8:H10"/>
    <mergeCell ref="I8:I10"/>
    <mergeCell ref="H16:H17"/>
    <mergeCell ref="I16:I17"/>
    <mergeCell ref="J16:J17"/>
    <mergeCell ref="K16:K17"/>
    <mergeCell ref="D14:D15"/>
    <mergeCell ref="E14:E15"/>
    <mergeCell ref="F14:F15"/>
    <mergeCell ref="G14:G15"/>
    <mergeCell ref="H14:H15"/>
    <mergeCell ref="A14:A17"/>
    <mergeCell ref="B8:B13"/>
    <mergeCell ref="B14:B17"/>
    <mergeCell ref="A8:A13"/>
    <mergeCell ref="C8:C13"/>
    <mergeCell ref="C14:C17"/>
    <mergeCell ref="A1:B4"/>
    <mergeCell ref="D4:M4"/>
    <mergeCell ref="N4:Q4"/>
    <mergeCell ref="D1:Q1"/>
    <mergeCell ref="D2:Q2"/>
    <mergeCell ref="D3:Q3"/>
    <mergeCell ref="D8:D10"/>
    <mergeCell ref="E8:E10"/>
    <mergeCell ref="E11:E13"/>
    <mergeCell ref="D11:D13"/>
    <mergeCell ref="F8:F10"/>
    <mergeCell ref="I14:I15"/>
    <mergeCell ref="J14:J15"/>
    <mergeCell ref="K14:K15"/>
    <mergeCell ref="D16:D17"/>
    <mergeCell ref="E16:E17"/>
    <mergeCell ref="F16:F17"/>
    <mergeCell ref="G16:G17"/>
    <mergeCell ref="AO6:AQ6"/>
    <mergeCell ref="AO5:AT5"/>
    <mergeCell ref="D6:F6"/>
    <mergeCell ref="L6:N6"/>
    <mergeCell ref="O6:T6"/>
    <mergeCell ref="U6:Z6"/>
    <mergeCell ref="AR6:AT6"/>
    <mergeCell ref="AA6:AF6"/>
    <mergeCell ref="AG6:AL6"/>
  </mergeCells>
  <dataValidations count="21">
    <dataValidation allowBlank="1" showInputMessage="1" showErrorMessage="1" prompt="Corresponde al porcentaje total programado para la  sub tarea en la vigencia._x000a_" sqref="AO7" xr:uid="{00000000-0002-0000-0100-000000000000}"/>
    <dataValidation allowBlank="1" showInputMessage="1" showErrorMessage="1" prompt="Corresponde al porcentaje total ejecutado para la sub tarea en la vigencia._x000a_" sqref="AP7" xr:uid="{00000000-0002-0000-0100-000001000000}"/>
    <dataValidation allowBlank="1" showInputMessage="1" showErrorMessage="1" prompt="Corresponde a la sumatoria del porcentaje programado para las subtareas de cada trimestre." sqref="N7" xr:uid="{00000000-0002-0000-0100-000002000000}"/>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00000000-0002-0000-0100-000003000000}"/>
    <dataValidation allowBlank="1" showInputMessage="1" showErrorMessage="1" prompt="Muestra la relación de la ejecución frente a la programación" sqref="T7 Z7 AT7 AL7 AF7 AQ7" xr:uid="{00000000-0002-0000-0100-000004000000}"/>
    <dataValidation allowBlank="1" showInputMessage="1" showErrorMessage="1" prompt="Muestra los resultados de la ejecución frente a la programación" sqref="W7 AC7 Q7 AI7" xr:uid="{00000000-0002-0000-0100-000005000000}"/>
    <dataValidation allowBlank="1" showInputMessage="1" showErrorMessage="1" prompt="Corresponde al porcentaje ejecutado de las sub tareas para el periodo reportado." sqref="AE7 AK7 S7 Y7" xr:uid="{00000000-0002-0000-0100-000006000000}"/>
    <dataValidation allowBlank="1" showInputMessage="1" showErrorMessage="1" prompt="Corresponde al porcentaje total programado para la tarea en la vigencia. La sumatoria por tarea debe ser del 10%." sqref="AR7" xr:uid="{00000000-0002-0000-0100-000007000000}"/>
    <dataValidation allowBlank="1" showInputMessage="1" showErrorMessage="1" prompt="Corresponde al porcentaje total ejecutado para la tarea en la vigencia." sqref="AS7" xr:uid="{00000000-0002-0000-0100-000008000000}"/>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00000000-0002-0000-0100-000009000000}"/>
    <dataValidation allowBlank="1" showInputMessage="1" showErrorMessage="1" prompt="Registrar el porcentaje asginado a la tarea para la vigencia. " sqref="G7:J7" xr:uid="{00000000-0002-0000-0100-00000A000000}"/>
    <dataValidation allowBlank="1" showInputMessage="1" showErrorMessage="1" prompt="Registrar el porcentaje asginado a la tarea para la vigencia. El total para el PDD debe sumar 100 %." sqref="K7" xr:uid="{00000000-0002-0000-0100-00000B000000}"/>
    <dataValidation allowBlank="1" showInputMessage="1" showErrorMessage="1" prompt="Numerar las sub tareas con las que considera se da cumplimiento a la actividad." sqref="L7" xr:uid="{00000000-0002-0000-0100-00000C000000}"/>
    <dataValidation allowBlank="1" showInputMessage="1" showErrorMessage="1" prompt="Corresponde al porcentaje programado para la tarea, el cual depende de los porcentajes asignados a las sub tareas. " sqref="AA7 AG7 O7 U7" xr:uid="{00000000-0002-0000-0100-00000D000000}"/>
    <dataValidation allowBlank="1" showInputMessage="1" showErrorMessage="1" prompt="Corresponde al porcentaje ejecutado para la tarea, el cual depende de los porcentajes ejecutados en las sub tareas. " sqref="AB7 AH7 P7 V7" xr:uid="{00000000-0002-0000-0100-00000E000000}"/>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00000000-0002-0000-0100-00000F000000}"/>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00000000-0002-0000-0100-000010000000}"/>
    <dataValidation allowBlank="1" showInputMessage="1" showErrorMessage="1" prompt="Relacione el código de las tareas con las que considera se da cumplimiento a la actividad." sqref="D7" xr:uid="{00000000-0002-0000-0100-000011000000}"/>
    <dataValidation allowBlank="1" showInputMessage="1" showErrorMessage="1" prompt="Relacionar el nombre de la actividad del proyecto. Debe guardar coherencia con el registrado en la hoja de vida de indicador." sqref="B7" xr:uid="{00000000-0002-0000-0100-000012000000}"/>
    <dataValidation allowBlank="1" showInputMessage="1" showErrorMessage="1" prompt="Corresponde al porcentaje programado para las sub tareas en el periodo a reportar." sqref="AJ7 AD7 R7 X7" xr:uid="{00000000-0002-0000-0100-000013000000}"/>
    <dataValidation allowBlank="1" showInputMessage="1" showErrorMessage="1" prompt="Relacionar el código de la actividad. El código es asignado por SEGPLAN, y debe guardar coherencia con el registrado en la hoja de vidad de indicador._x000a_" sqref="A7" xr:uid="{00000000-0002-0000-0100-000014000000}"/>
  </dataValidations>
  <pageMargins left="0.7" right="0.7" top="0.75" bottom="0.75"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BA11"/>
  <sheetViews>
    <sheetView tabSelected="1" topLeftCell="AF9" zoomScale="85" zoomScaleNormal="85" workbookViewId="0">
      <selection activeCell="AI9" sqref="AI9"/>
    </sheetView>
  </sheetViews>
  <sheetFormatPr baseColWidth="10" defaultColWidth="14.3984375" defaultRowHeight="15" customHeight="1" x14ac:dyDescent="0.45"/>
  <cols>
    <col min="1" max="2" width="23" customWidth="1"/>
    <col min="3" max="3" width="34.59765625" customWidth="1"/>
    <col min="4" max="4" width="38.59765625" customWidth="1"/>
    <col min="5" max="5" width="19" hidden="1" customWidth="1"/>
    <col min="6" max="10" width="17.265625" customWidth="1"/>
    <col min="11" max="11" width="20.1328125" customWidth="1"/>
    <col min="12" max="12" width="24.3984375" customWidth="1"/>
    <col min="13" max="13" width="6.3984375" hidden="1" customWidth="1"/>
    <col min="14" max="14" width="12" hidden="1" customWidth="1"/>
    <col min="15" max="16" width="12.73046875" hidden="1" customWidth="1"/>
    <col min="17" max="17" width="6.1328125" customWidth="1"/>
    <col min="18" max="18" width="23.265625" customWidth="1"/>
    <col min="19" max="20" width="15.1328125" customWidth="1"/>
    <col min="21" max="22" width="25.3984375" customWidth="1"/>
    <col min="23" max="23" width="7.59765625" customWidth="1"/>
    <col min="24" max="24" width="31.3984375" customWidth="1"/>
    <col min="25" max="25" width="15.86328125" customWidth="1"/>
    <col min="26" max="26" width="18.73046875" customWidth="1"/>
    <col min="27" max="29" width="10.73046875" customWidth="1"/>
    <col min="30" max="30" width="30" customWidth="1"/>
    <col min="31" max="31" width="15.1328125" customWidth="1"/>
    <col min="32" max="34" width="10.73046875" customWidth="1"/>
    <col min="35" max="35" width="28.86328125" customWidth="1"/>
    <col min="36" max="36" width="12.1328125" customWidth="1"/>
    <col min="37" max="39" width="10.73046875" customWidth="1"/>
    <col min="40" max="40" width="55.73046875" style="215" customWidth="1"/>
    <col min="41" max="41" width="30.73046875" customWidth="1"/>
    <col min="42" max="43" width="10.73046875" customWidth="1"/>
    <col min="44" max="44" width="10.86328125" customWidth="1"/>
    <col min="45" max="45" width="30" customWidth="1"/>
    <col min="46" max="46" width="15.1328125" customWidth="1"/>
    <col min="47" max="49" width="35.86328125" customWidth="1"/>
    <col min="50" max="50" width="6.86328125" customWidth="1"/>
    <col min="51" max="51" width="14.73046875" customWidth="1"/>
    <col min="52" max="53" width="13.265625" customWidth="1"/>
    <col min="54" max="54" width="11.3984375" customWidth="1"/>
    <col min="55" max="73" width="10.73046875" customWidth="1"/>
  </cols>
  <sheetData>
    <row r="1" spans="1:53" ht="24" customHeight="1" x14ac:dyDescent="0.45">
      <c r="A1" s="391"/>
      <c r="B1" s="428"/>
      <c r="C1" s="629" t="s">
        <v>0</v>
      </c>
      <c r="D1" s="412"/>
      <c r="E1" s="412"/>
      <c r="F1" s="412"/>
      <c r="G1" s="412"/>
      <c r="H1" s="412"/>
      <c r="I1" s="412"/>
      <c r="J1" s="412"/>
      <c r="K1" s="412"/>
      <c r="L1" s="412"/>
      <c r="M1" s="412"/>
      <c r="N1" s="412"/>
      <c r="O1" s="412"/>
      <c r="P1" s="412"/>
      <c r="Q1" s="413"/>
      <c r="R1" s="40"/>
      <c r="S1" s="40"/>
      <c r="T1" s="40"/>
      <c r="U1" s="40"/>
      <c r="V1" s="40"/>
      <c r="W1" s="40"/>
      <c r="X1" s="40"/>
      <c r="Y1" s="40"/>
      <c r="Z1" s="40"/>
      <c r="AA1" s="40"/>
      <c r="AB1" s="40"/>
      <c r="AC1" s="40"/>
      <c r="AD1" s="40"/>
      <c r="AE1" s="40"/>
      <c r="AF1" s="40"/>
      <c r="AG1" s="40"/>
      <c r="AH1" s="40"/>
      <c r="AI1" s="40"/>
      <c r="AJ1" s="40"/>
      <c r="AK1" s="40"/>
      <c r="AL1" s="40"/>
      <c r="AM1" s="40"/>
      <c r="AN1" s="211"/>
      <c r="AO1" s="40"/>
      <c r="AP1" s="40"/>
      <c r="AQ1" s="40"/>
      <c r="AR1" s="40"/>
      <c r="AS1" s="40"/>
      <c r="AT1" s="40"/>
      <c r="AU1" s="40"/>
      <c r="AV1" s="40"/>
      <c r="AW1" s="40"/>
      <c r="AX1" s="40"/>
      <c r="AY1" s="40"/>
      <c r="AZ1" s="40"/>
      <c r="BA1" s="40"/>
    </row>
    <row r="2" spans="1:53" ht="24" customHeight="1" x14ac:dyDescent="0.45">
      <c r="A2" s="393"/>
      <c r="B2" s="441"/>
      <c r="C2" s="629" t="s">
        <v>1</v>
      </c>
      <c r="D2" s="412"/>
      <c r="E2" s="412"/>
      <c r="F2" s="412"/>
      <c r="G2" s="412"/>
      <c r="H2" s="412"/>
      <c r="I2" s="412"/>
      <c r="J2" s="412"/>
      <c r="K2" s="412"/>
      <c r="L2" s="412"/>
      <c r="M2" s="412"/>
      <c r="N2" s="412"/>
      <c r="O2" s="412"/>
      <c r="P2" s="412"/>
      <c r="Q2" s="413"/>
      <c r="R2" s="40"/>
      <c r="S2" s="40"/>
      <c r="T2" s="40"/>
      <c r="U2" s="40"/>
      <c r="V2" s="40"/>
      <c r="W2" s="40"/>
      <c r="X2" s="40"/>
      <c r="Y2" s="40"/>
      <c r="Z2" s="40"/>
      <c r="AA2" s="40"/>
      <c r="AB2" s="40"/>
      <c r="AC2" s="40"/>
      <c r="AD2" s="40"/>
      <c r="AE2" s="40"/>
      <c r="AF2" s="40"/>
      <c r="AG2" s="40"/>
      <c r="AH2" s="40"/>
      <c r="AI2" s="40"/>
      <c r="AJ2" s="40"/>
      <c r="AK2" s="40"/>
      <c r="AL2" s="40"/>
      <c r="AM2" s="40"/>
      <c r="AN2" s="211"/>
      <c r="AO2" s="40"/>
      <c r="AP2" s="40"/>
      <c r="AQ2" s="40"/>
      <c r="AR2" s="40"/>
      <c r="AS2" s="40"/>
      <c r="AT2" s="40"/>
      <c r="AU2" s="40"/>
      <c r="AV2" s="40"/>
      <c r="AW2" s="40"/>
      <c r="AX2" s="40"/>
      <c r="AY2" s="40"/>
      <c r="AZ2" s="40"/>
      <c r="BA2" s="40"/>
    </row>
    <row r="3" spans="1:53" ht="24" customHeight="1" x14ac:dyDescent="0.45">
      <c r="A3" s="393"/>
      <c r="B3" s="441"/>
      <c r="C3" s="629" t="s">
        <v>2</v>
      </c>
      <c r="D3" s="412"/>
      <c r="E3" s="412"/>
      <c r="F3" s="412"/>
      <c r="G3" s="412"/>
      <c r="H3" s="412"/>
      <c r="I3" s="412"/>
      <c r="J3" s="412"/>
      <c r="K3" s="412"/>
      <c r="L3" s="412"/>
      <c r="M3" s="412"/>
      <c r="N3" s="412"/>
      <c r="O3" s="412"/>
      <c r="P3" s="412"/>
      <c r="Q3" s="413"/>
      <c r="R3" s="40"/>
      <c r="S3" s="40"/>
      <c r="T3" s="40"/>
      <c r="U3" s="40"/>
      <c r="V3" s="40"/>
      <c r="W3" s="40"/>
      <c r="X3" s="40"/>
      <c r="Y3" s="40"/>
      <c r="Z3" s="40"/>
      <c r="AA3" s="40"/>
      <c r="AB3" s="40"/>
      <c r="AC3" s="40"/>
      <c r="AD3" s="40"/>
      <c r="AE3" s="40"/>
      <c r="AF3" s="40"/>
      <c r="AG3" s="40"/>
      <c r="AH3" s="40"/>
      <c r="AI3" s="40"/>
      <c r="AJ3" s="40"/>
      <c r="AK3" s="40"/>
      <c r="AL3" s="40"/>
      <c r="AM3" s="40"/>
      <c r="AN3" s="211"/>
      <c r="AO3" s="40"/>
      <c r="AP3" s="40"/>
      <c r="AQ3" s="40"/>
      <c r="AR3" s="40"/>
      <c r="AS3" s="40"/>
      <c r="AT3" s="40"/>
      <c r="AU3" s="40"/>
      <c r="AV3" s="40"/>
      <c r="AW3" s="40"/>
      <c r="AX3" s="40"/>
      <c r="AY3" s="40"/>
      <c r="AZ3" s="40"/>
      <c r="BA3" s="40"/>
    </row>
    <row r="4" spans="1:53" ht="24" customHeight="1" x14ac:dyDescent="0.45">
      <c r="A4" s="395"/>
      <c r="B4" s="430"/>
      <c r="C4" s="629" t="s">
        <v>824</v>
      </c>
      <c r="D4" s="412"/>
      <c r="E4" s="412"/>
      <c r="F4" s="412"/>
      <c r="G4" s="412"/>
      <c r="H4" s="412"/>
      <c r="I4" s="412"/>
      <c r="J4" s="413"/>
      <c r="K4" s="445" t="s">
        <v>996</v>
      </c>
      <c r="L4" s="446"/>
      <c r="M4" s="446"/>
      <c r="N4" s="446"/>
      <c r="O4" s="446"/>
      <c r="P4" s="446"/>
      <c r="Q4" s="447"/>
      <c r="R4" s="40"/>
      <c r="S4" s="40"/>
      <c r="T4" s="40"/>
      <c r="U4" s="40"/>
      <c r="V4" s="40"/>
      <c r="W4" s="40"/>
      <c r="X4" s="40"/>
      <c r="Y4" s="40"/>
      <c r="Z4" s="40"/>
      <c r="AA4" s="40"/>
      <c r="AB4" s="40"/>
      <c r="AC4" s="40"/>
      <c r="AD4" s="40"/>
      <c r="AE4" s="40"/>
      <c r="AF4" s="40"/>
      <c r="AG4" s="40"/>
      <c r="AH4" s="40"/>
      <c r="AI4" s="40"/>
      <c r="AJ4" s="40"/>
      <c r="AK4" s="40"/>
      <c r="AL4" s="40"/>
      <c r="AM4" s="40"/>
      <c r="AN4" s="211"/>
      <c r="AO4" s="40"/>
      <c r="AP4" s="40"/>
      <c r="AQ4" s="40"/>
      <c r="AR4" s="40"/>
      <c r="AS4" s="40"/>
      <c r="AT4" s="40"/>
      <c r="AU4" s="40"/>
      <c r="AV4" s="40"/>
      <c r="AW4" s="40"/>
      <c r="AX4" s="40"/>
      <c r="AY4" s="40"/>
      <c r="AZ4" s="40"/>
      <c r="BA4" s="40"/>
    </row>
    <row r="5" spans="1:53" ht="24" customHeight="1" x14ac:dyDescent="0.45">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11"/>
      <c r="AO5" s="40"/>
      <c r="AP5" s="40"/>
      <c r="AQ5" s="40"/>
      <c r="AR5" s="40"/>
      <c r="AS5" s="40"/>
      <c r="AT5" s="40"/>
      <c r="AU5" s="39"/>
      <c r="AV5" s="39"/>
      <c r="AW5" s="39"/>
      <c r="AX5" s="40"/>
      <c r="AY5" s="553" t="s">
        <v>32</v>
      </c>
      <c r="AZ5" s="435"/>
      <c r="BA5" s="436"/>
    </row>
    <row r="6" spans="1:53" ht="18.75" customHeight="1" x14ac:dyDescent="0.45">
      <c r="A6" s="605" t="s">
        <v>41</v>
      </c>
      <c r="B6" s="606"/>
      <c r="C6" s="606"/>
      <c r="D6" s="606"/>
      <c r="E6" s="607"/>
      <c r="F6" s="605"/>
      <c r="G6" s="606"/>
      <c r="H6" s="606"/>
      <c r="I6" s="606"/>
      <c r="J6" s="606"/>
      <c r="K6" s="606"/>
      <c r="L6" s="606"/>
      <c r="M6" s="606"/>
      <c r="N6" s="606"/>
      <c r="O6" s="606"/>
      <c r="P6" s="606"/>
      <c r="Q6" s="606"/>
      <c r="R6" s="607"/>
      <c r="S6" s="41"/>
      <c r="T6" s="41"/>
      <c r="U6" s="608" t="s">
        <v>785</v>
      </c>
      <c r="V6" s="608" t="s">
        <v>786</v>
      </c>
      <c r="W6" s="609" t="s">
        <v>787</v>
      </c>
      <c r="X6" s="610"/>
      <c r="Y6" s="610"/>
      <c r="Z6" s="611"/>
      <c r="AA6" s="615" t="s">
        <v>33</v>
      </c>
      <c r="AB6" s="610"/>
      <c r="AC6" s="610"/>
      <c r="AD6" s="610"/>
      <c r="AE6" s="611"/>
      <c r="AF6" s="615" t="s">
        <v>34</v>
      </c>
      <c r="AG6" s="610"/>
      <c r="AH6" s="610"/>
      <c r="AI6" s="610"/>
      <c r="AJ6" s="611"/>
      <c r="AK6" s="615" t="s">
        <v>35</v>
      </c>
      <c r="AL6" s="610"/>
      <c r="AM6" s="610"/>
      <c r="AN6" s="610"/>
      <c r="AO6" s="611"/>
      <c r="AP6" s="615" t="s">
        <v>36</v>
      </c>
      <c r="AQ6" s="610"/>
      <c r="AR6" s="610"/>
      <c r="AS6" s="610"/>
      <c r="AT6" s="611"/>
      <c r="AU6" s="619" t="s">
        <v>788</v>
      </c>
      <c r="AV6" s="610"/>
      <c r="AW6" s="611"/>
      <c r="AX6" s="276"/>
      <c r="AY6" s="616" t="s">
        <v>789</v>
      </c>
      <c r="AZ6" s="394"/>
      <c r="BA6" s="617"/>
    </row>
    <row r="7" spans="1:53" ht="40.5" customHeight="1" x14ac:dyDescent="0.45">
      <c r="A7" s="608" t="s">
        <v>42</v>
      </c>
      <c r="B7" s="608" t="s">
        <v>43</v>
      </c>
      <c r="C7" s="608" t="s">
        <v>44</v>
      </c>
      <c r="D7" s="608" t="s">
        <v>45</v>
      </c>
      <c r="E7" s="627" t="s">
        <v>46</v>
      </c>
      <c r="F7" s="605" t="s">
        <v>47</v>
      </c>
      <c r="G7" s="606"/>
      <c r="H7" s="606"/>
      <c r="I7" s="606"/>
      <c r="J7" s="607"/>
      <c r="K7" s="608" t="s">
        <v>48</v>
      </c>
      <c r="L7" s="608" t="s">
        <v>49</v>
      </c>
      <c r="M7" s="626" t="s">
        <v>50</v>
      </c>
      <c r="N7" s="611"/>
      <c r="O7" s="620" t="s">
        <v>51</v>
      </c>
      <c r="P7" s="607"/>
      <c r="Q7" s="621" t="s">
        <v>52</v>
      </c>
      <c r="R7" s="622"/>
      <c r="S7" s="608" t="s">
        <v>53</v>
      </c>
      <c r="T7" s="608" t="s">
        <v>54</v>
      </c>
      <c r="U7" s="608"/>
      <c r="V7" s="608"/>
      <c r="W7" s="612"/>
      <c r="X7" s="613"/>
      <c r="Y7" s="613"/>
      <c r="Z7" s="614"/>
      <c r="AA7" s="612"/>
      <c r="AB7" s="613"/>
      <c r="AC7" s="613"/>
      <c r="AD7" s="613"/>
      <c r="AE7" s="614"/>
      <c r="AF7" s="612"/>
      <c r="AG7" s="613"/>
      <c r="AH7" s="613"/>
      <c r="AI7" s="613"/>
      <c r="AJ7" s="614"/>
      <c r="AK7" s="612"/>
      <c r="AL7" s="613"/>
      <c r="AM7" s="613"/>
      <c r="AN7" s="613"/>
      <c r="AO7" s="614"/>
      <c r="AP7" s="612"/>
      <c r="AQ7" s="613"/>
      <c r="AR7" s="613"/>
      <c r="AS7" s="613"/>
      <c r="AT7" s="614"/>
      <c r="AU7" s="612"/>
      <c r="AV7" s="613"/>
      <c r="AW7" s="614"/>
      <c r="AX7" s="276"/>
      <c r="AY7" s="618"/>
      <c r="AZ7" s="396"/>
      <c r="BA7" s="558"/>
    </row>
    <row r="8" spans="1:53" ht="103.5" customHeight="1" x14ac:dyDescent="0.45">
      <c r="A8" s="608"/>
      <c r="B8" s="608"/>
      <c r="C8" s="608"/>
      <c r="D8" s="608"/>
      <c r="E8" s="628"/>
      <c r="F8" s="167" t="s">
        <v>55</v>
      </c>
      <c r="G8" s="167" t="s">
        <v>56</v>
      </c>
      <c r="H8" s="167" t="s">
        <v>57</v>
      </c>
      <c r="I8" s="167" t="s">
        <v>58</v>
      </c>
      <c r="J8" s="167" t="s">
        <v>59</v>
      </c>
      <c r="K8" s="608"/>
      <c r="L8" s="608"/>
      <c r="M8" s="612"/>
      <c r="N8" s="614"/>
      <c r="O8" s="42" t="s">
        <v>60</v>
      </c>
      <c r="P8" s="42" t="s">
        <v>61</v>
      </c>
      <c r="Q8" s="623"/>
      <c r="R8" s="624"/>
      <c r="S8" s="608"/>
      <c r="T8" s="608"/>
      <c r="U8" s="608"/>
      <c r="V8" s="608"/>
      <c r="W8" s="168" t="s">
        <v>776</v>
      </c>
      <c r="X8" s="168" t="s">
        <v>747</v>
      </c>
      <c r="Y8" s="168" t="s">
        <v>790</v>
      </c>
      <c r="Z8" s="169" t="s">
        <v>62</v>
      </c>
      <c r="AA8" s="170" t="str">
        <f>AA6&amp;": Programado Actividad"</f>
        <v>Ene-Mar: Programado Actividad</v>
      </c>
      <c r="AB8" s="170" t="str">
        <f>AA6&amp;": Ejecutado Actividad"</f>
        <v>Ene-Mar: Ejecutado Actividad</v>
      </c>
      <c r="AC8" s="170" t="s">
        <v>791</v>
      </c>
      <c r="AD8" s="212" t="s">
        <v>792</v>
      </c>
      <c r="AE8" s="170" t="s">
        <v>738</v>
      </c>
      <c r="AF8" s="170" t="str">
        <f>AF6&amp;": Programado Actividad"</f>
        <v>Abr-Jun: Programado Actividad</v>
      </c>
      <c r="AG8" s="170" t="str">
        <f>AF6&amp;": Ejecutado Actividad"</f>
        <v>Abr-Jun: Ejecutado Actividad</v>
      </c>
      <c r="AH8" s="170" t="s">
        <v>791</v>
      </c>
      <c r="AI8" s="212" t="s">
        <v>792</v>
      </c>
      <c r="AJ8" s="170" t="s">
        <v>738</v>
      </c>
      <c r="AK8" s="170" t="str">
        <f>AK6&amp;": Programado Actividad"</f>
        <v>Jul-Sep: Programado Actividad</v>
      </c>
      <c r="AL8" s="170" t="str">
        <f>AK6&amp;": Ejecutado Actividad"</f>
        <v>Jul-Sep: Ejecutado Actividad</v>
      </c>
      <c r="AM8" s="170" t="s">
        <v>791</v>
      </c>
      <c r="AN8" s="212" t="s">
        <v>792</v>
      </c>
      <c r="AO8" s="170" t="s">
        <v>738</v>
      </c>
      <c r="AP8" s="170" t="str">
        <f>AP6&amp;": Programado Actividad"</f>
        <v>Oct-Dic: Programado Actividad</v>
      </c>
      <c r="AQ8" s="170" t="str">
        <f>AP6&amp;": EjecutadoActividad"</f>
        <v>Oct-Dic: EjecutadoActividad</v>
      </c>
      <c r="AR8" s="170" t="s">
        <v>791</v>
      </c>
      <c r="AS8" s="170" t="s">
        <v>793</v>
      </c>
      <c r="AT8" s="170" t="s">
        <v>738</v>
      </c>
      <c r="AU8" s="272" t="s">
        <v>63</v>
      </c>
      <c r="AV8" s="272" t="s">
        <v>64</v>
      </c>
      <c r="AW8" s="272" t="s">
        <v>65</v>
      </c>
      <c r="AX8" s="276"/>
      <c r="AY8" s="171" t="s">
        <v>794</v>
      </c>
      <c r="AZ8" s="171" t="s">
        <v>795</v>
      </c>
      <c r="BA8" s="171" t="s">
        <v>796</v>
      </c>
    </row>
    <row r="9" spans="1:53" ht="288.75" x14ac:dyDescent="0.45">
      <c r="A9" s="44" t="s">
        <v>835</v>
      </c>
      <c r="B9" s="44" t="s">
        <v>836</v>
      </c>
      <c r="C9" s="44" t="s">
        <v>1019</v>
      </c>
      <c r="D9" s="44" t="s">
        <v>1020</v>
      </c>
      <c r="E9" s="45"/>
      <c r="F9" s="46" t="s">
        <v>1021</v>
      </c>
      <c r="G9" s="46" t="s">
        <v>1021</v>
      </c>
      <c r="H9" s="46" t="s">
        <v>1022</v>
      </c>
      <c r="I9" s="46" t="s">
        <v>1023</v>
      </c>
      <c r="J9" s="46" t="s">
        <v>654</v>
      </c>
      <c r="K9" s="46" t="s">
        <v>1024</v>
      </c>
      <c r="L9" s="46" t="s">
        <v>1025</v>
      </c>
      <c r="M9" s="45"/>
      <c r="N9" s="45"/>
      <c r="O9" s="45"/>
      <c r="P9" s="45"/>
      <c r="Q9" s="46"/>
      <c r="R9" s="46"/>
      <c r="S9" s="45" t="s">
        <v>1026</v>
      </c>
      <c r="T9" s="46" t="s">
        <v>1027</v>
      </c>
      <c r="U9" s="45">
        <v>2340</v>
      </c>
      <c r="V9" s="46" t="s">
        <v>703</v>
      </c>
      <c r="W9" s="45">
        <v>1</v>
      </c>
      <c r="X9" s="46" t="s">
        <v>1017</v>
      </c>
      <c r="Y9" s="179">
        <v>74100</v>
      </c>
      <c r="Z9" s="180" t="s">
        <v>1124</v>
      </c>
      <c r="AA9" s="383">
        <f>+AB9</f>
        <v>9584</v>
      </c>
      <c r="AB9" s="377">
        <v>9584</v>
      </c>
      <c r="AC9" s="47">
        <f>AB9/AA9</f>
        <v>1</v>
      </c>
      <c r="AD9" s="378" t="s">
        <v>1134</v>
      </c>
      <c r="AE9" s="378" t="s">
        <v>1127</v>
      </c>
      <c r="AF9" s="179">
        <v>29519</v>
      </c>
      <c r="AG9" s="702">
        <v>29519</v>
      </c>
      <c r="AH9" s="47">
        <f>AG9/AF9</f>
        <v>1</v>
      </c>
      <c r="AI9" s="378" t="s">
        <v>1143</v>
      </c>
      <c r="AJ9" s="378" t="s">
        <v>1137</v>
      </c>
      <c r="AK9" s="179">
        <f>$Y$9*35%</f>
        <v>25935</v>
      </c>
      <c r="AL9" s="305"/>
      <c r="AM9" s="47"/>
      <c r="AN9" s="266"/>
      <c r="AO9" s="254"/>
      <c r="AP9" s="703">
        <f>12646-3584</f>
        <v>9062</v>
      </c>
      <c r="AQ9" s="48"/>
      <c r="AR9" s="47"/>
      <c r="AS9" s="181"/>
      <c r="AT9" s="275"/>
      <c r="AU9" s="380" t="s">
        <v>1138</v>
      </c>
      <c r="AV9" s="273" t="s">
        <v>1125</v>
      </c>
      <c r="AW9" s="271" t="s">
        <v>1139</v>
      </c>
      <c r="AX9" s="182"/>
      <c r="AY9" s="183">
        <f>+AA9+AF9+AK9+AP9</f>
        <v>74100</v>
      </c>
      <c r="AZ9" s="183">
        <f>+AB9+AG9+AL9+AQ9</f>
        <v>39103</v>
      </c>
      <c r="BA9" s="49">
        <f>AZ9/AY9</f>
        <v>0.52770580296896086</v>
      </c>
    </row>
    <row r="10" spans="1:53" ht="409.5" x14ac:dyDescent="0.45">
      <c r="A10" s="44" t="s">
        <v>835</v>
      </c>
      <c r="B10" s="44" t="s">
        <v>836</v>
      </c>
      <c r="C10" s="44" t="s">
        <v>1019</v>
      </c>
      <c r="D10" s="44" t="s">
        <v>1020</v>
      </c>
      <c r="E10" s="45"/>
      <c r="F10" s="46" t="s">
        <v>1021</v>
      </c>
      <c r="G10" s="46" t="s">
        <v>1021</v>
      </c>
      <c r="H10" s="46" t="s">
        <v>1021</v>
      </c>
      <c r="I10" s="46" t="s">
        <v>654</v>
      </c>
      <c r="J10" s="46" t="s">
        <v>1028</v>
      </c>
      <c r="K10" s="46" t="s">
        <v>1024</v>
      </c>
      <c r="L10" s="46" t="s">
        <v>1025</v>
      </c>
      <c r="M10" s="45"/>
      <c r="N10" s="45"/>
      <c r="O10" s="45"/>
      <c r="P10" s="45"/>
      <c r="Q10" s="46"/>
      <c r="R10" s="46"/>
      <c r="S10" s="45" t="s">
        <v>1026</v>
      </c>
      <c r="T10" s="46" t="s">
        <v>1027</v>
      </c>
      <c r="U10" s="45">
        <v>2340</v>
      </c>
      <c r="V10" s="46" t="s">
        <v>703</v>
      </c>
      <c r="W10" s="45">
        <v>2</v>
      </c>
      <c r="X10" s="46" t="s">
        <v>1029</v>
      </c>
      <c r="Y10" s="179">
        <v>3</v>
      </c>
      <c r="Z10" s="180" t="s">
        <v>1124</v>
      </c>
      <c r="AA10" s="179">
        <v>1</v>
      </c>
      <c r="AB10" s="377">
        <v>1</v>
      </c>
      <c r="AC10" s="47">
        <f>AA10/AB10</f>
        <v>1</v>
      </c>
      <c r="AD10" s="378" t="s">
        <v>1136</v>
      </c>
      <c r="AE10" s="378" t="s">
        <v>1128</v>
      </c>
      <c r="AF10" s="179">
        <v>1</v>
      </c>
      <c r="AG10" s="179">
        <v>1</v>
      </c>
      <c r="AH10" s="47">
        <f>AG10/AF10</f>
        <v>1</v>
      </c>
      <c r="AI10" s="378" t="s">
        <v>1144</v>
      </c>
      <c r="AJ10" s="378" t="s">
        <v>1137</v>
      </c>
      <c r="AK10" s="179">
        <v>0</v>
      </c>
      <c r="AL10" s="305"/>
      <c r="AM10" s="47"/>
      <c r="AN10" s="213"/>
      <c r="AO10" s="254"/>
      <c r="AP10" s="179">
        <v>1</v>
      </c>
      <c r="AQ10" s="48"/>
      <c r="AR10" s="47"/>
      <c r="AS10" s="181"/>
      <c r="AT10" s="275"/>
      <c r="AU10" s="379" t="s">
        <v>1145</v>
      </c>
      <c r="AV10" s="273" t="s">
        <v>1125</v>
      </c>
      <c r="AW10" s="271" t="s">
        <v>1140</v>
      </c>
      <c r="AX10" s="182"/>
      <c r="AY10" s="183">
        <f>+AA10+AF10+AK10+AP10</f>
        <v>3</v>
      </c>
      <c r="AZ10" s="183">
        <f>+AB10+AG10+AL10+AQ10</f>
        <v>2</v>
      </c>
      <c r="BA10" s="49">
        <f>AZ10/AY10</f>
        <v>0.66666666666666663</v>
      </c>
    </row>
    <row r="11" spans="1:53" ht="13.5" customHeight="1" x14ac:dyDescent="0.45">
      <c r="A11" s="625"/>
      <c r="B11" s="435"/>
      <c r="C11" s="435"/>
      <c r="D11" s="435"/>
      <c r="E11" s="435"/>
      <c r="F11" s="435"/>
      <c r="G11" s="435"/>
      <c r="H11" s="435"/>
      <c r="I11" s="435"/>
      <c r="J11" s="436"/>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214"/>
      <c r="AO11" s="50"/>
      <c r="AP11" s="50"/>
      <c r="AQ11" s="50"/>
      <c r="AR11" s="50"/>
      <c r="AS11" s="50"/>
      <c r="AT11" s="50"/>
      <c r="AU11" s="50"/>
      <c r="AV11" s="50"/>
      <c r="AW11" s="50"/>
      <c r="AX11" s="50"/>
      <c r="AY11" s="33"/>
      <c r="AZ11" s="33"/>
      <c r="BA11" s="33"/>
    </row>
  </sheetData>
  <mergeCells count="32">
    <mergeCell ref="A1:B4"/>
    <mergeCell ref="C1:Q1"/>
    <mergeCell ref="C2:Q2"/>
    <mergeCell ref="C3:Q3"/>
    <mergeCell ref="C4:J4"/>
    <mergeCell ref="K4:Q4"/>
    <mergeCell ref="A6:E6"/>
    <mergeCell ref="A7:A8"/>
    <mergeCell ref="B7:B8"/>
    <mergeCell ref="C7:C8"/>
    <mergeCell ref="D7:D8"/>
    <mergeCell ref="E7:E8"/>
    <mergeCell ref="A11:J11"/>
    <mergeCell ref="F7:J7"/>
    <mergeCell ref="K7:K8"/>
    <mergeCell ref="L7:L8"/>
    <mergeCell ref="M7:N8"/>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T7:T8"/>
  </mergeCells>
  <dataValidations count="36">
    <dataValidation type="list" allowBlank="1" showErrorMessage="1" sqref="X5:AG5" xr:uid="{00000000-0002-0000-0200-000000000000}">
      <formula1>Meses</formula1>
    </dataValidation>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00000000-0002-0000-0200-000001000000}"/>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00000000-0002-0000-0200-000002000000}"/>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00000000-0002-0000-0200-000003000000}"/>
    <dataValidation allowBlank="1" showInputMessage="1" showErrorMessage="1" prompt="Corresponde al ODS Primario al cual está relacionada la meta PDD. Esta información será diligenciada por la OAPI conforme a la matriz final definida conjuntamente con la SDP." sqref="K7:K8" xr:uid="{00000000-0002-0000-0200-000004000000}"/>
    <dataValidation allowBlank="1" showInputMessage="1" showErrorMessage="1" prompt="Corresponde a la meta del ODS Primario al cual está relacionada la meta PDD. Esta información será diligenciada por la Oficina Asesora de Planeación Institucional." sqref="L7:L8" xr:uid="{00000000-0002-0000-0200-000005000000}"/>
    <dataValidation allowBlank="1" showInputMessage="1" showErrorMessage="1" prompt="Relacionar el nombre de la meta plan de desarrollo - PDD tal y como se aparece en el sistema SEGPLAN." sqref="V6:V8" xr:uid="{00000000-0002-0000-0200-000006000000}"/>
    <dataValidation allowBlank="1" showInputMessage="1" showErrorMessage="1" prompt="Relacionar el número de la meta plan de desarrollo - PDD tal y como se aparece en el sistema SEGPLAN." sqref="U6:U8" xr:uid="{00000000-0002-0000-0200-000007000000}"/>
    <dataValidation allowBlank="1" showInputMessage="1" showErrorMessage="1" prompt="Muestra los resultados de la ejecución frente a la programación" sqref="AM8 AC8 BA8 AR8 AH8" xr:uid="{00000000-0002-0000-0200-000008000000}"/>
    <dataValidation allowBlank="1" showInputMessage="1" showErrorMessage="1" prompt="Corresponde a la magnitud TOTAL ejecutada en la vigencia." sqref="AZ8" xr:uid="{00000000-0002-0000-0200-000009000000}"/>
    <dataValidation allowBlank="1" showInputMessage="1" showErrorMessage="1" prompt="Corresponde a la magnitud TOTAL programada para la vigencia. Debe guardar coherencia con la magnitud relacionada en la columna Z." sqref="AY8" xr:uid="{00000000-0002-0000-0200-00000A000000}"/>
    <dataValidation allowBlank="1" showInputMessage="1" showErrorMessage="1" prompt="Relacione el link de la carpeta donde se cargarán las evidencias que dan cuenta de la gestión trimestral. " sqref="AT8 AE8 AO8 AJ8" xr:uid="{00000000-0002-0000-0200-00000B000000}"/>
    <dataValidation allowBlank="1" showInputMessage="1" showErrorMessage="1" prompt="Relacionar el código de la actividad. El código es asignado por SEGPLAN, y debe guardar coherencia con el registrado en la hoja de vidad de indicador._x000a_" sqref="W8" xr:uid="{00000000-0002-0000-0200-00000C000000}"/>
    <dataValidation allowBlank="1" showInputMessage="1" showErrorMessage="1" prompt="Relacionar el nombre de la actividad del proyecto. Debe guardar coherencia con el registrado en la hoja de vida de indicador." sqref="X8" xr:uid="{00000000-0002-0000-0200-00000D000000}"/>
    <dataValidation allowBlank="1" showInputMessage="1" showErrorMessage="1" prompt="Corresponde a la magnitud ejecutada para el segundo trimestre. Tener presente si ésta depende o no del avance de las actividades de la pestaña 2." sqref="AG8" xr:uid="{00000000-0002-0000-0200-00000E000000}"/>
    <dataValidation allowBlank="1" showInputMessage="1" showErrorMessage="1" prompt="Corresponde a la magnitud programada para el segundo trimestre. Tener presente si ésta depende o no del avance de las actividades de la pestaña 2." sqref="AF8" xr:uid="{00000000-0002-0000-0200-00000F000000}"/>
    <dataValidation allowBlank="1" showInputMessage="1" showErrorMessage="1" prompt="Corresponde a la magnitud ejecutada para el primer trimestre. Tener presente si ésta depende o no del avance de las actividades de la pestaña 2." sqref="AB8" xr:uid="{00000000-0002-0000-0200-000010000000}"/>
    <dataValidation allowBlank="1" showInputMessage="1" showErrorMessage="1" prompt="Corresponde a la magnitud programada para el primer trimestre. Tener presente si ésta depende o no del avance de las actividades de la pestaña 2." sqref="AA8" xr:uid="{00000000-0002-0000-0200-000011000000}"/>
    <dataValidation allowBlank="1" showInputMessage="1" showErrorMessage="1" prompt="Escoja el componente de la lista desplegable conforme a la actividad." sqref="A7:B8" xr:uid="{00000000-0002-0000-0200-000012000000}"/>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00000000-0002-0000-0200-000013000000}"/>
    <dataValidation allowBlank="1" showInputMessage="1" showErrorMessage="1" prompt="Ingrese la magnitud  programada en la vigencia para el cumplimiento de la actividad." sqref="Y8" xr:uid="{00000000-0002-0000-0200-000014000000}"/>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00000000-0002-0000-0200-000015000000}"/>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00000000-0002-0000-0200-00001600000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00000000-0002-0000-0200-000017000000}"/>
    <dataValidation allowBlank="1" showInputMessage="1" showErrorMessage="1" prompt="Corresponde a la magnitud ejecutada para el tercer trimestre. Tener presente si ésta depende o no del avance de las actividades de la pestaña 2." sqref="AL8" xr:uid="{00000000-0002-0000-0200-000018000000}"/>
    <dataValidation allowBlank="1" showInputMessage="1" showErrorMessage="1" prompt="Corresponde a la magnitud programada para el tercer trimestre. Tener presente si ésta depende o no del avance de las actividades de la pestaña 2." sqref="AK8" xr:uid="{00000000-0002-0000-0200-000019000000}"/>
    <dataValidation allowBlank="1" showInputMessage="1" showErrorMessage="1" prompt="Corresponde a la magnitud programada para el cuarto trimestre. Tener presente si ésta depende o no del avance de las actividades de la pestaña 2." sqref="AP8" xr:uid="{00000000-0002-0000-0200-00001A000000}"/>
    <dataValidation allowBlank="1" showInputMessage="1" showErrorMessage="1" prompt="Corresponde a la magnitud ejecutada para el cuarto trimestre. Tener presente si ésta depende o no del avance de las actividades de la pestaña 2." sqref="AQ8" xr:uid="{00000000-0002-0000-0200-00001B00000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00000000-0002-0000-0200-00001C000000}"/>
    <dataValidation allowBlank="1" showInputMessage="1" showErrorMessage="1" prompt="Relacionar el código del Producto al cual le aporta la actividad proyecto de inversión. Si la actividad no aporta diligenciar con N.A. Los productos se encuentran relacionados en el formato de reporte para PIIP de cada proyecto." sqref="S7:S8" xr:uid="{00000000-0002-0000-0200-00001D00000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para PIIP de cada proyecto." sqref="T7:T8" xr:uid="{00000000-0002-0000-0200-00001E000000}"/>
    <dataValidation allowBlank="1" showInputMessage="1" showErrorMessage="1" prompt="Validar si la meta PDD y/o actividad proyecto de inversión aportan a los Resultdos y/o Productos de política pública en los que participa la entidad. Anteponga Meta PDD y/o actividad PI, según el caso. " sqref="Q7" xr:uid="{00000000-0002-0000-0200-00001F000000}"/>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00000000-0002-0000-0200-000020000000}"/>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00000000-0002-0000-0200-00002100000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00000000-0002-0000-0200-000022000000}"/>
    <dataValidation allowBlank="1" showInputMessage="1" showErrorMessage="1" prompt="Escoja el objetivo estratégico de la lista desplegable conforme a la actividad." sqref="C7:C8" xr:uid="{00000000-0002-0000-0200-000023000000}"/>
  </dataValidations>
  <pageMargins left="0.7" right="0.7" top="0.75" bottom="0.75" header="0" footer="0"/>
  <pageSetup paperSize="9" orientation="portrait" r:id="rId1"/>
  <colBreaks count="1" manualBreakCount="1">
    <brk id="10" min="4" max="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pageSetUpPr fitToPage="1"/>
  </sheetPr>
  <dimension ref="A1:AJ34"/>
  <sheetViews>
    <sheetView showGridLines="0" topLeftCell="D1" zoomScale="60" zoomScaleNormal="60" workbookViewId="0">
      <selection activeCell="J16" sqref="J16"/>
    </sheetView>
  </sheetViews>
  <sheetFormatPr baseColWidth="10" defaultColWidth="14.3984375" defaultRowHeight="15" customHeight="1" x14ac:dyDescent="0.45"/>
  <cols>
    <col min="1" max="1" width="26.1328125" customWidth="1"/>
    <col min="2" max="2" width="13.86328125" customWidth="1"/>
    <col min="3" max="3" width="26.73046875" customWidth="1"/>
    <col min="4" max="4" width="16.59765625" customWidth="1"/>
    <col min="5" max="5" width="13.3984375" customWidth="1"/>
    <col min="6" max="6" width="13.3984375" style="229" customWidth="1"/>
    <col min="7" max="7" width="15.265625" style="229" customWidth="1"/>
    <col min="8" max="8" width="12" style="229" customWidth="1"/>
    <col min="9" max="9" width="13.3984375" customWidth="1"/>
    <col min="10" max="10" width="13.3984375" style="187" customWidth="1"/>
    <col min="11" max="14" width="13.3984375" customWidth="1"/>
    <col min="15" max="15" width="15.86328125" customWidth="1"/>
    <col min="16" max="16" width="14.265625" customWidth="1"/>
    <col min="17" max="17" width="12.86328125" customWidth="1"/>
    <col min="18" max="18" width="14.265625" customWidth="1"/>
    <col min="19" max="19" width="12.86328125" customWidth="1"/>
    <col min="20" max="20" width="13.86328125" customWidth="1"/>
    <col min="21" max="21" width="13" customWidth="1"/>
    <col min="22" max="22" width="12.3984375" customWidth="1"/>
    <col min="23" max="24" width="12.3984375" bestFit="1" customWidth="1"/>
    <col min="25" max="26" width="13.86328125" bestFit="1" customWidth="1"/>
    <col min="27" max="27" width="10" bestFit="1" customWidth="1"/>
    <col min="28" max="28" width="16.265625" customWidth="1"/>
    <col min="29" max="29" width="17" customWidth="1"/>
    <col min="30" max="33" width="15.1328125" customWidth="1"/>
    <col min="34" max="34" width="17" customWidth="1"/>
    <col min="35" max="36" width="15.1328125" customWidth="1"/>
    <col min="37" max="37" width="11.3984375" customWidth="1"/>
  </cols>
  <sheetData>
    <row r="1" spans="1:36" ht="23.25" customHeight="1" x14ac:dyDescent="0.45">
      <c r="A1" s="391"/>
      <c r="B1" s="392"/>
      <c r="C1" s="397" t="s">
        <v>0</v>
      </c>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row>
    <row r="2" spans="1:36" ht="23.25" customHeight="1" x14ac:dyDescent="0.45">
      <c r="A2" s="393"/>
      <c r="B2" s="394"/>
      <c r="C2" s="397" t="s">
        <v>1</v>
      </c>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row>
    <row r="3" spans="1:36" ht="23.25" customHeight="1" x14ac:dyDescent="0.45">
      <c r="A3" s="393"/>
      <c r="B3" s="394"/>
      <c r="C3" s="397" t="s">
        <v>2</v>
      </c>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row>
    <row r="4" spans="1:36" ht="23.25" customHeight="1" x14ac:dyDescent="0.45">
      <c r="A4" s="395"/>
      <c r="B4" s="396"/>
      <c r="C4" s="397" t="s">
        <v>824</v>
      </c>
      <c r="D4" s="397"/>
      <c r="E4" s="397"/>
      <c r="F4" s="397"/>
      <c r="G4" s="397"/>
      <c r="H4" s="397"/>
      <c r="I4" s="397"/>
      <c r="J4" s="397"/>
      <c r="K4" s="397"/>
      <c r="L4" s="397"/>
      <c r="M4" s="397"/>
      <c r="N4" s="397"/>
      <c r="O4" s="397"/>
      <c r="P4" s="397"/>
      <c r="Q4" s="397"/>
      <c r="R4" s="397"/>
      <c r="S4" s="397"/>
      <c r="T4" s="397"/>
      <c r="U4" s="397"/>
      <c r="V4" s="397"/>
      <c r="W4" s="397"/>
      <c r="X4" s="397"/>
      <c r="Y4" s="397"/>
      <c r="Z4" s="398" t="s">
        <v>996</v>
      </c>
      <c r="AA4" s="398"/>
      <c r="AB4" s="398"/>
      <c r="AC4" s="398"/>
      <c r="AD4" s="398"/>
      <c r="AE4" s="398"/>
      <c r="AF4" s="398"/>
      <c r="AG4" s="398"/>
      <c r="AH4" s="398"/>
      <c r="AI4" s="398"/>
      <c r="AJ4" s="398"/>
    </row>
    <row r="5" spans="1:36" ht="15.75" customHeight="1" x14ac:dyDescent="0.45">
      <c r="A5" s="51"/>
      <c r="B5" s="51"/>
      <c r="C5" s="51"/>
      <c r="D5" s="51"/>
      <c r="E5" s="51"/>
      <c r="F5" s="288"/>
      <c r="G5" s="288"/>
      <c r="H5" s="288"/>
      <c r="I5" s="51"/>
      <c r="J5" s="186"/>
      <c r="K5" s="51"/>
      <c r="L5" s="51"/>
      <c r="M5" s="51"/>
      <c r="N5" s="51"/>
      <c r="O5" s="51"/>
      <c r="P5" s="31"/>
      <c r="Q5" s="31"/>
      <c r="R5" s="31"/>
      <c r="S5" s="31"/>
      <c r="T5" s="31"/>
      <c r="U5" s="31"/>
      <c r="V5" s="31"/>
      <c r="W5" s="31"/>
      <c r="X5" s="31"/>
      <c r="Y5" s="31"/>
      <c r="Z5" s="31"/>
      <c r="AA5" s="31"/>
      <c r="AB5" s="31"/>
      <c r="AC5" s="31"/>
      <c r="AD5" s="31"/>
      <c r="AE5" s="31"/>
      <c r="AF5" s="31"/>
      <c r="AG5" s="31"/>
      <c r="AH5" s="31"/>
      <c r="AI5" s="31"/>
      <c r="AJ5" s="31"/>
    </row>
    <row r="6" spans="1:36" ht="12.75" customHeight="1" x14ac:dyDescent="0.45">
      <c r="A6" s="51"/>
      <c r="B6" s="52"/>
      <c r="C6" s="51" t="s">
        <v>765</v>
      </c>
      <c r="D6" s="51"/>
      <c r="E6" s="51"/>
      <c r="F6" s="288"/>
      <c r="G6" s="288"/>
      <c r="H6" s="288"/>
      <c r="I6" s="51"/>
      <c r="J6" s="186"/>
      <c r="K6" s="51"/>
      <c r="L6" s="51"/>
      <c r="M6" s="51"/>
      <c r="N6" s="51"/>
      <c r="O6" s="51"/>
      <c r="P6" s="51"/>
      <c r="Q6" s="51"/>
      <c r="R6" s="51"/>
      <c r="S6" s="51"/>
      <c r="T6" s="51"/>
      <c r="U6" s="51"/>
      <c r="V6" s="51"/>
      <c r="W6" s="51"/>
      <c r="X6" s="51"/>
      <c r="Y6" s="51"/>
      <c r="Z6" s="51"/>
      <c r="AA6" s="51"/>
      <c r="AB6" s="51"/>
      <c r="AC6" s="51"/>
      <c r="AD6" s="51"/>
      <c r="AE6" s="51"/>
      <c r="AF6" s="51"/>
      <c r="AG6" s="51"/>
      <c r="AH6" s="51"/>
      <c r="AI6" s="51"/>
      <c r="AJ6" s="51"/>
    </row>
    <row r="7" spans="1:36" s="229" customFormat="1" ht="33" customHeight="1" x14ac:dyDescent="0.45">
      <c r="A7" s="289"/>
      <c r="B7" s="289"/>
      <c r="C7" s="289"/>
      <c r="D7" s="289"/>
      <c r="E7" s="289"/>
      <c r="F7" s="402" t="s">
        <v>806</v>
      </c>
      <c r="G7" s="402"/>
      <c r="H7" s="402"/>
      <c r="I7" s="402" t="s">
        <v>811</v>
      </c>
      <c r="J7" s="402"/>
      <c r="K7" s="402"/>
      <c r="L7" s="402" t="s">
        <v>812</v>
      </c>
      <c r="M7" s="402"/>
      <c r="N7" s="402"/>
      <c r="O7" s="390" t="s">
        <v>807</v>
      </c>
      <c r="P7" s="390"/>
      <c r="Q7" s="390"/>
      <c r="R7" s="390"/>
      <c r="S7" s="390"/>
      <c r="T7" s="390"/>
      <c r="U7" s="390"/>
      <c r="V7" s="399" t="s">
        <v>67</v>
      </c>
      <c r="W7" s="400"/>
      <c r="X7" s="400"/>
      <c r="Y7" s="400"/>
      <c r="Z7" s="400"/>
      <c r="AA7" s="401"/>
      <c r="AB7" s="388" t="s">
        <v>813</v>
      </c>
      <c r="AC7" s="388"/>
      <c r="AD7" s="388"/>
      <c r="AE7" s="388"/>
      <c r="AF7" s="388"/>
      <c r="AG7" s="388"/>
      <c r="AH7" s="388"/>
      <c r="AI7" s="388"/>
      <c r="AJ7" s="389"/>
    </row>
    <row r="8" spans="1:36" s="229" customFormat="1" ht="58.5" customHeight="1" x14ac:dyDescent="0.45">
      <c r="A8" s="172" t="s">
        <v>68</v>
      </c>
      <c r="B8" s="172" t="s">
        <v>776</v>
      </c>
      <c r="C8" s="172" t="s">
        <v>747</v>
      </c>
      <c r="D8" s="172" t="s">
        <v>69</v>
      </c>
      <c r="E8" s="173" t="s">
        <v>70</v>
      </c>
      <c r="F8" s="291" t="s">
        <v>808</v>
      </c>
      <c r="G8" s="291" t="s">
        <v>809</v>
      </c>
      <c r="H8" s="291" t="s">
        <v>810</v>
      </c>
      <c r="I8" s="292" t="s">
        <v>71</v>
      </c>
      <c r="J8" s="292" t="s">
        <v>804</v>
      </c>
      <c r="K8" s="292" t="s">
        <v>805</v>
      </c>
      <c r="L8" s="293" t="s">
        <v>71</v>
      </c>
      <c r="M8" s="293" t="s">
        <v>804</v>
      </c>
      <c r="N8" s="293" t="s">
        <v>805</v>
      </c>
      <c r="O8" s="291" t="s">
        <v>72</v>
      </c>
      <c r="P8" s="294" t="s">
        <v>33</v>
      </c>
      <c r="Q8" s="294" t="s">
        <v>34</v>
      </c>
      <c r="R8" s="294" t="s">
        <v>35</v>
      </c>
      <c r="S8" s="294" t="s">
        <v>36</v>
      </c>
      <c r="T8" s="294" t="s">
        <v>797</v>
      </c>
      <c r="U8" s="294" t="s">
        <v>73</v>
      </c>
      <c r="V8" s="174" t="s">
        <v>33</v>
      </c>
      <c r="W8" s="174" t="s">
        <v>34</v>
      </c>
      <c r="X8" s="174" t="s">
        <v>35</v>
      </c>
      <c r="Y8" s="174" t="s">
        <v>36</v>
      </c>
      <c r="Z8" s="174" t="s">
        <v>798</v>
      </c>
      <c r="AA8" s="174" t="s">
        <v>799</v>
      </c>
      <c r="AB8" s="290" t="s">
        <v>74</v>
      </c>
      <c r="AC8" s="290" t="s">
        <v>75</v>
      </c>
      <c r="AD8" s="290" t="s">
        <v>76</v>
      </c>
      <c r="AE8" s="290" t="s">
        <v>77</v>
      </c>
      <c r="AF8" s="290" t="s">
        <v>78</v>
      </c>
      <c r="AG8" s="290" t="s">
        <v>79</v>
      </c>
      <c r="AH8" s="290" t="s">
        <v>80</v>
      </c>
      <c r="AI8" s="290" t="s">
        <v>81</v>
      </c>
      <c r="AJ8" s="290" t="s">
        <v>82</v>
      </c>
    </row>
    <row r="9" spans="1:36" ht="17.25" customHeight="1" x14ac:dyDescent="0.45">
      <c r="A9" s="384" t="s">
        <v>1030</v>
      </c>
      <c r="B9" s="384">
        <v>1</v>
      </c>
      <c r="C9" s="384" t="s">
        <v>1017</v>
      </c>
      <c r="D9" s="387" t="s">
        <v>629</v>
      </c>
      <c r="E9" s="320">
        <v>2024</v>
      </c>
      <c r="F9" s="320">
        <v>40715</v>
      </c>
      <c r="G9" s="320">
        <v>40715</v>
      </c>
      <c r="H9" s="321">
        <v>1</v>
      </c>
      <c r="I9" s="320">
        <v>40715</v>
      </c>
      <c r="J9" s="320">
        <v>40715</v>
      </c>
      <c r="K9" s="322">
        <v>1</v>
      </c>
      <c r="L9" s="323"/>
      <c r="M9" s="323"/>
      <c r="N9" s="323"/>
      <c r="O9" s="324">
        <v>1357623613</v>
      </c>
      <c r="P9" s="325"/>
      <c r="Q9" s="326"/>
      <c r="R9" s="326">
        <v>813561463</v>
      </c>
      <c r="S9" s="326">
        <v>535986853</v>
      </c>
      <c r="T9" s="327">
        <v>1349548316</v>
      </c>
      <c r="U9" s="370">
        <v>0.99491387844717238</v>
      </c>
      <c r="V9" s="326"/>
      <c r="W9" s="326"/>
      <c r="X9" s="326">
        <v>46201775</v>
      </c>
      <c r="Y9" s="326">
        <v>639877398</v>
      </c>
      <c r="Z9" s="326">
        <v>686079173</v>
      </c>
      <c r="AA9" s="371">
        <f>+Z9/T9</f>
        <v>0.50837688793055413</v>
      </c>
      <c r="AB9" s="328"/>
      <c r="AC9" s="328"/>
      <c r="AD9" s="326"/>
      <c r="AE9" s="329"/>
      <c r="AF9" s="329"/>
      <c r="AG9" s="329"/>
      <c r="AH9" s="329"/>
      <c r="AI9" s="329"/>
      <c r="AJ9" s="330"/>
    </row>
    <row r="10" spans="1:36" s="201" customFormat="1" ht="15" customHeight="1" x14ac:dyDescent="0.45">
      <c r="A10" s="385"/>
      <c r="B10" s="385"/>
      <c r="C10" s="385"/>
      <c r="D10" s="385"/>
      <c r="E10" s="274">
        <v>2025</v>
      </c>
      <c r="F10" s="274">
        <v>74083</v>
      </c>
      <c r="G10" s="274">
        <v>74083</v>
      </c>
      <c r="H10" s="285">
        <v>1</v>
      </c>
      <c r="I10" s="274">
        <v>74083</v>
      </c>
      <c r="J10" s="274">
        <v>74083</v>
      </c>
      <c r="K10" s="306">
        <v>1</v>
      </c>
      <c r="L10" s="282"/>
      <c r="M10" s="282"/>
      <c r="N10" s="282"/>
      <c r="O10" s="195">
        <v>3088286396</v>
      </c>
      <c r="P10" s="196">
        <v>1974523400</v>
      </c>
      <c r="Q10" s="196">
        <v>634658921</v>
      </c>
      <c r="R10" s="196">
        <v>463396675</v>
      </c>
      <c r="S10" s="196">
        <v>15707400</v>
      </c>
      <c r="T10" s="197">
        <f>SUM(P10:S10)</f>
        <v>3088286396</v>
      </c>
      <c r="U10" s="198">
        <f>T10/O10</f>
        <v>1</v>
      </c>
      <c r="V10" s="197"/>
      <c r="W10" s="197">
        <v>504709000</v>
      </c>
      <c r="X10" s="197">
        <v>995671345</v>
      </c>
      <c r="Y10" s="197">
        <v>1091165881</v>
      </c>
      <c r="Z10" s="197">
        <v>2591546226</v>
      </c>
      <c r="AA10" s="306">
        <f>+Z10/T10</f>
        <v>0.83915346366729904</v>
      </c>
      <c r="AB10" s="197">
        <v>663469143</v>
      </c>
      <c r="AC10" s="197">
        <v>420844849</v>
      </c>
      <c r="AD10" s="196">
        <v>205023946</v>
      </c>
      <c r="AE10" s="197">
        <v>15472433</v>
      </c>
      <c r="AF10" s="197">
        <v>3002700</v>
      </c>
      <c r="AG10" s="199">
        <v>5124215</v>
      </c>
      <c r="AH10" s="199">
        <f>+AB10-AG10</f>
        <v>658344928</v>
      </c>
      <c r="AI10" s="199">
        <f>SUM(AC10:AF10)</f>
        <v>644343928</v>
      </c>
      <c r="AJ10" s="200">
        <f>+AI10/AB10</f>
        <v>0.97117391938753661</v>
      </c>
    </row>
    <row r="11" spans="1:36" s="344" customFormat="1" ht="15" customHeight="1" x14ac:dyDescent="0.45">
      <c r="A11" s="385"/>
      <c r="B11" s="385"/>
      <c r="C11" s="385"/>
      <c r="D11" s="385"/>
      <c r="E11" s="337">
        <v>2026</v>
      </c>
      <c r="F11" s="337">
        <v>74100</v>
      </c>
      <c r="G11" s="337">
        <f>+'3. Actividades Proyecto'!AZ9</f>
        <v>39103</v>
      </c>
      <c r="H11" s="345">
        <f>G11/F11</f>
        <v>0.52770580296896086</v>
      </c>
      <c r="I11" s="337">
        <v>74100</v>
      </c>
      <c r="J11" s="337">
        <f>+G11</f>
        <v>39103</v>
      </c>
      <c r="K11" s="343">
        <f>J11/I11</f>
        <v>0.52770580296896086</v>
      </c>
      <c r="L11" s="337"/>
      <c r="M11" s="337"/>
      <c r="N11" s="343"/>
      <c r="O11" s="346">
        <v>2978342700</v>
      </c>
      <c r="P11" s="191">
        <v>2354200788</v>
      </c>
      <c r="Q11" s="339">
        <v>20054800</v>
      </c>
      <c r="R11" s="340"/>
      <c r="S11" s="340"/>
      <c r="T11" s="192">
        <f>SUM(P11:S11)</f>
        <v>2374255588</v>
      </c>
      <c r="U11" s="341">
        <f>T11/O11</f>
        <v>0.79717340385308921</v>
      </c>
      <c r="V11" s="192">
        <v>146760385</v>
      </c>
      <c r="W11" s="192">
        <v>726091911</v>
      </c>
      <c r="X11" s="342"/>
      <c r="Y11" s="342"/>
      <c r="Z11" s="192">
        <f>SUM(V11:Y11)</f>
        <v>872852296</v>
      </c>
      <c r="AA11" s="343">
        <f>+Z11/T11</f>
        <v>0.36763198554173521</v>
      </c>
      <c r="AB11" s="192">
        <v>496740170</v>
      </c>
      <c r="AC11" s="192">
        <v>416587881</v>
      </c>
      <c r="AD11" s="340">
        <v>71241098</v>
      </c>
      <c r="AE11" s="192"/>
      <c r="AF11" s="192"/>
      <c r="AG11" s="193"/>
      <c r="AH11" s="193">
        <f t="shared" ref="AH11:AH12" si="0">+AB11-AG11</f>
        <v>496740170</v>
      </c>
      <c r="AI11" s="193">
        <f>SUM(AC11:AF11)</f>
        <v>487828979</v>
      </c>
      <c r="AJ11" s="189">
        <f>+AI11/AB11</f>
        <v>0.98206065959996758</v>
      </c>
    </row>
    <row r="12" spans="1:36" ht="15" customHeight="1" x14ac:dyDescent="0.45">
      <c r="A12" s="385"/>
      <c r="B12" s="385"/>
      <c r="C12" s="385"/>
      <c r="D12" s="385"/>
      <c r="E12" s="57">
        <v>2027</v>
      </c>
      <c r="F12" s="57">
        <v>74150</v>
      </c>
      <c r="G12" s="57" t="s">
        <v>1031</v>
      </c>
      <c r="H12" s="286">
        <v>0</v>
      </c>
      <c r="I12" s="57"/>
      <c r="J12" s="284"/>
      <c r="K12" s="307">
        <v>0</v>
      </c>
      <c r="L12" s="283"/>
      <c r="M12" s="283"/>
      <c r="N12" s="283"/>
      <c r="O12" s="184">
        <v>3665728758</v>
      </c>
      <c r="P12" s="54"/>
      <c r="Q12" s="59"/>
      <c r="R12" s="59"/>
      <c r="S12" s="59"/>
      <c r="T12" s="55"/>
      <c r="U12" s="60"/>
      <c r="V12" s="61"/>
      <c r="W12" s="61"/>
      <c r="X12" s="61"/>
      <c r="Y12" s="61"/>
      <c r="Z12" s="61"/>
      <c r="AA12" s="61"/>
      <c r="AB12" s="55"/>
      <c r="AC12" s="55"/>
      <c r="AD12" s="59"/>
      <c r="AE12" s="55"/>
      <c r="AF12" s="55"/>
      <c r="AG12" s="56"/>
      <c r="AH12" s="56">
        <f t="shared" si="0"/>
        <v>0</v>
      </c>
      <c r="AI12" s="56">
        <f>SUM(AC12:AF12)</f>
        <v>0</v>
      </c>
      <c r="AJ12" s="53"/>
    </row>
    <row r="13" spans="1:36" s="314" customFormat="1" ht="27" customHeight="1" x14ac:dyDescent="0.45">
      <c r="A13" s="386"/>
      <c r="B13" s="386"/>
      <c r="C13" s="386"/>
      <c r="D13" s="386"/>
      <c r="E13" s="313" t="s">
        <v>83</v>
      </c>
      <c r="F13" s="308">
        <v>74150</v>
      </c>
      <c r="G13" s="308"/>
      <c r="H13" s="311">
        <v>1</v>
      </c>
      <c r="I13" s="309"/>
      <c r="J13" s="185"/>
      <c r="K13" s="310">
        <v>1</v>
      </c>
      <c r="L13" s="185"/>
      <c r="M13" s="63"/>
      <c r="N13" s="63"/>
      <c r="O13" s="316">
        <f>SUM(O9:O12)</f>
        <v>11089981467</v>
      </c>
      <c r="P13" s="316">
        <f t="shared" ref="P13:S13" si="1">SUM(P9:P12)</f>
        <v>4328724188</v>
      </c>
      <c r="Q13" s="316">
        <f t="shared" si="1"/>
        <v>654713721</v>
      </c>
      <c r="R13" s="316">
        <f t="shared" si="1"/>
        <v>1276958138</v>
      </c>
      <c r="S13" s="316">
        <f t="shared" si="1"/>
        <v>551694253</v>
      </c>
      <c r="T13" s="64">
        <f t="shared" ref="T13" si="2">SUM(P13+Q13+R13+S13)</f>
        <v>6812090300</v>
      </c>
      <c r="U13" s="317">
        <f t="shared" ref="U13" si="3">T13/O13</f>
        <v>0.61425623841396448</v>
      </c>
      <c r="V13" s="64">
        <f>SUM(V9:V12)</f>
        <v>146760385</v>
      </c>
      <c r="W13" s="64">
        <f t="shared" ref="W13:Z13" si="4">SUM(W9:W12)</f>
        <v>1230800911</v>
      </c>
      <c r="X13" s="64">
        <f t="shared" si="4"/>
        <v>1041873120</v>
      </c>
      <c r="Y13" s="64">
        <f t="shared" si="4"/>
        <v>1731043279</v>
      </c>
      <c r="Z13" s="64">
        <f t="shared" si="4"/>
        <v>4150477695</v>
      </c>
      <c r="AA13" s="64">
        <f>Z13/O13</f>
        <v>0.37425470072699446</v>
      </c>
      <c r="AB13" s="64">
        <f t="shared" ref="AB13:AG13" si="5">SUM(AB9:AB12)</f>
        <v>1160209313</v>
      </c>
      <c r="AC13" s="64">
        <f t="shared" si="5"/>
        <v>837432730</v>
      </c>
      <c r="AD13" s="65">
        <f t="shared" si="5"/>
        <v>276265044</v>
      </c>
      <c r="AE13" s="64">
        <f t="shared" si="5"/>
        <v>15472433</v>
      </c>
      <c r="AF13" s="64">
        <f t="shared" si="5"/>
        <v>3002700</v>
      </c>
      <c r="AG13" s="318">
        <f t="shared" si="5"/>
        <v>5124215</v>
      </c>
      <c r="AH13" s="318">
        <f>AB13-AG13</f>
        <v>1155085098</v>
      </c>
      <c r="AI13" s="318">
        <f>SUM(AC13:AF13)</f>
        <v>1132172907</v>
      </c>
      <c r="AJ13" s="319">
        <f>AI13/AH13</f>
        <v>0.98016406666515576</v>
      </c>
    </row>
    <row r="14" spans="1:36" ht="15" customHeight="1" x14ac:dyDescent="0.45">
      <c r="A14" s="384" t="s">
        <v>1030</v>
      </c>
      <c r="B14" s="384">
        <v>2</v>
      </c>
      <c r="C14" s="384" t="s">
        <v>1018</v>
      </c>
      <c r="D14" s="387" t="s">
        <v>608</v>
      </c>
      <c r="E14" s="331">
        <v>2024</v>
      </c>
      <c r="F14" s="320">
        <v>3</v>
      </c>
      <c r="G14" s="320">
        <v>3</v>
      </c>
      <c r="H14" s="381">
        <v>1</v>
      </c>
      <c r="I14" s="320">
        <v>3</v>
      </c>
      <c r="J14" s="320">
        <v>3</v>
      </c>
      <c r="K14" s="322">
        <v>1</v>
      </c>
      <c r="L14" s="332"/>
      <c r="M14" s="332"/>
      <c r="N14" s="332"/>
      <c r="O14" s="333">
        <v>422322130</v>
      </c>
      <c r="P14" s="54"/>
      <c r="Q14" s="327"/>
      <c r="R14" s="327">
        <v>169782000</v>
      </c>
      <c r="S14" s="327">
        <v>244783213</v>
      </c>
      <c r="T14" s="372">
        <f>SUM(P14:S14)</f>
        <v>414565213</v>
      </c>
      <c r="U14" s="371">
        <f t="shared" ref="U14:U19" si="6">T14/O14</f>
        <v>0.98163270061173447</v>
      </c>
      <c r="V14" s="327"/>
      <c r="W14" s="327"/>
      <c r="X14" s="327"/>
      <c r="Y14" s="326">
        <v>216083499</v>
      </c>
      <c r="Z14" s="372">
        <f>SUM(V14:Y14)</f>
        <v>216083499</v>
      </c>
      <c r="AA14" s="371">
        <f>+Z14/T14</f>
        <v>0.52122921128937072</v>
      </c>
      <c r="AB14" s="334"/>
      <c r="AC14" s="334"/>
      <c r="AD14" s="327"/>
      <c r="AE14" s="335"/>
      <c r="AF14" s="335"/>
      <c r="AG14" s="335"/>
      <c r="AH14" s="335"/>
      <c r="AI14" s="335"/>
      <c r="AJ14" s="336"/>
    </row>
    <row r="15" spans="1:36" s="201" customFormat="1" ht="15" customHeight="1" x14ac:dyDescent="0.45">
      <c r="A15" s="385"/>
      <c r="B15" s="385"/>
      <c r="C15" s="385"/>
      <c r="D15" s="385"/>
      <c r="E15" s="274">
        <v>2025</v>
      </c>
      <c r="F15" s="274">
        <v>4</v>
      </c>
      <c r="G15" s="274">
        <v>4</v>
      </c>
      <c r="H15" s="285">
        <v>1</v>
      </c>
      <c r="I15" s="274">
        <v>4</v>
      </c>
      <c r="J15" s="274">
        <v>4</v>
      </c>
      <c r="K15" s="306">
        <v>1</v>
      </c>
      <c r="L15" s="282"/>
      <c r="M15" s="282"/>
      <c r="N15" s="282"/>
      <c r="O15" s="202">
        <v>1950441200</v>
      </c>
      <c r="P15" s="196">
        <v>1460330800</v>
      </c>
      <c r="Q15" s="196">
        <v>139054900</v>
      </c>
      <c r="R15" s="196">
        <v>351055500</v>
      </c>
      <c r="S15" s="196">
        <v>-13365547</v>
      </c>
      <c r="T15" s="373">
        <f>SUM(P15:S15)</f>
        <v>1937075653</v>
      </c>
      <c r="U15" s="198">
        <f t="shared" si="6"/>
        <v>0.99314742377263154</v>
      </c>
      <c r="V15" s="197">
        <v>11289857</v>
      </c>
      <c r="W15" s="197">
        <v>349497131</v>
      </c>
      <c r="X15" s="197">
        <v>450084467</v>
      </c>
      <c r="Y15" s="197">
        <v>808233658</v>
      </c>
      <c r="Z15" s="373">
        <f>SUM(V15:Y15)</f>
        <v>1619105113</v>
      </c>
      <c r="AA15" s="306">
        <f>+Z15/T15</f>
        <v>0.83585022117873886</v>
      </c>
      <c r="AB15" s="197">
        <v>198481714</v>
      </c>
      <c r="AC15" s="197">
        <v>183062713</v>
      </c>
      <c r="AD15" s="196">
        <v>15419001</v>
      </c>
      <c r="AE15" s="197">
        <v>0</v>
      </c>
      <c r="AF15" s="197">
        <v>0</v>
      </c>
      <c r="AG15" s="199">
        <v>0</v>
      </c>
      <c r="AH15" s="199">
        <f t="shared" ref="AH15:AH17" si="7">+AB15-AG15</f>
        <v>198481714</v>
      </c>
      <c r="AI15" s="199">
        <f>SUM(AC15:AF15)</f>
        <v>198481714</v>
      </c>
      <c r="AJ15" s="200">
        <f>+AI15/AB15</f>
        <v>1</v>
      </c>
    </row>
    <row r="16" spans="1:36" s="344" customFormat="1" ht="15" customHeight="1" x14ac:dyDescent="0.45">
      <c r="A16" s="385"/>
      <c r="B16" s="385"/>
      <c r="C16" s="385"/>
      <c r="D16" s="385"/>
      <c r="E16" s="337">
        <v>2026</v>
      </c>
      <c r="F16" s="337">
        <v>3</v>
      </c>
      <c r="G16" s="337">
        <f>+'3. Actividades Proyecto'!AZ10</f>
        <v>2</v>
      </c>
      <c r="H16" s="345">
        <f>G16/F16</f>
        <v>0.66666666666666663</v>
      </c>
      <c r="I16" s="337">
        <v>3</v>
      </c>
      <c r="J16" s="337">
        <f>+G16</f>
        <v>2</v>
      </c>
      <c r="K16" s="343">
        <f>J16/I16</f>
        <v>0.66666666666666663</v>
      </c>
      <c r="L16" s="338"/>
      <c r="M16" s="338"/>
      <c r="N16" s="338"/>
      <c r="O16" s="203">
        <v>1541862300</v>
      </c>
      <c r="P16" s="191">
        <v>932117000</v>
      </c>
      <c r="Q16" s="339">
        <v>77615000</v>
      </c>
      <c r="R16" s="340"/>
      <c r="S16" s="340"/>
      <c r="T16" s="374">
        <f>SUM(P16:S16)</f>
        <v>1009732000</v>
      </c>
      <c r="U16" s="341">
        <f t="shared" si="6"/>
        <v>0.65487819502428979</v>
      </c>
      <c r="V16" s="192">
        <v>75552339</v>
      </c>
      <c r="W16" s="342">
        <v>380738055</v>
      </c>
      <c r="X16" s="342"/>
      <c r="Y16" s="342"/>
      <c r="Z16" s="374">
        <f t="shared" ref="Z16:Z17" si="8">SUM(V16:Y16)</f>
        <v>456290394</v>
      </c>
      <c r="AA16" s="343">
        <f>+Z16/T16</f>
        <v>0.45189257545566547</v>
      </c>
      <c r="AB16" s="192">
        <v>317970540</v>
      </c>
      <c r="AC16" s="192">
        <v>223919447</v>
      </c>
      <c r="AD16" s="340">
        <v>82194558</v>
      </c>
      <c r="AE16" s="192"/>
      <c r="AF16" s="192"/>
      <c r="AG16" s="193">
        <v>11856535</v>
      </c>
      <c r="AH16" s="193">
        <f t="shared" si="7"/>
        <v>306114005</v>
      </c>
      <c r="AI16" s="193">
        <f>SUM(AC16:AF16)</f>
        <v>306114005</v>
      </c>
      <c r="AJ16" s="189">
        <f>+AI16/AB16</f>
        <v>0.96271184431111134</v>
      </c>
    </row>
    <row r="17" spans="1:36" ht="15" customHeight="1" x14ac:dyDescent="0.45">
      <c r="A17" s="385"/>
      <c r="B17" s="385"/>
      <c r="C17" s="385"/>
      <c r="D17" s="385"/>
      <c r="E17" s="57">
        <v>2027</v>
      </c>
      <c r="F17" s="57">
        <v>2</v>
      </c>
      <c r="G17" s="57" t="s">
        <v>1031</v>
      </c>
      <c r="H17" s="286">
        <v>0</v>
      </c>
      <c r="I17" s="57">
        <v>2</v>
      </c>
      <c r="J17" s="57"/>
      <c r="K17" s="307">
        <v>0</v>
      </c>
      <c r="L17" s="283"/>
      <c r="M17" s="283"/>
      <c r="N17" s="283"/>
      <c r="O17" s="188">
        <v>2055705580</v>
      </c>
      <c r="P17" s="54"/>
      <c r="Q17" s="59"/>
      <c r="R17" s="59"/>
      <c r="S17" s="59"/>
      <c r="T17" s="55">
        <f>SUM(P17:S17)</f>
        <v>0</v>
      </c>
      <c r="U17" s="60">
        <f t="shared" si="6"/>
        <v>0</v>
      </c>
      <c r="V17" s="61"/>
      <c r="W17" s="61"/>
      <c r="X17" s="61"/>
      <c r="Y17" s="61"/>
      <c r="Z17" s="375">
        <f t="shared" si="8"/>
        <v>0</v>
      </c>
      <c r="AA17" s="315"/>
      <c r="AB17" s="55"/>
      <c r="AC17" s="55"/>
      <c r="AD17" s="59"/>
      <c r="AE17" s="55"/>
      <c r="AF17" s="55"/>
      <c r="AG17" s="56"/>
      <c r="AH17" s="56">
        <f t="shared" si="7"/>
        <v>0</v>
      </c>
      <c r="AI17" s="56">
        <f>SUM(AC17:AF17)</f>
        <v>0</v>
      </c>
      <c r="AJ17" s="53"/>
    </row>
    <row r="18" spans="1:36" ht="27" customHeight="1" x14ac:dyDescent="0.45">
      <c r="A18" s="386"/>
      <c r="B18" s="386"/>
      <c r="C18" s="386"/>
      <c r="D18" s="386"/>
      <c r="E18" s="62" t="s">
        <v>83</v>
      </c>
      <c r="F18" s="312">
        <f>SUM(F14:F17)</f>
        <v>12</v>
      </c>
      <c r="G18" s="312">
        <f>SUM(G14:G17)</f>
        <v>9</v>
      </c>
      <c r="H18" s="312">
        <f>SUM(H14:H17)</f>
        <v>2.6666666666666665</v>
      </c>
      <c r="I18" s="312">
        <f>SUM(I14:I17)</f>
        <v>12</v>
      </c>
      <c r="J18" s="312">
        <f>SUM(J14:J17)</f>
        <v>9</v>
      </c>
      <c r="K18" s="185">
        <f t="shared" ref="K18" si="9">K14+K15+K16+K17</f>
        <v>2.6666666666666665</v>
      </c>
      <c r="L18" s="185"/>
      <c r="M18" s="63"/>
      <c r="N18" s="63"/>
      <c r="O18" s="316">
        <f>SUM(O14:O17)</f>
        <v>5970331210</v>
      </c>
      <c r="P18" s="316">
        <f t="shared" ref="P18:S18" si="10">SUM(P14:P17)</f>
        <v>2392447800</v>
      </c>
      <c r="Q18" s="316">
        <f t="shared" si="10"/>
        <v>216669900</v>
      </c>
      <c r="R18" s="316">
        <f>SUM(R14:R17)</f>
        <v>520837500</v>
      </c>
      <c r="S18" s="316">
        <f t="shared" si="10"/>
        <v>231417666</v>
      </c>
      <c r="T18" s="64">
        <f>SUM(P18:S18)</f>
        <v>3361372866</v>
      </c>
      <c r="U18" s="317">
        <f t="shared" si="6"/>
        <v>0.56301279573399077</v>
      </c>
      <c r="V18" s="64">
        <f>SUM(V14:V17)</f>
        <v>86842196</v>
      </c>
      <c r="W18" s="64">
        <f t="shared" ref="W18:Y18" si="11">SUM(W14:W17)</f>
        <v>730235186</v>
      </c>
      <c r="X18" s="64">
        <f t="shared" si="11"/>
        <v>450084467</v>
      </c>
      <c r="Y18" s="64">
        <f t="shared" si="11"/>
        <v>1024317157</v>
      </c>
      <c r="Z18" s="64">
        <f>SUM(V18:Y18)</f>
        <v>2291479006</v>
      </c>
      <c r="AA18" s="64">
        <f>Z18/O18</f>
        <v>0.38381103583698833</v>
      </c>
      <c r="AB18" s="64">
        <v>198481714</v>
      </c>
      <c r="AC18" s="64">
        <f t="shared" ref="AC18" si="12">SUM(AC14:AC17)</f>
        <v>406982160</v>
      </c>
      <c r="AD18" s="65">
        <f>SUM(AD14:AD17)</f>
        <v>97613559</v>
      </c>
      <c r="AE18" s="64">
        <f t="shared" ref="AE18:AG18" si="13">SUM(AE14:AE17)</f>
        <v>0</v>
      </c>
      <c r="AF18" s="64">
        <f t="shared" si="13"/>
        <v>0</v>
      </c>
      <c r="AG18" s="318">
        <f t="shared" si="13"/>
        <v>11856535</v>
      </c>
      <c r="AH18" s="318">
        <v>198481714</v>
      </c>
      <c r="AI18" s="318">
        <f>SUM(AI14:AI17)</f>
        <v>504595719</v>
      </c>
      <c r="AJ18" s="319">
        <f>AI18/AH18</f>
        <v>2.542278121399133</v>
      </c>
    </row>
    <row r="19" spans="1:36" ht="28.5" customHeight="1" x14ac:dyDescent="0.45">
      <c r="A19" s="31"/>
      <c r="B19" s="31"/>
      <c r="C19" s="31"/>
      <c r="D19" s="31"/>
      <c r="E19" s="287" t="s">
        <v>803</v>
      </c>
      <c r="F19" s="281"/>
      <c r="G19" s="281"/>
      <c r="H19" s="281"/>
      <c r="I19" s="281"/>
      <c r="J19" s="281"/>
      <c r="K19" s="281"/>
      <c r="L19" s="281"/>
      <c r="M19" s="281"/>
      <c r="N19" s="281"/>
      <c r="O19" s="65">
        <f>SUMIFS($O$9:$O$18,$E$9:$E$18,2026)</f>
        <v>4520205000</v>
      </c>
      <c r="P19" s="65">
        <f>SUMIFS($P$9:$P$18,$E$9:$E$18,2026)</f>
        <v>3286317788</v>
      </c>
      <c r="Q19" s="65">
        <f>SUMIFS($P$9:$P$18,$E$9:$E$18,2026)</f>
        <v>3286317788</v>
      </c>
      <c r="R19" s="65">
        <f>SUMIFS($R$9:$R$18,$E$9:$E$18,2026)</f>
        <v>0</v>
      </c>
      <c r="S19" s="65">
        <f>SUMIFS($S$9:$S$18,$E$9:$E$18,2026)</f>
        <v>0</v>
      </c>
      <c r="T19" s="65">
        <f>SUMIFS($T$9:$T$18,$E$9:$E$18,2026)</f>
        <v>3383987588</v>
      </c>
      <c r="U19" s="65">
        <f t="shared" si="6"/>
        <v>0.74863586673613258</v>
      </c>
      <c r="V19" s="65">
        <f>SUMIFS($V$9:$V$18,$E$9:$E$18,2026)</f>
        <v>222312724</v>
      </c>
      <c r="W19" s="65">
        <f>SUMIFS($W$9:$W$18,$E$9:$E$18,2026)</f>
        <v>1106829966</v>
      </c>
      <c r="X19" s="65">
        <f>SUMIFS($X$9:$X$18,$E$9:$E$18,2026)</f>
        <v>0</v>
      </c>
      <c r="Y19" s="65">
        <f>SUMIFS($Y$9:$Y$18,$E$9:$E$18,2026)</f>
        <v>0</v>
      </c>
      <c r="Z19" s="65">
        <f>SUMIFS($Z$9:$Z$18,$E$9:$E$18,2026)</f>
        <v>1329142690</v>
      </c>
      <c r="AA19" s="65">
        <f>Z19/O19</f>
        <v>0.29404478115483701</v>
      </c>
      <c r="AB19" s="65">
        <f>SUMIFS($AB$9:$AB$18,$E$9:$E$18,2026)</f>
        <v>814710710</v>
      </c>
      <c r="AC19" s="65">
        <f>SUMIFS($AC$9:$AC$18,$E$9:$E$18,2026)</f>
        <v>640507328</v>
      </c>
      <c r="AD19" s="65">
        <f>SUMIFS($AD$9:$AD$18,$E$9:$E$18,2026)</f>
        <v>153435656</v>
      </c>
      <c r="AE19" s="65">
        <f>SUMIFS($AE$9:$AE$18,$E$9:$E$18,2026)</f>
        <v>0</v>
      </c>
      <c r="AF19" s="65">
        <f>SUMIFS($AF$9:$AF$18,$E$9:$E$18,2026)</f>
        <v>0</v>
      </c>
      <c r="AG19" s="65">
        <f>SUMIFS($AG$9:$AG$18,$E$9:$E$18,2026)</f>
        <v>11856535</v>
      </c>
      <c r="AH19" s="65">
        <f>SUMIFS($AH$9:$AH$18,$E$9:$E$18,2026)</f>
        <v>802854175</v>
      </c>
      <c r="AI19" s="65">
        <f>SUMIFS($AI$9:$AI$18,$E$9:$E$18,2026)</f>
        <v>793942984</v>
      </c>
      <c r="AJ19" s="376">
        <f>AI19/AB19</f>
        <v>0.97450907942525999</v>
      </c>
    </row>
    <row r="26" spans="1:36" ht="15" customHeight="1" x14ac:dyDescent="0.45">
      <c r="I26" s="229"/>
      <c r="J26" s="229"/>
      <c r="K26" s="229"/>
      <c r="L26" s="229"/>
    </row>
    <row r="27" spans="1:36" ht="15" customHeight="1" x14ac:dyDescent="0.45">
      <c r="I27" s="229"/>
      <c r="J27" s="229"/>
      <c r="K27" s="229"/>
      <c r="L27" s="229"/>
    </row>
    <row r="28" spans="1:36" ht="15" customHeight="1" x14ac:dyDescent="0.45">
      <c r="I28" s="229"/>
      <c r="J28" s="229"/>
      <c r="K28" s="229"/>
      <c r="L28" s="229"/>
    </row>
    <row r="29" spans="1:36" ht="15" customHeight="1" x14ac:dyDescent="0.45">
      <c r="I29" s="229"/>
      <c r="J29" s="229"/>
      <c r="K29" s="229"/>
      <c r="L29" s="229"/>
    </row>
    <row r="30" spans="1:36" ht="15" customHeight="1" x14ac:dyDescent="0.45">
      <c r="I30" s="229"/>
      <c r="J30" s="229"/>
      <c r="K30" s="229"/>
      <c r="L30" s="229"/>
    </row>
    <row r="31" spans="1:36" ht="15" customHeight="1" x14ac:dyDescent="0.45">
      <c r="I31" s="229"/>
      <c r="J31" s="229"/>
      <c r="K31" s="229"/>
      <c r="L31" s="229"/>
    </row>
    <row r="32" spans="1:36" ht="15" customHeight="1" x14ac:dyDescent="0.45">
      <c r="I32" s="229"/>
      <c r="J32" s="229"/>
      <c r="K32" s="229"/>
      <c r="L32" s="229"/>
    </row>
    <row r="33" spans="9:12" ht="15" customHeight="1" x14ac:dyDescent="0.45">
      <c r="I33" s="229"/>
      <c r="J33" s="229"/>
      <c r="K33" s="229"/>
      <c r="L33" s="229"/>
    </row>
    <row r="34" spans="9:12" ht="15" customHeight="1" x14ac:dyDescent="0.45">
      <c r="I34" s="229"/>
      <c r="J34" s="229"/>
      <c r="K34" s="229"/>
      <c r="L34" s="229"/>
    </row>
  </sheetData>
  <mergeCells count="20">
    <mergeCell ref="AB7:AJ7"/>
    <mergeCell ref="O7:U7"/>
    <mergeCell ref="A1:B4"/>
    <mergeCell ref="C1:AJ1"/>
    <mergeCell ref="C2:AJ2"/>
    <mergeCell ref="C3:AJ3"/>
    <mergeCell ref="Z4:AJ4"/>
    <mergeCell ref="C4:Y4"/>
    <mergeCell ref="V7:AA7"/>
    <mergeCell ref="I7:K7"/>
    <mergeCell ref="L7:N7"/>
    <mergeCell ref="F7:H7"/>
    <mergeCell ref="A9:A13"/>
    <mergeCell ref="A14:A18"/>
    <mergeCell ref="B14:B18"/>
    <mergeCell ref="C14:C18"/>
    <mergeCell ref="D14:D18"/>
    <mergeCell ref="B9:B13"/>
    <mergeCell ref="C9:C13"/>
    <mergeCell ref="D9:D13"/>
  </mergeCells>
  <dataValidations count="28">
    <dataValidation allowBlank="1" showInputMessage="1" showErrorMessage="1" prompt="Relacione el tipo de anualización de las actividades según corresponda: indicador tipo suma, tipo constante, tipo creciente, tipo decreciente._x000a_" sqref="D8" xr:uid="{00000000-0002-0000-0300-000000000000}"/>
    <dataValidation allowBlank="1" showInputMessage="1" showErrorMessage="1" promptTitle="VIGENCIA" prompt="Años que comprenden el plan de desarrollo actual. " sqref="E8" xr:uid="{00000000-0002-0000-0300-000001000000}"/>
    <dataValidation allowBlank="1" showInputMessage="1" showErrorMessage="1" prompt="Muestra los resultados de la ejecución de giros de las reservas, frente al total de la reservas constituidas." sqref="AJ8" xr:uid="{00000000-0002-0000-0300-000002000000}"/>
    <dataValidation allowBlank="1" showInputMessage="1" showErrorMessage="1" prompt="Muestra los resultados de la ejecución de giros, frente al total de recursos comprometidos." sqref="AA8" xr:uid="{00000000-0002-0000-0300-000003000000}"/>
    <dataValidation allowBlank="1" showInputMessage="1" showErrorMessage="1" prompt="Corresponde al presupuesto total girado en la vigencia. " sqref="Z8" xr:uid="{00000000-0002-0000-0300-000004000000}"/>
    <dataValidation allowBlank="1" showInputMessage="1" showErrorMessage="1" prompt="Muestra los resultados de la ejecución del presupuesto frente a la programación." sqref="U8" xr:uid="{00000000-0002-0000-0300-000005000000}"/>
    <dataValidation allowBlank="1" showInputMessage="1" showErrorMessage="1" prompt="Corresponde al presupuesto total ejecutado en la vigencia. Debe guardar coherencia con el Plan Anual de Adquisiciones. " sqref="T8" xr:uid="{00000000-0002-0000-0300-000006000000}"/>
    <dataValidation allowBlank="1" showInputMessage="1" showErrorMessage="1" prompt="Ingrese las reservas definitivas después de anulaciones. Debe coincidir con la Herramienta Financiera" sqref="AH8" xr:uid="{00000000-0002-0000-0300-000007000000}"/>
    <dataValidation allowBlank="1" showInputMessage="1" showErrorMessage="1" prompt="Debe coincidir con la Herramienta Financiera_PAA" sqref="AG8" xr:uid="{00000000-0002-0000-0300-000008000000}"/>
    <dataValidation allowBlank="1" showInputMessage="1" showErrorMessage="1" prompt="Corresponde a los recursos girados de la reserva en el período" sqref="AC8:AF8" xr:uid="{00000000-0002-0000-0300-000009000000}"/>
    <dataValidation allowBlank="1" showInputMessage="1" showErrorMessage="1" prompt="RESERVA PRESUPUESTAL:_x000a_Indica los saldos de los compromisos y las obligaciones pendientes de autorización de pago con cargo al presupuesto de la vigencia anterior" sqref="AB8" xr:uid="{00000000-0002-0000-0300-00000A000000}"/>
    <dataValidation allowBlank="1" showInputMessage="1" showErrorMessage="1" prompt="Corresponde al valor total de  los recursos girados para la meta en el período (GIROS)_x000a_" sqref="V8:W8" xr:uid="{00000000-0002-0000-0300-00000B000000}"/>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00000000-0002-0000-0300-00000C000000}"/>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00000000-0002-0000-0300-00000D000000}"/>
    <dataValidation allowBlank="1" showInputMessage="1" showErrorMessage="1" prompt="IIngrese el presupuesto ejecutado/comprometido en el periodo del reporte. _x000a_" sqref="P8:S8" xr:uid="{00000000-0002-0000-0300-00000E000000}"/>
    <dataValidation allowBlank="1" showInputMessage="1" showErrorMessage="1" prompt="Corresponde al total de los giros de la reserva en la vigencia_x000a_" sqref="AI8" xr:uid="{00000000-0002-0000-0300-00000F000000}"/>
    <dataValidation allowBlank="1" showInputMessage="1" showErrorMessage="1" prompt="Relacionar el código de la actividad. El código es asignado por SEGPLAN, y debe guardar coherencia con el registrado en la hoja de vidad de indicador._x000a_" sqref="B8" xr:uid="{00000000-0002-0000-0300-000010000000}"/>
    <dataValidation allowBlank="1" showInputMessage="1" showErrorMessage="1" prompt="Relacionar el nombre de la actividad del proyecto. Debe guardar coherencia con el registrado en la hoja de vida de indicador." sqref="C8" xr:uid="{00000000-0002-0000-0300-000011000000}"/>
    <dataValidation allowBlank="1" showInputMessage="1" showErrorMessage="1" prompt="Corresponde al valor total de  los recursos girados para la actividad en el período (GIROS)_x000a_" sqref="X8:Y8" xr:uid="{00000000-0002-0000-0300-000012000000}"/>
    <dataValidation allowBlank="1" showInputMessage="1" showErrorMessage="1" prompt="Relacionar el objetivo específico al cual está asociada la actividad proyecto de inversión. Esta información se encuentra en la Ficha de formulación del proyecto." sqref="A8" xr:uid="{00000000-0002-0000-0300-000013000000}"/>
    <dataValidation allowBlank="1" showInputMessage="1" showErrorMessage="1" promptTitle="MAGNITUD CONTRATADA" prompt="Relacione  la cantidad de bienes y/o servicios adquiridos/contratados por la entidad con recursos de vigencia comprometidos.  Ésta debe ser acumulada al periodo del reporte." sqref="J8" xr:uid="{00000000-0002-0000-0300-000014000000}"/>
    <dataValidation allowBlank="1" showInputMessage="1" showErrorMessage="1" promptTitle="MAGNITUD CONTRATADA" prompt="Relacione la  cantidad de bienes y/o servicios adquiridos/contratados con recursos de reserva girados. Ésta debe ser acumulada al periodo del reporte." sqref="M8" xr:uid="{00000000-0002-0000-0300-00001500000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00000000-0002-0000-0300-000016000000}"/>
    <dataValidation allowBlank="1" showInputMessage="1" showErrorMessage="1" promptTitle="MAGNITUD PROGRAMADA" prompt="Relacione la cantidad total de bienes y/o servicios que se espera alcanzar en la actividad con recuros de reserva. Ésta debe ser acumulada al periodo del reporte." sqref="L8" xr:uid="{00000000-0002-0000-0300-000017000000}"/>
    <dataValidation allowBlank="1" showInputMessage="1" showErrorMessage="1" promptTitle="% DE CUMPLIMIENTO" prompt="Relación entre magnitud total ejecutada con magnitud total entregada." sqref="H8" xr:uid="{00000000-0002-0000-0300-000018000000}"/>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00000000-0002-0000-0300-000019000000}"/>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00000000-0002-0000-0300-00001A000000}"/>
    <dataValidation allowBlank="1" showInputMessage="1" showErrorMessage="1" promptTitle="MAGNITUD PROGRAMADA" prompt="Relacione la cantidad total de bienes y/o servicios que se espera alcanzar en la actividad con recuros de vigencia. Ésta debe ser acumulada al periodo del reporte." sqref="I8" xr:uid="{00000000-0002-0000-0300-00001B000000}"/>
  </dataValidations>
  <pageMargins left="0.70866141732283472" right="0.70866141732283472" top="0.74803149606299213" bottom="0.74803149606299213" header="0" footer="0"/>
  <pageSetup paperSize="9" scale="25" orientation="landscape"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1C000000}">
          <x14:formula1>
            <xm:f>LISTAS_1!#REF!</xm:f>
          </x14:formula1>
          <xm:sqref>D9 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sheetPr>
  <dimension ref="A1:T62"/>
  <sheetViews>
    <sheetView showGridLines="0" topLeftCell="D9" zoomScale="60" zoomScaleNormal="60" workbookViewId="0">
      <selection activeCell="M9" sqref="M9:M13"/>
    </sheetView>
  </sheetViews>
  <sheetFormatPr baseColWidth="10" defaultColWidth="14.3984375" defaultRowHeight="15" customHeight="1" x14ac:dyDescent="0.45"/>
  <cols>
    <col min="2" max="2" width="52.73046875" customWidth="1"/>
    <col min="3" max="3" width="27.73046875" customWidth="1"/>
    <col min="4" max="4" width="19" customWidth="1"/>
    <col min="5" max="5" width="26.1328125" customWidth="1"/>
    <col min="6" max="6" width="18.3984375" customWidth="1"/>
    <col min="7" max="7" width="27.265625" customWidth="1"/>
    <col min="8" max="11" width="14.265625" customWidth="1"/>
    <col min="12" max="12" width="23.86328125" customWidth="1"/>
    <col min="13" max="13" width="45.73046875" customWidth="1"/>
    <col min="14" max="15" width="35.3984375" customWidth="1"/>
    <col min="16" max="16" width="7.59765625" customWidth="1"/>
    <col min="17" max="20" width="21.265625" customWidth="1"/>
    <col min="21" max="28" width="10.73046875" customWidth="1"/>
  </cols>
  <sheetData>
    <row r="1" spans="1:20" ht="30.75" customHeight="1" x14ac:dyDescent="0.45">
      <c r="A1" s="657"/>
      <c r="B1" s="657"/>
      <c r="C1" s="657"/>
      <c r="D1" s="657"/>
      <c r="E1" s="397" t="s">
        <v>0</v>
      </c>
      <c r="F1" s="397"/>
      <c r="G1" s="397"/>
      <c r="H1" s="397"/>
      <c r="I1" s="397"/>
      <c r="J1" s="397"/>
      <c r="K1" s="397"/>
      <c r="L1" s="397"/>
      <c r="M1" s="397"/>
      <c r="N1" s="397"/>
      <c r="O1" s="397"/>
      <c r="P1" s="397"/>
      <c r="Q1" s="397"/>
      <c r="R1" s="397"/>
      <c r="S1" s="397"/>
      <c r="T1" s="397"/>
    </row>
    <row r="2" spans="1:20" ht="30.75" customHeight="1" x14ac:dyDescent="0.45">
      <c r="A2" s="657"/>
      <c r="B2" s="657"/>
      <c r="C2" s="657"/>
      <c r="D2" s="657"/>
      <c r="E2" s="397" t="s">
        <v>1</v>
      </c>
      <c r="F2" s="397"/>
      <c r="G2" s="397"/>
      <c r="H2" s="397"/>
      <c r="I2" s="397"/>
      <c r="J2" s="397"/>
      <c r="K2" s="397"/>
      <c r="L2" s="397"/>
      <c r="M2" s="397"/>
      <c r="N2" s="397"/>
      <c r="O2" s="397"/>
      <c r="P2" s="397"/>
      <c r="Q2" s="397"/>
      <c r="R2" s="397"/>
      <c r="S2" s="397"/>
      <c r="T2" s="397"/>
    </row>
    <row r="3" spans="1:20" ht="30.75" customHeight="1" x14ac:dyDescent="0.45">
      <c r="A3" s="657"/>
      <c r="B3" s="657"/>
      <c r="C3" s="657"/>
      <c r="D3" s="657"/>
      <c r="E3" s="397" t="s">
        <v>2</v>
      </c>
      <c r="F3" s="397"/>
      <c r="G3" s="397"/>
      <c r="H3" s="397"/>
      <c r="I3" s="397"/>
      <c r="J3" s="397"/>
      <c r="K3" s="397"/>
      <c r="L3" s="397"/>
      <c r="M3" s="397"/>
      <c r="N3" s="397"/>
      <c r="O3" s="397"/>
      <c r="P3" s="397"/>
      <c r="Q3" s="397"/>
      <c r="R3" s="397"/>
      <c r="S3" s="397"/>
      <c r="T3" s="397"/>
    </row>
    <row r="4" spans="1:20" ht="30.75" customHeight="1" x14ac:dyDescent="0.45">
      <c r="A4" s="657"/>
      <c r="B4" s="657"/>
      <c r="C4" s="657"/>
      <c r="D4" s="657"/>
      <c r="E4" s="397" t="s">
        <v>824</v>
      </c>
      <c r="F4" s="397"/>
      <c r="G4" s="397"/>
      <c r="H4" s="397"/>
      <c r="I4" s="397"/>
      <c r="J4" s="397"/>
      <c r="K4" s="397"/>
      <c r="L4" s="397"/>
      <c r="M4" s="397"/>
      <c r="N4" s="661" t="s">
        <v>996</v>
      </c>
      <c r="O4" s="661"/>
      <c r="P4" s="661"/>
      <c r="Q4" s="661"/>
      <c r="R4" s="661"/>
      <c r="S4" s="661"/>
      <c r="T4" s="661"/>
    </row>
    <row r="6" spans="1:20" ht="20.25" customHeight="1" x14ac:dyDescent="0.45">
      <c r="B6" s="66"/>
      <c r="D6" s="66"/>
      <c r="E6" s="66"/>
      <c r="F6" s="66"/>
      <c r="G6" s="66"/>
      <c r="H6" s="67"/>
      <c r="I6" s="67"/>
      <c r="J6" s="67"/>
      <c r="K6" s="67"/>
      <c r="L6" s="31"/>
      <c r="M6" s="31"/>
      <c r="N6" s="31"/>
      <c r="O6" s="31"/>
      <c r="P6" s="31"/>
      <c r="Q6" s="31"/>
      <c r="R6" s="31"/>
      <c r="S6" s="31"/>
      <c r="T6" s="31"/>
    </row>
    <row r="7" spans="1:20" ht="46.5" customHeight="1" x14ac:dyDescent="0.45">
      <c r="B7" s="35"/>
      <c r="D7" s="35"/>
      <c r="E7" s="35"/>
      <c r="F7" s="35"/>
      <c r="G7" s="35"/>
      <c r="H7" s="654" t="s">
        <v>84</v>
      </c>
      <c r="I7" s="655"/>
      <c r="J7" s="655"/>
      <c r="K7" s="656"/>
      <c r="L7" s="658" t="s">
        <v>818</v>
      </c>
      <c r="M7" s="659"/>
      <c r="N7" s="659"/>
      <c r="O7" s="660"/>
      <c r="P7" s="68"/>
      <c r="Q7" s="666" t="s">
        <v>822</v>
      </c>
      <c r="R7" s="659"/>
      <c r="S7" s="659"/>
      <c r="T7" s="667"/>
    </row>
    <row r="8" spans="1:20" ht="133.5" customHeight="1" x14ac:dyDescent="0.45">
      <c r="A8" s="166" t="s">
        <v>776</v>
      </c>
      <c r="B8" s="166" t="s">
        <v>802</v>
      </c>
      <c r="C8" s="166" t="s">
        <v>814</v>
      </c>
      <c r="D8" s="166" t="s">
        <v>815</v>
      </c>
      <c r="E8" s="166" t="s">
        <v>816</v>
      </c>
      <c r="F8" s="166" t="s">
        <v>800</v>
      </c>
      <c r="G8" s="166" t="s">
        <v>817</v>
      </c>
      <c r="H8" s="166" t="s">
        <v>85</v>
      </c>
      <c r="I8" s="166" t="s">
        <v>86</v>
      </c>
      <c r="J8" s="166" t="s">
        <v>87</v>
      </c>
      <c r="K8" s="166" t="s">
        <v>88</v>
      </c>
      <c r="L8" s="295" t="s">
        <v>819</v>
      </c>
      <c r="M8" s="295" t="s">
        <v>823</v>
      </c>
      <c r="N8" s="295" t="s">
        <v>820</v>
      </c>
      <c r="O8" s="175" t="s">
        <v>821</v>
      </c>
      <c r="P8" s="277"/>
      <c r="Q8" s="176" t="s">
        <v>70</v>
      </c>
      <c r="R8" s="176" t="s">
        <v>89</v>
      </c>
      <c r="S8" s="176" t="s">
        <v>90</v>
      </c>
      <c r="T8" s="69" t="s">
        <v>91</v>
      </c>
    </row>
    <row r="9" spans="1:20" ht="52.5" customHeight="1" x14ac:dyDescent="0.45">
      <c r="A9" s="650">
        <v>1</v>
      </c>
      <c r="B9" s="653" t="s">
        <v>1017</v>
      </c>
      <c r="C9" s="662"/>
      <c r="D9" s="668">
        <v>2340</v>
      </c>
      <c r="E9" s="671" t="s">
        <v>703</v>
      </c>
      <c r="F9" s="643"/>
      <c r="G9" s="643"/>
      <c r="H9" s="632"/>
      <c r="I9" s="632"/>
      <c r="J9" s="635"/>
      <c r="K9" s="632"/>
      <c r="L9" s="638" t="s">
        <v>1032</v>
      </c>
      <c r="M9" s="644" t="s">
        <v>1141</v>
      </c>
      <c r="N9" s="647" t="s">
        <v>1126</v>
      </c>
      <c r="O9" s="641" t="s">
        <v>1142</v>
      </c>
      <c r="P9" s="33"/>
      <c r="Q9" s="205"/>
      <c r="R9" s="206"/>
      <c r="S9" s="259"/>
      <c r="T9" s="190"/>
    </row>
    <row r="10" spans="1:20" ht="52.5" customHeight="1" x14ac:dyDescent="0.45">
      <c r="A10" s="651"/>
      <c r="B10" s="653"/>
      <c r="C10" s="663"/>
      <c r="D10" s="669"/>
      <c r="E10" s="672"/>
      <c r="F10" s="633"/>
      <c r="G10" s="633"/>
      <c r="H10" s="633"/>
      <c r="I10" s="633"/>
      <c r="J10" s="636"/>
      <c r="K10" s="633"/>
      <c r="L10" s="639"/>
      <c r="M10" s="645"/>
      <c r="N10" s="648"/>
      <c r="O10" s="641"/>
      <c r="P10" s="33"/>
      <c r="Q10" s="207"/>
      <c r="R10" s="209"/>
      <c r="S10" s="208"/>
      <c r="T10" s="194"/>
    </row>
    <row r="11" spans="1:20" ht="52.5" customHeight="1" x14ac:dyDescent="0.45">
      <c r="A11" s="652"/>
      <c r="B11" s="653"/>
      <c r="C11" s="663"/>
      <c r="D11" s="669"/>
      <c r="E11" s="672"/>
      <c r="F11" s="633"/>
      <c r="G11" s="633"/>
      <c r="H11" s="633"/>
      <c r="I11" s="633"/>
      <c r="J11" s="636"/>
      <c r="K11" s="633"/>
      <c r="L11" s="639"/>
      <c r="M11" s="645"/>
      <c r="N11" s="648"/>
      <c r="O11" s="641"/>
      <c r="P11" s="33"/>
      <c r="Q11" s="70"/>
      <c r="R11" s="210"/>
      <c r="S11" s="71"/>
      <c r="T11" s="58"/>
    </row>
    <row r="12" spans="1:20" ht="52.5" customHeight="1" x14ac:dyDescent="0.45">
      <c r="A12" s="665">
        <v>2</v>
      </c>
      <c r="B12" s="630" t="s">
        <v>1018</v>
      </c>
      <c r="C12" s="643"/>
      <c r="D12" s="669"/>
      <c r="E12" s="672"/>
      <c r="F12" s="633"/>
      <c r="G12" s="633"/>
      <c r="H12" s="633"/>
      <c r="I12" s="633"/>
      <c r="J12" s="636"/>
      <c r="K12" s="633"/>
      <c r="L12" s="639"/>
      <c r="M12" s="645"/>
      <c r="N12" s="648"/>
      <c r="O12" s="641"/>
      <c r="P12" s="33"/>
      <c r="Q12" s="70"/>
      <c r="R12" s="210"/>
      <c r="S12" s="71"/>
      <c r="T12" s="58"/>
    </row>
    <row r="13" spans="1:20" ht="52.5" customHeight="1" x14ac:dyDescent="0.45">
      <c r="A13" s="631"/>
      <c r="B13" s="631"/>
      <c r="C13" s="664"/>
      <c r="D13" s="670"/>
      <c r="E13" s="673"/>
      <c r="F13" s="634"/>
      <c r="G13" s="634"/>
      <c r="H13" s="634"/>
      <c r="I13" s="634"/>
      <c r="J13" s="637"/>
      <c r="K13" s="634"/>
      <c r="L13" s="640"/>
      <c r="M13" s="646"/>
      <c r="N13" s="649"/>
      <c r="O13" s="642"/>
      <c r="P13" s="33"/>
      <c r="Q13" s="72"/>
      <c r="R13" s="204"/>
      <c r="S13" s="204"/>
      <c r="T13" s="73"/>
    </row>
    <row r="14" spans="1:20" ht="16.5" customHeight="1" x14ac:dyDescent="0.45">
      <c r="B14" s="75" t="s">
        <v>92</v>
      </c>
      <c r="D14" s="75"/>
      <c r="E14" s="75"/>
      <c r="F14" s="75"/>
      <c r="G14" s="75"/>
      <c r="H14" s="76"/>
      <c r="I14" s="76"/>
      <c r="J14" s="76"/>
      <c r="K14" s="76"/>
      <c r="L14" s="75"/>
      <c r="M14" s="77"/>
      <c r="N14" s="77"/>
      <c r="O14" s="77"/>
      <c r="P14" s="75"/>
      <c r="Q14" s="75"/>
      <c r="R14" s="75"/>
      <c r="S14" s="75"/>
      <c r="T14" s="75"/>
    </row>
    <row r="15" spans="1:20" ht="16.5" customHeight="1" x14ac:dyDescent="0.45">
      <c r="B15" s="75" t="s">
        <v>93</v>
      </c>
      <c r="D15" s="31"/>
      <c r="E15" s="31"/>
      <c r="F15" s="31"/>
      <c r="G15" s="31"/>
      <c r="H15" s="67"/>
      <c r="I15" s="67"/>
      <c r="J15" s="67"/>
      <c r="K15" s="67"/>
      <c r="L15" s="31"/>
      <c r="M15" s="74"/>
      <c r="N15" s="74"/>
      <c r="O15" s="74"/>
      <c r="P15" s="31"/>
      <c r="Q15" s="31"/>
      <c r="R15" s="31"/>
      <c r="S15" s="31"/>
      <c r="T15" s="31"/>
    </row>
    <row r="16" spans="1:20" ht="16.5" customHeight="1" x14ac:dyDescent="0.45">
      <c r="B16" s="31" t="s">
        <v>94</v>
      </c>
      <c r="D16" s="31"/>
      <c r="E16" s="31"/>
      <c r="F16" s="31"/>
      <c r="G16" s="31"/>
      <c r="H16" s="67"/>
      <c r="I16" s="67"/>
      <c r="J16" s="67"/>
      <c r="K16" s="67"/>
      <c r="L16" s="31"/>
      <c r="M16" s="74"/>
      <c r="N16" s="74"/>
      <c r="O16" s="74"/>
      <c r="P16" s="31"/>
      <c r="Q16" s="31"/>
      <c r="R16" s="31"/>
      <c r="S16" s="31"/>
      <c r="T16" s="31"/>
    </row>
    <row r="17" spans="2:15" ht="16.5" customHeight="1" x14ac:dyDescent="0.45">
      <c r="B17" s="31" t="s">
        <v>95</v>
      </c>
      <c r="D17" s="31"/>
      <c r="E17" s="31"/>
      <c r="F17" s="31"/>
      <c r="G17" s="31"/>
      <c r="H17" s="67"/>
      <c r="I17" s="67"/>
      <c r="J17" s="67"/>
      <c r="K17" s="67"/>
      <c r="L17" s="31"/>
      <c r="M17" s="74"/>
      <c r="N17" s="74"/>
      <c r="O17" s="74"/>
    </row>
    <row r="18" spans="2:15" ht="16.5" customHeight="1" x14ac:dyDescent="0.45">
      <c r="B18" s="31" t="s">
        <v>96</v>
      </c>
      <c r="D18" s="31"/>
      <c r="E18" s="31"/>
      <c r="F18" s="31"/>
      <c r="G18" s="31"/>
      <c r="H18" s="67"/>
      <c r="I18" s="67"/>
      <c r="J18" s="67"/>
      <c r="K18" s="67"/>
      <c r="L18" s="31"/>
      <c r="M18" s="74"/>
      <c r="N18" s="74"/>
      <c r="O18" s="74"/>
    </row>
    <row r="19" spans="2:15" ht="12.75" customHeight="1" x14ac:dyDescent="0.45">
      <c r="B19" s="31"/>
      <c r="D19" s="31"/>
      <c r="E19" s="31"/>
      <c r="F19" s="31"/>
      <c r="G19" s="31"/>
      <c r="H19" s="67"/>
      <c r="I19" s="67"/>
      <c r="J19" s="67"/>
      <c r="K19" s="67"/>
      <c r="L19" s="31"/>
      <c r="M19" s="74"/>
      <c r="N19" s="74"/>
      <c r="O19" s="74"/>
    </row>
    <row r="20" spans="2:15" ht="12.75" customHeight="1" x14ac:dyDescent="0.45">
      <c r="B20" s="75" t="s">
        <v>97</v>
      </c>
      <c r="D20" s="31"/>
      <c r="E20" s="31"/>
      <c r="F20" s="31"/>
      <c r="G20" s="31"/>
      <c r="H20" s="67"/>
      <c r="I20" s="67"/>
      <c r="J20" s="67"/>
      <c r="K20" s="67"/>
      <c r="L20" s="31"/>
      <c r="M20" s="74"/>
      <c r="N20" s="74"/>
      <c r="O20" s="74"/>
    </row>
    <row r="21" spans="2:15" ht="12.75" customHeight="1" x14ac:dyDescent="0.45">
      <c r="B21" s="31" t="s">
        <v>98</v>
      </c>
      <c r="D21" s="31"/>
      <c r="E21" s="31"/>
      <c r="F21" s="31"/>
      <c r="G21" s="31"/>
      <c r="H21" s="67"/>
      <c r="I21" s="67"/>
      <c r="J21" s="67"/>
      <c r="K21" s="67"/>
      <c r="L21" s="31"/>
      <c r="M21" s="74"/>
      <c r="N21" s="74"/>
      <c r="O21" s="74"/>
    </row>
    <row r="22" spans="2:15" ht="12.75" customHeight="1" x14ac:dyDescent="0.45">
      <c r="B22" s="31" t="s">
        <v>99</v>
      </c>
      <c r="D22" s="31"/>
      <c r="E22" s="31"/>
      <c r="F22" s="31"/>
      <c r="G22" s="31"/>
      <c r="H22" s="67"/>
      <c r="I22" s="67"/>
      <c r="J22" s="67"/>
      <c r="K22" s="67"/>
      <c r="L22" s="31"/>
      <c r="M22" s="74"/>
      <c r="N22" s="74"/>
      <c r="O22" s="74"/>
    </row>
    <row r="23" spans="2:15" ht="12.75" customHeight="1" x14ac:dyDescent="0.45">
      <c r="B23" s="31" t="s">
        <v>100</v>
      </c>
      <c r="D23" s="31"/>
      <c r="E23" s="31"/>
      <c r="F23" s="31"/>
      <c r="G23" s="31"/>
      <c r="H23" s="67"/>
      <c r="I23" s="67"/>
      <c r="J23" s="67"/>
      <c r="K23" s="67"/>
      <c r="L23" s="31"/>
      <c r="M23" s="74"/>
      <c r="N23" s="74"/>
      <c r="O23" s="74"/>
    </row>
    <row r="24" spans="2:15" ht="12.75" customHeight="1" x14ac:dyDescent="0.45">
      <c r="B24" s="31" t="s">
        <v>101</v>
      </c>
      <c r="D24" s="31"/>
      <c r="E24" s="31"/>
      <c r="F24" s="31"/>
      <c r="G24" s="31"/>
      <c r="H24" s="67"/>
      <c r="I24" s="67"/>
      <c r="J24" s="67"/>
      <c r="K24" s="67"/>
      <c r="L24" s="31"/>
      <c r="M24" s="74"/>
      <c r="N24" s="74"/>
      <c r="O24" s="74"/>
    </row>
    <row r="25" spans="2:15" ht="12.75" customHeight="1" x14ac:dyDescent="0.45">
      <c r="B25" s="31"/>
      <c r="D25" s="31"/>
      <c r="E25" s="31"/>
      <c r="F25" s="31"/>
      <c r="G25" s="31"/>
      <c r="H25" s="67"/>
      <c r="I25" s="67"/>
      <c r="J25" s="67"/>
      <c r="K25" s="67"/>
      <c r="L25" s="31"/>
      <c r="M25" s="74"/>
      <c r="N25" s="74"/>
      <c r="O25" s="74"/>
    </row>
    <row r="26" spans="2:15" ht="12.75" customHeight="1" x14ac:dyDescent="0.45">
      <c r="B26" s="75" t="s">
        <v>102</v>
      </c>
      <c r="D26" s="31"/>
      <c r="E26" s="31"/>
      <c r="F26" s="31"/>
      <c r="G26" s="31"/>
      <c r="H26" s="67"/>
      <c r="I26" s="67"/>
      <c r="J26" s="67"/>
      <c r="K26" s="67"/>
      <c r="L26" s="31"/>
      <c r="M26" s="74"/>
      <c r="N26" s="74"/>
      <c r="O26" s="74"/>
    </row>
    <row r="27" spans="2:15" ht="12.75" customHeight="1" x14ac:dyDescent="0.45">
      <c r="B27" s="31" t="s">
        <v>103</v>
      </c>
      <c r="D27" s="31"/>
      <c r="E27" s="31"/>
      <c r="F27" s="31"/>
      <c r="G27" s="31"/>
      <c r="H27" s="67"/>
      <c r="I27" s="67"/>
      <c r="J27" s="67"/>
      <c r="K27" s="67"/>
      <c r="L27" s="31"/>
      <c r="M27" s="74"/>
      <c r="N27" s="74"/>
      <c r="O27" s="74"/>
    </row>
    <row r="28" spans="2:15" ht="12.75" customHeight="1" x14ac:dyDescent="0.45">
      <c r="B28" s="31" t="s">
        <v>104</v>
      </c>
      <c r="D28" s="31"/>
      <c r="E28" s="31"/>
      <c r="F28" s="31"/>
      <c r="G28" s="31"/>
      <c r="H28" s="67"/>
      <c r="I28" s="67"/>
      <c r="J28" s="67"/>
      <c r="K28" s="67"/>
      <c r="L28" s="31"/>
      <c r="M28" s="74"/>
      <c r="N28" s="74"/>
      <c r="O28" s="74"/>
    </row>
    <row r="29" spans="2:15" ht="12.75" customHeight="1" x14ac:dyDescent="0.45">
      <c r="B29" s="31" t="s">
        <v>105</v>
      </c>
      <c r="D29" s="31"/>
      <c r="E29" s="31"/>
      <c r="F29" s="31"/>
      <c r="G29" s="31"/>
      <c r="H29" s="67"/>
      <c r="I29" s="67"/>
      <c r="J29" s="67"/>
      <c r="K29" s="67"/>
      <c r="L29" s="31"/>
      <c r="M29" s="74"/>
      <c r="N29" s="74"/>
      <c r="O29" s="74"/>
    </row>
    <row r="30" spans="2:15" ht="12.75" customHeight="1" x14ac:dyDescent="0.45">
      <c r="B30" s="31" t="s">
        <v>106</v>
      </c>
      <c r="D30" s="31"/>
      <c r="E30" s="31"/>
      <c r="F30" s="31"/>
      <c r="G30" s="31"/>
      <c r="H30" s="67"/>
      <c r="I30" s="67"/>
      <c r="J30" s="67"/>
      <c r="K30" s="67"/>
      <c r="L30" s="31"/>
      <c r="M30" s="74"/>
      <c r="N30" s="74"/>
      <c r="O30" s="74"/>
    </row>
    <row r="31" spans="2:15" ht="12.75" customHeight="1" x14ac:dyDescent="0.45">
      <c r="B31" s="31"/>
      <c r="D31" s="31"/>
      <c r="E31" s="31"/>
      <c r="F31" s="31"/>
      <c r="G31" s="31"/>
      <c r="H31" s="67"/>
      <c r="I31" s="67"/>
      <c r="J31" s="67"/>
      <c r="K31" s="67"/>
      <c r="L31" s="31"/>
      <c r="M31" s="74"/>
      <c r="N31" s="74"/>
      <c r="O31" s="74"/>
    </row>
    <row r="32" spans="2:15" ht="12.75" customHeight="1" x14ac:dyDescent="0.45">
      <c r="B32" s="75" t="s">
        <v>107</v>
      </c>
      <c r="D32" s="31"/>
      <c r="E32" s="31"/>
      <c r="F32" s="31"/>
      <c r="G32" s="31"/>
      <c r="H32" s="67"/>
      <c r="I32" s="67"/>
      <c r="J32" s="67"/>
      <c r="K32" s="67"/>
      <c r="L32" s="31"/>
      <c r="M32" s="74"/>
      <c r="N32" s="74"/>
      <c r="O32" s="74"/>
    </row>
    <row r="33" spans="2:2" ht="12.75" customHeight="1" x14ac:dyDescent="0.45">
      <c r="B33" s="31" t="s">
        <v>103</v>
      </c>
    </row>
    <row r="34" spans="2:2" ht="12.75" customHeight="1" x14ac:dyDescent="0.45">
      <c r="B34" s="31" t="s">
        <v>108</v>
      </c>
    </row>
    <row r="35" spans="2:2" ht="12.75" customHeight="1" x14ac:dyDescent="0.45">
      <c r="B35" s="31" t="s">
        <v>109</v>
      </c>
    </row>
    <row r="36" spans="2:2" ht="12.75" customHeight="1" x14ac:dyDescent="0.45">
      <c r="B36" s="31" t="s">
        <v>110</v>
      </c>
    </row>
    <row r="37" spans="2:2" ht="12.75" customHeight="1" x14ac:dyDescent="0.45">
      <c r="B37" s="31" t="s">
        <v>111</v>
      </c>
    </row>
    <row r="38" spans="2:2" ht="12.75" customHeight="1" x14ac:dyDescent="0.45">
      <c r="B38" s="31" t="s">
        <v>112</v>
      </c>
    </row>
    <row r="39" spans="2:2" ht="12.75" customHeight="1" x14ac:dyDescent="0.45">
      <c r="B39" s="31" t="s">
        <v>113</v>
      </c>
    </row>
    <row r="40" spans="2:2" ht="12.75" customHeight="1" x14ac:dyDescent="0.45">
      <c r="B40" s="31" t="s">
        <v>114</v>
      </c>
    </row>
    <row r="41" spans="2:2" ht="12.75" customHeight="1" x14ac:dyDescent="0.45">
      <c r="B41" s="31" t="s">
        <v>112</v>
      </c>
    </row>
    <row r="42" spans="2:2" ht="12.75" customHeight="1" x14ac:dyDescent="0.45">
      <c r="B42" s="31" t="s">
        <v>115</v>
      </c>
    </row>
    <row r="43" spans="2:2" ht="12.75" customHeight="1" x14ac:dyDescent="0.45">
      <c r="B43" s="31" t="s">
        <v>116</v>
      </c>
    </row>
    <row r="44" spans="2:2" ht="12.75" customHeight="1" x14ac:dyDescent="0.45">
      <c r="B44" s="31"/>
    </row>
    <row r="45" spans="2:2" ht="12.75" customHeight="1" x14ac:dyDescent="0.45">
      <c r="B45" s="75" t="s">
        <v>117</v>
      </c>
    </row>
    <row r="46" spans="2:2" ht="12.75" customHeight="1" x14ac:dyDescent="0.45">
      <c r="B46" s="31" t="s">
        <v>103</v>
      </c>
    </row>
    <row r="47" spans="2:2" ht="12.75" customHeight="1" x14ac:dyDescent="0.45">
      <c r="B47" s="31" t="s">
        <v>118</v>
      </c>
    </row>
    <row r="48" spans="2:2" ht="12.75" customHeight="1" x14ac:dyDescent="0.45">
      <c r="B48" s="31" t="s">
        <v>119</v>
      </c>
    </row>
    <row r="49" spans="2:2" ht="12.75" customHeight="1" x14ac:dyDescent="0.45">
      <c r="B49" s="31" t="s">
        <v>120</v>
      </c>
    </row>
    <row r="50" spans="2:2" ht="12.75" customHeight="1" x14ac:dyDescent="0.45">
      <c r="B50" s="31"/>
    </row>
    <row r="51" spans="2:2" ht="12.75" customHeight="1" x14ac:dyDescent="0.45">
      <c r="B51" s="75" t="s">
        <v>121</v>
      </c>
    </row>
    <row r="52" spans="2:2" ht="12.75" customHeight="1" x14ac:dyDescent="0.45">
      <c r="B52" s="31" t="s">
        <v>103</v>
      </c>
    </row>
    <row r="53" spans="2:2" ht="12.75" customHeight="1" x14ac:dyDescent="0.45">
      <c r="B53" s="31" t="s">
        <v>122</v>
      </c>
    </row>
    <row r="54" spans="2:2" ht="12.75" customHeight="1" x14ac:dyDescent="0.45">
      <c r="B54" s="31" t="s">
        <v>109</v>
      </c>
    </row>
    <row r="55" spans="2:2" ht="12.75" customHeight="1" x14ac:dyDescent="0.45">
      <c r="B55" s="31" t="s">
        <v>123</v>
      </c>
    </row>
    <row r="56" spans="2:2" ht="12.75" customHeight="1" x14ac:dyDescent="0.45">
      <c r="B56" s="31" t="s">
        <v>124</v>
      </c>
    </row>
    <row r="57" spans="2:2" ht="12.75" customHeight="1" x14ac:dyDescent="0.45">
      <c r="B57" s="31" t="s">
        <v>112</v>
      </c>
    </row>
    <row r="58" spans="2:2" ht="12.75" customHeight="1" x14ac:dyDescent="0.45">
      <c r="B58" s="31" t="s">
        <v>125</v>
      </c>
    </row>
    <row r="59" spans="2:2" ht="12.75" customHeight="1" x14ac:dyDescent="0.45">
      <c r="B59" s="31" t="s">
        <v>126</v>
      </c>
    </row>
    <row r="60" spans="2:2" ht="12.75" customHeight="1" x14ac:dyDescent="0.45">
      <c r="B60" s="31" t="s">
        <v>112</v>
      </c>
    </row>
    <row r="61" spans="2:2" ht="12.75" customHeight="1" x14ac:dyDescent="0.45">
      <c r="B61" s="31" t="s">
        <v>127</v>
      </c>
    </row>
    <row r="62" spans="2:2" ht="12.75" customHeight="1" x14ac:dyDescent="0.45">
      <c r="B62" s="31" t="s">
        <v>128</v>
      </c>
    </row>
  </sheetData>
  <mergeCells count="26">
    <mergeCell ref="A9:A11"/>
    <mergeCell ref="B9:B11"/>
    <mergeCell ref="H7:K7"/>
    <mergeCell ref="A1:D4"/>
    <mergeCell ref="L7:O7"/>
    <mergeCell ref="E1:T1"/>
    <mergeCell ref="E2:T2"/>
    <mergeCell ref="E3:T3"/>
    <mergeCell ref="N4:T4"/>
    <mergeCell ref="E4:M4"/>
    <mergeCell ref="C9:C13"/>
    <mergeCell ref="A12:A13"/>
    <mergeCell ref="Q7:T7"/>
    <mergeCell ref="D9:D13"/>
    <mergeCell ref="E9:E13"/>
    <mergeCell ref="F9:F13"/>
    <mergeCell ref="O9:O13"/>
    <mergeCell ref="G9:G13"/>
    <mergeCell ref="H9:H13"/>
    <mergeCell ref="M9:M13"/>
    <mergeCell ref="N9:N13"/>
    <mergeCell ref="B12:B13"/>
    <mergeCell ref="I9:I13"/>
    <mergeCell ref="J9:J13"/>
    <mergeCell ref="K9:K13"/>
    <mergeCell ref="L9:L13"/>
  </mergeCells>
  <dataValidations count="15">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00000000-0002-0000-0400-000000000000}"/>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00000000-0002-0000-0400-000001000000}"/>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00000000-0002-0000-0400-000002000000}"/>
    <dataValidation allowBlank="1" showInputMessage="1" showErrorMessage="1" prompt="Relacionar en este campo la dependencia y código del proyecto de inversión responsable de reportar la información de avance (No utilice siglas)." sqref="L8" xr:uid="{00000000-0002-0000-0400-000003000000}"/>
    <dataValidation allowBlank="1" showInputMessage="1" showErrorMessage="1" prompt="Relacionar el avance físico de la meta para el periodo de reporte. " sqref="H8:K8" xr:uid="{00000000-0002-0000-0400-000004000000}"/>
    <dataValidation allowBlank="1" showInputMessage="1" showErrorMessage="1" prompt="Relacionar el nombre completo del indicador de la meta._x000a_" sqref="G8" xr:uid="{00000000-0002-0000-0400-000005000000}"/>
    <dataValidation allowBlank="1" showInputMessage="1" showErrorMessage="1" prompt="Relacionar el número del indicador asignado para la meta por la Secretaría Distrital de Planeación." sqref="F8" xr:uid="{00000000-0002-0000-0400-000006000000}"/>
    <dataValidation allowBlank="1" showInputMessage="1" showErrorMessage="1" prompt="Relacionar el nombre completo de la meta." sqref="E8" xr:uid="{00000000-0002-0000-0400-000007000000}"/>
    <dataValidation allowBlank="1" showInputMessage="1" showErrorMessage="1" prompt="Relacionar el número de la meta asignado por la Secretaría Distrital de Planeación." sqref="D8" xr:uid="{00000000-0002-0000-0400-000008000000}"/>
    <dataValidation allowBlank="1" showInputMessage="1" showErrorMessage="1" prompt="Reportar la magnitud alcanzada para la vigencia al periodo del reporte." sqref="S8" xr:uid="{00000000-0002-0000-0400-000009000000}"/>
    <dataValidation allowBlank="1" showInputMessage="1" showErrorMessage="1" prompt="Relacionar la magnitud programada para cada vigencia. _x000a_Nota: En caso de ser necesario realice su actualización al comienzo de cada vigencia." sqref="R8" xr:uid="{00000000-0002-0000-0400-00000A000000}"/>
    <dataValidation allowBlank="1" showErrorMessage="1" sqref="D9:D13" xr:uid="{63816289-8D55-4BA8-BB15-E99CCA67A28C}"/>
    <dataValidation allowBlank="1" showInputMessage="1" showErrorMessage="1" prompt="Relacionar el código de la actividad. El código es asignado por SEGPLAN, y debe guardar coherencia con el registrado en la hoja de vida de indicador._x000a_" sqref="A8" xr:uid="{00000000-0002-0000-0400-00000C000000}"/>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00000000-0002-0000-0400-00000D000000}"/>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00000000-0002-0000-0400-00000E000000}"/>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B2:D187"/>
  <sheetViews>
    <sheetView workbookViewId="0"/>
  </sheetViews>
  <sheetFormatPr baseColWidth="10" defaultColWidth="14.3984375" defaultRowHeight="15" customHeight="1" x14ac:dyDescent="0.45"/>
  <cols>
    <col min="1" max="1" width="4.3984375" customWidth="1"/>
    <col min="2" max="2" width="3.265625" customWidth="1"/>
    <col min="3" max="3" width="9.1328125" customWidth="1"/>
    <col min="4" max="4" width="198.73046875" customWidth="1"/>
    <col min="5" max="26" width="9.1328125" customWidth="1"/>
  </cols>
  <sheetData>
    <row r="2" spans="2:4" ht="14.25" customHeight="1" x14ac:dyDescent="0.45">
      <c r="B2" s="676">
        <v>1</v>
      </c>
      <c r="C2" s="674" t="s">
        <v>129</v>
      </c>
      <c r="D2" s="675"/>
    </row>
    <row r="3" spans="2:4" ht="14.25" x14ac:dyDescent="0.45">
      <c r="B3" s="677"/>
      <c r="C3" s="78">
        <v>1</v>
      </c>
      <c r="D3" s="79" t="s">
        <v>130</v>
      </c>
    </row>
    <row r="4" spans="2:4" ht="14.25" x14ac:dyDescent="0.45">
      <c r="B4" s="677"/>
      <c r="C4" s="78">
        <v>2</v>
      </c>
      <c r="D4" s="79" t="s">
        <v>131</v>
      </c>
    </row>
    <row r="5" spans="2:4" ht="14.25" x14ac:dyDescent="0.45">
      <c r="B5" s="677"/>
      <c r="C5" s="78">
        <v>3</v>
      </c>
      <c r="D5" s="79" t="s">
        <v>132</v>
      </c>
    </row>
    <row r="6" spans="2:4" ht="23.25" x14ac:dyDescent="0.45">
      <c r="B6" s="677"/>
      <c r="C6" s="78">
        <v>4</v>
      </c>
      <c r="D6" s="79" t="s">
        <v>133</v>
      </c>
    </row>
    <row r="7" spans="2:4" ht="14.25" x14ac:dyDescent="0.45">
      <c r="B7" s="677"/>
      <c r="C7" s="78">
        <v>5</v>
      </c>
      <c r="D7" s="79" t="s">
        <v>134</v>
      </c>
    </row>
    <row r="8" spans="2:4" ht="23.25" x14ac:dyDescent="0.45">
      <c r="B8" s="677"/>
      <c r="C8" s="78">
        <v>6</v>
      </c>
      <c r="D8" s="79" t="s">
        <v>135</v>
      </c>
    </row>
    <row r="9" spans="2:4" ht="23.25" x14ac:dyDescent="0.45">
      <c r="B9" s="678"/>
      <c r="C9" s="78">
        <v>7</v>
      </c>
      <c r="D9" s="79" t="s">
        <v>136</v>
      </c>
    </row>
    <row r="10" spans="2:4" ht="14.25" x14ac:dyDescent="0.45">
      <c r="B10" s="676">
        <v>2</v>
      </c>
      <c r="C10" s="674" t="s">
        <v>137</v>
      </c>
      <c r="D10" s="675"/>
    </row>
    <row r="11" spans="2:4" ht="14.25" x14ac:dyDescent="0.45">
      <c r="B11" s="677"/>
      <c r="C11" s="78">
        <v>8</v>
      </c>
      <c r="D11" s="79" t="s">
        <v>138</v>
      </c>
    </row>
    <row r="12" spans="2:4" ht="23.25" x14ac:dyDescent="0.45">
      <c r="B12" s="677"/>
      <c r="C12" s="78">
        <v>9</v>
      </c>
      <c r="D12" s="79" t="s">
        <v>139</v>
      </c>
    </row>
    <row r="13" spans="2:4" ht="23.25" x14ac:dyDescent="0.45">
      <c r="B13" s="677"/>
      <c r="C13" s="78">
        <v>10</v>
      </c>
      <c r="D13" s="79" t="s">
        <v>140</v>
      </c>
    </row>
    <row r="14" spans="2:4" ht="23.25" x14ac:dyDescent="0.45">
      <c r="B14" s="677"/>
      <c r="C14" s="78">
        <v>11</v>
      </c>
      <c r="D14" s="79" t="s">
        <v>141</v>
      </c>
    </row>
    <row r="15" spans="2:4" ht="23.25" x14ac:dyDescent="0.45">
      <c r="B15" s="677"/>
      <c r="C15" s="78">
        <v>12</v>
      </c>
      <c r="D15" s="79" t="s">
        <v>142</v>
      </c>
    </row>
    <row r="16" spans="2:4" ht="23.25" x14ac:dyDescent="0.45">
      <c r="B16" s="677"/>
      <c r="C16" s="78">
        <v>13</v>
      </c>
      <c r="D16" s="79" t="s">
        <v>143</v>
      </c>
    </row>
    <row r="17" spans="2:4" ht="23.25" x14ac:dyDescent="0.45">
      <c r="B17" s="677"/>
      <c r="C17" s="78">
        <v>14</v>
      </c>
      <c r="D17" s="79" t="s">
        <v>144</v>
      </c>
    </row>
    <row r="18" spans="2:4" ht="23.25" x14ac:dyDescent="0.45">
      <c r="B18" s="678"/>
      <c r="C18" s="78">
        <v>15</v>
      </c>
      <c r="D18" s="79" t="s">
        <v>145</v>
      </c>
    </row>
    <row r="19" spans="2:4" ht="14.25" x14ac:dyDescent="0.45">
      <c r="B19" s="676">
        <v>3</v>
      </c>
      <c r="C19" s="674" t="s">
        <v>146</v>
      </c>
      <c r="D19" s="675"/>
    </row>
    <row r="20" spans="2:4" ht="14.25" x14ac:dyDescent="0.45">
      <c r="B20" s="677"/>
      <c r="C20" s="78">
        <v>16</v>
      </c>
      <c r="D20" s="79" t="s">
        <v>147</v>
      </c>
    </row>
    <row r="21" spans="2:4" ht="15.75" customHeight="1" x14ac:dyDescent="0.45">
      <c r="B21" s="677"/>
      <c r="C21" s="78">
        <v>17</v>
      </c>
      <c r="D21" s="79" t="s">
        <v>148</v>
      </c>
    </row>
    <row r="22" spans="2:4" ht="15.75" customHeight="1" x14ac:dyDescent="0.45">
      <c r="B22" s="677"/>
      <c r="C22" s="78">
        <v>18</v>
      </c>
      <c r="D22" s="79" t="s">
        <v>149</v>
      </c>
    </row>
    <row r="23" spans="2:4" ht="15.75" customHeight="1" x14ac:dyDescent="0.45">
      <c r="B23" s="677"/>
      <c r="C23" s="78">
        <v>19</v>
      </c>
      <c r="D23" s="79" t="s">
        <v>150</v>
      </c>
    </row>
    <row r="24" spans="2:4" ht="15.75" customHeight="1" x14ac:dyDescent="0.45">
      <c r="B24" s="677"/>
      <c r="C24" s="78">
        <v>20</v>
      </c>
      <c r="D24" s="79" t="s">
        <v>151</v>
      </c>
    </row>
    <row r="25" spans="2:4" ht="15.75" customHeight="1" x14ac:dyDescent="0.45">
      <c r="B25" s="677"/>
      <c r="C25" s="80">
        <v>21</v>
      </c>
      <c r="D25" s="81" t="s">
        <v>152</v>
      </c>
    </row>
    <row r="26" spans="2:4" ht="15.75" customHeight="1" x14ac:dyDescent="0.45">
      <c r="B26" s="677"/>
      <c r="C26" s="78">
        <v>22</v>
      </c>
      <c r="D26" s="79" t="s">
        <v>153</v>
      </c>
    </row>
    <row r="27" spans="2:4" ht="15.75" customHeight="1" x14ac:dyDescent="0.45">
      <c r="B27" s="677"/>
      <c r="C27" s="78">
        <v>23</v>
      </c>
      <c r="D27" s="79" t="s">
        <v>154</v>
      </c>
    </row>
    <row r="28" spans="2:4" ht="15.75" customHeight="1" x14ac:dyDescent="0.45">
      <c r="B28" s="677"/>
      <c r="C28" s="78">
        <v>24</v>
      </c>
      <c r="D28" s="79" t="s">
        <v>155</v>
      </c>
    </row>
    <row r="29" spans="2:4" ht="15.75" customHeight="1" x14ac:dyDescent="0.45">
      <c r="B29" s="677"/>
      <c r="C29" s="78">
        <v>25</v>
      </c>
      <c r="D29" s="79" t="s">
        <v>156</v>
      </c>
    </row>
    <row r="30" spans="2:4" ht="15.75" customHeight="1" x14ac:dyDescent="0.45">
      <c r="B30" s="677"/>
      <c r="C30" s="78">
        <v>26</v>
      </c>
      <c r="D30" s="79" t="s">
        <v>157</v>
      </c>
    </row>
    <row r="31" spans="2:4" ht="15.75" customHeight="1" x14ac:dyDescent="0.45">
      <c r="B31" s="677"/>
      <c r="C31" s="78">
        <v>27</v>
      </c>
      <c r="D31" s="79" t="s">
        <v>158</v>
      </c>
    </row>
    <row r="32" spans="2:4" ht="15.75" customHeight="1" x14ac:dyDescent="0.45">
      <c r="B32" s="678"/>
      <c r="C32" s="78">
        <v>28</v>
      </c>
      <c r="D32" s="79" t="s">
        <v>159</v>
      </c>
    </row>
    <row r="33" spans="2:4" ht="15.75" customHeight="1" x14ac:dyDescent="0.45">
      <c r="B33" s="676">
        <v>4</v>
      </c>
      <c r="C33" s="674" t="s">
        <v>160</v>
      </c>
      <c r="D33" s="675"/>
    </row>
    <row r="34" spans="2:4" ht="15.75" customHeight="1" x14ac:dyDescent="0.45">
      <c r="B34" s="677"/>
      <c r="C34" s="78">
        <v>29</v>
      </c>
      <c r="D34" s="79" t="s">
        <v>161</v>
      </c>
    </row>
    <row r="35" spans="2:4" ht="15.75" customHeight="1" x14ac:dyDescent="0.45">
      <c r="B35" s="677"/>
      <c r="C35" s="78">
        <v>30</v>
      </c>
      <c r="D35" s="79" t="s">
        <v>162</v>
      </c>
    </row>
    <row r="36" spans="2:4" ht="15.75" customHeight="1" x14ac:dyDescent="0.45">
      <c r="B36" s="677"/>
      <c r="C36" s="78">
        <v>31</v>
      </c>
      <c r="D36" s="79" t="s">
        <v>163</v>
      </c>
    </row>
    <row r="37" spans="2:4" ht="15.75" customHeight="1" x14ac:dyDescent="0.45">
      <c r="B37" s="677"/>
      <c r="C37" s="78">
        <v>32</v>
      </c>
      <c r="D37" s="79" t="s">
        <v>164</v>
      </c>
    </row>
    <row r="38" spans="2:4" ht="15.75" customHeight="1" x14ac:dyDescent="0.45">
      <c r="B38" s="677"/>
      <c r="C38" s="78">
        <v>33</v>
      </c>
      <c r="D38" s="79" t="s">
        <v>165</v>
      </c>
    </row>
    <row r="39" spans="2:4" ht="15.75" customHeight="1" x14ac:dyDescent="0.45">
      <c r="B39" s="677"/>
      <c r="C39" s="78">
        <v>34</v>
      </c>
      <c r="D39" s="79" t="s">
        <v>166</v>
      </c>
    </row>
    <row r="40" spans="2:4" ht="15.75" customHeight="1" x14ac:dyDescent="0.45">
      <c r="B40" s="677"/>
      <c r="C40" s="78">
        <v>35</v>
      </c>
      <c r="D40" s="79" t="s">
        <v>167</v>
      </c>
    </row>
    <row r="41" spans="2:4" ht="15.75" customHeight="1" x14ac:dyDescent="0.45">
      <c r="B41" s="677"/>
      <c r="C41" s="78">
        <v>36</v>
      </c>
      <c r="D41" s="79" t="s">
        <v>168</v>
      </c>
    </row>
    <row r="42" spans="2:4" ht="15.75" customHeight="1" x14ac:dyDescent="0.45">
      <c r="B42" s="677"/>
      <c r="C42" s="78">
        <v>37</v>
      </c>
      <c r="D42" s="79" t="s">
        <v>169</v>
      </c>
    </row>
    <row r="43" spans="2:4" ht="15.75" customHeight="1" x14ac:dyDescent="0.45">
      <c r="B43" s="678"/>
      <c r="C43" s="78">
        <v>38</v>
      </c>
      <c r="D43" s="79" t="s">
        <v>170</v>
      </c>
    </row>
    <row r="44" spans="2:4" ht="15.75" customHeight="1" x14ac:dyDescent="0.45">
      <c r="B44" s="676">
        <v>5</v>
      </c>
      <c r="C44" s="674" t="s">
        <v>171</v>
      </c>
      <c r="D44" s="675"/>
    </row>
    <row r="45" spans="2:4" ht="15.75" customHeight="1" x14ac:dyDescent="0.45">
      <c r="B45" s="677"/>
      <c r="C45" s="78">
        <v>39</v>
      </c>
      <c r="D45" s="79" t="s">
        <v>172</v>
      </c>
    </row>
    <row r="46" spans="2:4" ht="15.75" customHeight="1" x14ac:dyDescent="0.45">
      <c r="B46" s="677"/>
      <c r="C46" s="78">
        <v>40</v>
      </c>
      <c r="D46" s="79" t="s">
        <v>173</v>
      </c>
    </row>
    <row r="47" spans="2:4" ht="15.75" customHeight="1" x14ac:dyDescent="0.45">
      <c r="B47" s="677"/>
      <c r="C47" s="78">
        <v>41</v>
      </c>
      <c r="D47" s="79" t="s">
        <v>174</v>
      </c>
    </row>
    <row r="48" spans="2:4" ht="15.75" customHeight="1" x14ac:dyDescent="0.45">
      <c r="B48" s="677"/>
      <c r="C48" s="78">
        <v>42</v>
      </c>
      <c r="D48" s="79" t="s">
        <v>175</v>
      </c>
    </row>
    <row r="49" spans="2:4" ht="15.75" customHeight="1" x14ac:dyDescent="0.45">
      <c r="B49" s="677"/>
      <c r="C49" s="78">
        <v>43</v>
      </c>
      <c r="D49" s="79" t="s">
        <v>176</v>
      </c>
    </row>
    <row r="50" spans="2:4" ht="15.75" customHeight="1" x14ac:dyDescent="0.45">
      <c r="B50" s="677"/>
      <c r="C50" s="78">
        <v>44</v>
      </c>
      <c r="D50" s="79" t="s">
        <v>177</v>
      </c>
    </row>
    <row r="51" spans="2:4" ht="15.75" customHeight="1" x14ac:dyDescent="0.45">
      <c r="B51" s="677"/>
      <c r="C51" s="78">
        <v>45</v>
      </c>
      <c r="D51" s="79" t="s">
        <v>178</v>
      </c>
    </row>
    <row r="52" spans="2:4" ht="15.75" customHeight="1" x14ac:dyDescent="0.45">
      <c r="B52" s="677"/>
      <c r="C52" s="78">
        <v>46</v>
      </c>
      <c r="D52" s="79" t="s">
        <v>179</v>
      </c>
    </row>
    <row r="53" spans="2:4" ht="15.75" customHeight="1" x14ac:dyDescent="0.45">
      <c r="B53" s="678"/>
      <c r="C53" s="78">
        <v>47</v>
      </c>
      <c r="D53" s="79" t="s">
        <v>180</v>
      </c>
    </row>
    <row r="54" spans="2:4" ht="15.75" customHeight="1" x14ac:dyDescent="0.45">
      <c r="B54" s="676">
        <v>6</v>
      </c>
      <c r="C54" s="674" t="s">
        <v>181</v>
      </c>
      <c r="D54" s="675"/>
    </row>
    <row r="55" spans="2:4" ht="15.75" customHeight="1" x14ac:dyDescent="0.45">
      <c r="B55" s="677"/>
      <c r="C55" s="78">
        <v>48</v>
      </c>
      <c r="D55" s="79" t="s">
        <v>182</v>
      </c>
    </row>
    <row r="56" spans="2:4" ht="15.75" customHeight="1" x14ac:dyDescent="0.45">
      <c r="B56" s="677"/>
      <c r="C56" s="78">
        <v>49</v>
      </c>
      <c r="D56" s="79" t="s">
        <v>183</v>
      </c>
    </row>
    <row r="57" spans="2:4" ht="15.75" customHeight="1" x14ac:dyDescent="0.45">
      <c r="B57" s="677"/>
      <c r="C57" s="78">
        <v>50</v>
      </c>
      <c r="D57" s="79" t="s">
        <v>184</v>
      </c>
    </row>
    <row r="58" spans="2:4" ht="15.75" customHeight="1" x14ac:dyDescent="0.45">
      <c r="B58" s="677"/>
      <c r="C58" s="78">
        <v>51</v>
      </c>
      <c r="D58" s="79" t="s">
        <v>185</v>
      </c>
    </row>
    <row r="59" spans="2:4" ht="15.75" customHeight="1" x14ac:dyDescent="0.45">
      <c r="B59" s="677"/>
      <c r="C59" s="78">
        <v>52</v>
      </c>
      <c r="D59" s="79" t="s">
        <v>186</v>
      </c>
    </row>
    <row r="60" spans="2:4" ht="15.75" customHeight="1" x14ac:dyDescent="0.45">
      <c r="B60" s="677"/>
      <c r="C60" s="78">
        <v>53</v>
      </c>
      <c r="D60" s="79" t="s">
        <v>187</v>
      </c>
    </row>
    <row r="61" spans="2:4" ht="15.75" customHeight="1" x14ac:dyDescent="0.45">
      <c r="B61" s="677"/>
      <c r="C61" s="78">
        <v>54</v>
      </c>
      <c r="D61" s="79" t="s">
        <v>188</v>
      </c>
    </row>
    <row r="62" spans="2:4" ht="15.75" customHeight="1" x14ac:dyDescent="0.45">
      <c r="B62" s="678"/>
      <c r="C62" s="78">
        <v>55</v>
      </c>
      <c r="D62" s="79" t="s">
        <v>189</v>
      </c>
    </row>
    <row r="63" spans="2:4" ht="15.75" customHeight="1" x14ac:dyDescent="0.45">
      <c r="B63" s="676">
        <v>7</v>
      </c>
      <c r="C63" s="674" t="s">
        <v>190</v>
      </c>
      <c r="D63" s="675"/>
    </row>
    <row r="64" spans="2:4" ht="15.75" customHeight="1" x14ac:dyDescent="0.45">
      <c r="B64" s="677"/>
      <c r="C64" s="78">
        <v>56</v>
      </c>
      <c r="D64" s="79" t="s">
        <v>191</v>
      </c>
    </row>
    <row r="65" spans="2:4" ht="15.75" customHeight="1" x14ac:dyDescent="0.45">
      <c r="B65" s="677"/>
      <c r="C65" s="78">
        <v>57</v>
      </c>
      <c r="D65" s="79" t="s">
        <v>192</v>
      </c>
    </row>
    <row r="66" spans="2:4" ht="15.75" customHeight="1" x14ac:dyDescent="0.45">
      <c r="B66" s="677"/>
      <c r="C66" s="78">
        <v>58</v>
      </c>
      <c r="D66" s="79" t="s">
        <v>193</v>
      </c>
    </row>
    <row r="67" spans="2:4" ht="15.75" customHeight="1" x14ac:dyDescent="0.45">
      <c r="B67" s="677"/>
      <c r="C67" s="78">
        <v>59</v>
      </c>
      <c r="D67" s="79" t="s">
        <v>194</v>
      </c>
    </row>
    <row r="68" spans="2:4" ht="15.75" customHeight="1" x14ac:dyDescent="0.45">
      <c r="B68" s="678"/>
      <c r="C68" s="78">
        <v>60</v>
      </c>
      <c r="D68" s="79" t="s">
        <v>195</v>
      </c>
    </row>
    <row r="69" spans="2:4" ht="15.75" customHeight="1" x14ac:dyDescent="0.45">
      <c r="B69" s="676">
        <v>8</v>
      </c>
      <c r="C69" s="674" t="s">
        <v>196</v>
      </c>
      <c r="D69" s="675"/>
    </row>
    <row r="70" spans="2:4" ht="15.75" customHeight="1" x14ac:dyDescent="0.45">
      <c r="B70" s="677"/>
      <c r="C70" s="78">
        <v>61</v>
      </c>
      <c r="D70" s="79" t="s">
        <v>197</v>
      </c>
    </row>
    <row r="71" spans="2:4" ht="15.75" customHeight="1" x14ac:dyDescent="0.45">
      <c r="B71" s="677"/>
      <c r="C71" s="78">
        <v>62</v>
      </c>
      <c r="D71" s="79" t="s">
        <v>198</v>
      </c>
    </row>
    <row r="72" spans="2:4" ht="15.75" customHeight="1" x14ac:dyDescent="0.45">
      <c r="B72" s="677"/>
      <c r="C72" s="78">
        <v>63</v>
      </c>
      <c r="D72" s="79" t="s">
        <v>199</v>
      </c>
    </row>
    <row r="73" spans="2:4" ht="15.75" customHeight="1" x14ac:dyDescent="0.45">
      <c r="B73" s="677"/>
      <c r="C73" s="78">
        <v>64</v>
      </c>
      <c r="D73" s="79" t="s">
        <v>200</v>
      </c>
    </row>
    <row r="74" spans="2:4" ht="15.75" customHeight="1" x14ac:dyDescent="0.45">
      <c r="B74" s="677"/>
      <c r="C74" s="78">
        <v>65</v>
      </c>
      <c r="D74" s="79" t="s">
        <v>201</v>
      </c>
    </row>
    <row r="75" spans="2:4" ht="15.75" customHeight="1" x14ac:dyDescent="0.45">
      <c r="B75" s="677"/>
      <c r="C75" s="78">
        <v>66</v>
      </c>
      <c r="D75" s="79" t="s">
        <v>202</v>
      </c>
    </row>
    <row r="76" spans="2:4" ht="15.75" customHeight="1" x14ac:dyDescent="0.45">
      <c r="B76" s="677"/>
      <c r="C76" s="78">
        <v>67</v>
      </c>
      <c r="D76" s="79" t="s">
        <v>203</v>
      </c>
    </row>
    <row r="77" spans="2:4" ht="15.75" customHeight="1" x14ac:dyDescent="0.45">
      <c r="B77" s="677"/>
      <c r="C77" s="78">
        <v>68</v>
      </c>
      <c r="D77" s="79" t="s">
        <v>204</v>
      </c>
    </row>
    <row r="78" spans="2:4" ht="15.75" customHeight="1" x14ac:dyDescent="0.45">
      <c r="B78" s="677"/>
      <c r="C78" s="78">
        <v>69</v>
      </c>
      <c r="D78" s="79" t="s">
        <v>205</v>
      </c>
    </row>
    <row r="79" spans="2:4" ht="15.75" customHeight="1" x14ac:dyDescent="0.45">
      <c r="B79" s="677"/>
      <c r="C79" s="78">
        <v>70</v>
      </c>
      <c r="D79" s="79" t="s">
        <v>206</v>
      </c>
    </row>
    <row r="80" spans="2:4" ht="15.75" customHeight="1" x14ac:dyDescent="0.45">
      <c r="B80" s="677"/>
      <c r="C80" s="78">
        <v>71</v>
      </c>
      <c r="D80" s="79" t="s">
        <v>207</v>
      </c>
    </row>
    <row r="81" spans="2:4" ht="15.75" customHeight="1" x14ac:dyDescent="0.45">
      <c r="B81" s="678"/>
      <c r="C81" s="78">
        <v>72</v>
      </c>
      <c r="D81" s="79" t="s">
        <v>208</v>
      </c>
    </row>
    <row r="82" spans="2:4" ht="15.75" customHeight="1" x14ac:dyDescent="0.45">
      <c r="B82" s="676">
        <v>9</v>
      </c>
      <c r="C82" s="674" t="s">
        <v>209</v>
      </c>
      <c r="D82" s="675"/>
    </row>
    <row r="83" spans="2:4" ht="15.75" customHeight="1" x14ac:dyDescent="0.45">
      <c r="B83" s="677"/>
      <c r="C83" s="78">
        <v>73</v>
      </c>
      <c r="D83" s="79" t="s">
        <v>210</v>
      </c>
    </row>
    <row r="84" spans="2:4" ht="15.75" customHeight="1" x14ac:dyDescent="0.45">
      <c r="B84" s="677"/>
      <c r="C84" s="78">
        <v>74</v>
      </c>
      <c r="D84" s="79" t="s">
        <v>211</v>
      </c>
    </row>
    <row r="85" spans="2:4" ht="15.75" customHeight="1" x14ac:dyDescent="0.45">
      <c r="B85" s="677"/>
      <c r="C85" s="78">
        <v>75</v>
      </c>
      <c r="D85" s="79" t="s">
        <v>212</v>
      </c>
    </row>
    <row r="86" spans="2:4" ht="15.75" customHeight="1" x14ac:dyDescent="0.45">
      <c r="B86" s="677"/>
      <c r="C86" s="78">
        <v>76</v>
      </c>
      <c r="D86" s="79" t="s">
        <v>213</v>
      </c>
    </row>
    <row r="87" spans="2:4" ht="15.75" customHeight="1" x14ac:dyDescent="0.45">
      <c r="B87" s="677"/>
      <c r="C87" s="78">
        <v>77</v>
      </c>
      <c r="D87" s="79" t="s">
        <v>214</v>
      </c>
    </row>
    <row r="88" spans="2:4" ht="15.75" customHeight="1" x14ac:dyDescent="0.45">
      <c r="B88" s="677"/>
      <c r="C88" s="78">
        <v>78</v>
      </c>
      <c r="D88" s="79" t="s">
        <v>215</v>
      </c>
    </row>
    <row r="89" spans="2:4" ht="15.75" customHeight="1" x14ac:dyDescent="0.45">
      <c r="B89" s="677"/>
      <c r="C89" s="78">
        <v>79</v>
      </c>
      <c r="D89" s="79" t="s">
        <v>216</v>
      </c>
    </row>
    <row r="90" spans="2:4" ht="15.75" customHeight="1" x14ac:dyDescent="0.45">
      <c r="B90" s="678"/>
      <c r="C90" s="78">
        <v>80</v>
      </c>
      <c r="D90" s="79" t="s">
        <v>217</v>
      </c>
    </row>
    <row r="91" spans="2:4" ht="15.75" customHeight="1" x14ac:dyDescent="0.45">
      <c r="B91" s="676">
        <v>10</v>
      </c>
      <c r="C91" s="674" t="s">
        <v>218</v>
      </c>
      <c r="D91" s="675"/>
    </row>
    <row r="92" spans="2:4" ht="15.75" customHeight="1" x14ac:dyDescent="0.45">
      <c r="B92" s="677"/>
      <c r="C92" s="78">
        <v>81</v>
      </c>
      <c r="D92" s="79" t="s">
        <v>219</v>
      </c>
    </row>
    <row r="93" spans="2:4" ht="15.75" customHeight="1" x14ac:dyDescent="0.45">
      <c r="B93" s="677"/>
      <c r="C93" s="78">
        <v>82</v>
      </c>
      <c r="D93" s="79" t="s">
        <v>220</v>
      </c>
    </row>
    <row r="94" spans="2:4" ht="15.75" customHeight="1" x14ac:dyDescent="0.45">
      <c r="B94" s="677"/>
      <c r="C94" s="78">
        <v>83</v>
      </c>
      <c r="D94" s="79" t="s">
        <v>221</v>
      </c>
    </row>
    <row r="95" spans="2:4" ht="15.75" customHeight="1" x14ac:dyDescent="0.45">
      <c r="B95" s="677"/>
      <c r="C95" s="78">
        <v>84</v>
      </c>
      <c r="D95" s="79" t="s">
        <v>222</v>
      </c>
    </row>
    <row r="96" spans="2:4" ht="15.75" customHeight="1" x14ac:dyDescent="0.45">
      <c r="B96" s="677"/>
      <c r="C96" s="78">
        <v>85</v>
      </c>
      <c r="D96" s="79" t="s">
        <v>223</v>
      </c>
    </row>
    <row r="97" spans="2:4" ht="15.75" customHeight="1" x14ac:dyDescent="0.45">
      <c r="B97" s="677"/>
      <c r="C97" s="78">
        <v>86</v>
      </c>
      <c r="D97" s="79" t="s">
        <v>224</v>
      </c>
    </row>
    <row r="98" spans="2:4" ht="15.75" customHeight="1" x14ac:dyDescent="0.45">
      <c r="B98" s="677"/>
      <c r="C98" s="78">
        <v>87</v>
      </c>
      <c r="D98" s="79" t="s">
        <v>225</v>
      </c>
    </row>
    <row r="99" spans="2:4" ht="15.75" customHeight="1" x14ac:dyDescent="0.45">
      <c r="B99" s="677"/>
      <c r="C99" s="78">
        <v>88</v>
      </c>
      <c r="D99" s="79" t="s">
        <v>226</v>
      </c>
    </row>
    <row r="100" spans="2:4" ht="15.75" customHeight="1" x14ac:dyDescent="0.45">
      <c r="B100" s="677"/>
      <c r="C100" s="78">
        <v>89</v>
      </c>
      <c r="D100" s="79" t="s">
        <v>227</v>
      </c>
    </row>
    <row r="101" spans="2:4" ht="15.75" customHeight="1" x14ac:dyDescent="0.45">
      <c r="B101" s="678"/>
      <c r="C101" s="78">
        <v>90</v>
      </c>
      <c r="D101" s="79" t="s">
        <v>228</v>
      </c>
    </row>
    <row r="102" spans="2:4" ht="15.75" customHeight="1" x14ac:dyDescent="0.45">
      <c r="B102" s="676">
        <v>11</v>
      </c>
      <c r="C102" s="674" t="s">
        <v>229</v>
      </c>
      <c r="D102" s="675"/>
    </row>
    <row r="103" spans="2:4" ht="15.75" customHeight="1" x14ac:dyDescent="0.45">
      <c r="B103" s="677"/>
      <c r="C103" s="80">
        <v>91</v>
      </c>
      <c r="D103" s="81" t="s">
        <v>230</v>
      </c>
    </row>
    <row r="104" spans="2:4" ht="15.75" customHeight="1" x14ac:dyDescent="0.45">
      <c r="B104" s="677"/>
      <c r="C104" s="80">
        <v>92</v>
      </c>
      <c r="D104" s="81" t="s">
        <v>231</v>
      </c>
    </row>
    <row r="105" spans="2:4" ht="15.75" customHeight="1" x14ac:dyDescent="0.45">
      <c r="B105" s="677"/>
      <c r="C105" s="78">
        <v>93</v>
      </c>
      <c r="D105" s="79" t="s">
        <v>232</v>
      </c>
    </row>
    <row r="106" spans="2:4" ht="15.75" customHeight="1" x14ac:dyDescent="0.45">
      <c r="B106" s="677"/>
      <c r="C106" s="78">
        <v>94</v>
      </c>
      <c r="D106" s="79" t="s">
        <v>233</v>
      </c>
    </row>
    <row r="107" spans="2:4" ht="15.75" customHeight="1" x14ac:dyDescent="0.45">
      <c r="B107" s="677"/>
      <c r="C107" s="78">
        <v>95</v>
      </c>
      <c r="D107" s="79" t="s">
        <v>234</v>
      </c>
    </row>
    <row r="108" spans="2:4" ht="15.75" customHeight="1" x14ac:dyDescent="0.45">
      <c r="B108" s="677"/>
      <c r="C108" s="78">
        <v>96</v>
      </c>
      <c r="D108" s="79" t="s">
        <v>235</v>
      </c>
    </row>
    <row r="109" spans="2:4" ht="15.75" customHeight="1" x14ac:dyDescent="0.45">
      <c r="B109" s="677"/>
      <c r="C109" s="78">
        <v>97</v>
      </c>
      <c r="D109" s="79" t="s">
        <v>236</v>
      </c>
    </row>
    <row r="110" spans="2:4" ht="15.75" customHeight="1" x14ac:dyDescent="0.45">
      <c r="B110" s="677"/>
      <c r="C110" s="78">
        <v>98</v>
      </c>
      <c r="D110" s="79" t="s">
        <v>237</v>
      </c>
    </row>
    <row r="111" spans="2:4" ht="15.75" customHeight="1" x14ac:dyDescent="0.45">
      <c r="B111" s="677"/>
      <c r="C111" s="78">
        <v>99</v>
      </c>
      <c r="D111" s="79" t="s">
        <v>238</v>
      </c>
    </row>
    <row r="112" spans="2:4" ht="15.75" customHeight="1" x14ac:dyDescent="0.45">
      <c r="B112" s="678"/>
      <c r="C112" s="78">
        <v>100</v>
      </c>
      <c r="D112" s="79" t="s">
        <v>239</v>
      </c>
    </row>
    <row r="113" spans="2:4" ht="15.75" customHeight="1" x14ac:dyDescent="0.45">
      <c r="B113" s="676">
        <v>12</v>
      </c>
      <c r="C113" s="674" t="s">
        <v>240</v>
      </c>
      <c r="D113" s="675"/>
    </row>
    <row r="114" spans="2:4" ht="15.75" customHeight="1" x14ac:dyDescent="0.45">
      <c r="B114" s="677"/>
      <c r="C114" s="78">
        <v>101</v>
      </c>
      <c r="D114" s="79" t="s">
        <v>241</v>
      </c>
    </row>
    <row r="115" spans="2:4" ht="15.75" customHeight="1" x14ac:dyDescent="0.45">
      <c r="B115" s="677"/>
      <c r="C115" s="78">
        <v>102</v>
      </c>
      <c r="D115" s="79" t="s">
        <v>242</v>
      </c>
    </row>
    <row r="116" spans="2:4" ht="15.75" customHeight="1" x14ac:dyDescent="0.45">
      <c r="B116" s="677"/>
      <c r="C116" s="78">
        <v>103</v>
      </c>
      <c r="D116" s="79" t="s">
        <v>243</v>
      </c>
    </row>
    <row r="117" spans="2:4" ht="15.75" customHeight="1" x14ac:dyDescent="0.45">
      <c r="B117" s="677"/>
      <c r="C117" s="78">
        <v>104</v>
      </c>
      <c r="D117" s="79" t="s">
        <v>244</v>
      </c>
    </row>
    <row r="118" spans="2:4" ht="15.75" customHeight="1" x14ac:dyDescent="0.45">
      <c r="B118" s="677"/>
      <c r="C118" s="78">
        <v>105</v>
      </c>
      <c r="D118" s="79" t="s">
        <v>245</v>
      </c>
    </row>
    <row r="119" spans="2:4" ht="15.75" customHeight="1" x14ac:dyDescent="0.45">
      <c r="B119" s="677"/>
      <c r="C119" s="78">
        <v>106</v>
      </c>
      <c r="D119" s="79" t="s">
        <v>246</v>
      </c>
    </row>
    <row r="120" spans="2:4" ht="15.75" customHeight="1" x14ac:dyDescent="0.45">
      <c r="B120" s="677"/>
      <c r="C120" s="78">
        <v>107</v>
      </c>
      <c r="D120" s="79" t="s">
        <v>247</v>
      </c>
    </row>
    <row r="121" spans="2:4" ht="15.75" customHeight="1" x14ac:dyDescent="0.45">
      <c r="B121" s="677"/>
      <c r="C121" s="78">
        <v>108</v>
      </c>
      <c r="D121" s="79" t="s">
        <v>248</v>
      </c>
    </row>
    <row r="122" spans="2:4" ht="15.75" customHeight="1" x14ac:dyDescent="0.45">
      <c r="B122" s="677"/>
      <c r="C122" s="78">
        <v>109</v>
      </c>
      <c r="D122" s="79" t="s">
        <v>249</v>
      </c>
    </row>
    <row r="123" spans="2:4" ht="15.75" customHeight="1" x14ac:dyDescent="0.45">
      <c r="B123" s="677"/>
      <c r="C123" s="78">
        <v>110</v>
      </c>
      <c r="D123" s="79" t="s">
        <v>250</v>
      </c>
    </row>
    <row r="124" spans="2:4" ht="15.75" customHeight="1" x14ac:dyDescent="0.45">
      <c r="B124" s="678"/>
      <c r="C124" s="78">
        <v>111</v>
      </c>
      <c r="D124" s="79" t="s">
        <v>251</v>
      </c>
    </row>
    <row r="125" spans="2:4" ht="15.75" customHeight="1" x14ac:dyDescent="0.45">
      <c r="B125" s="676">
        <v>13</v>
      </c>
      <c r="C125" s="674" t="s">
        <v>252</v>
      </c>
      <c r="D125" s="675"/>
    </row>
    <row r="126" spans="2:4" ht="15.75" customHeight="1" x14ac:dyDescent="0.45">
      <c r="B126" s="677"/>
      <c r="C126" s="78">
        <v>112</v>
      </c>
      <c r="D126" s="79" t="s">
        <v>253</v>
      </c>
    </row>
    <row r="127" spans="2:4" ht="15.75" customHeight="1" x14ac:dyDescent="0.45">
      <c r="B127" s="677"/>
      <c r="C127" s="78">
        <v>113</v>
      </c>
      <c r="D127" s="79" t="s">
        <v>254</v>
      </c>
    </row>
    <row r="128" spans="2:4" ht="15.75" customHeight="1" x14ac:dyDescent="0.45">
      <c r="B128" s="677"/>
      <c r="C128" s="78">
        <v>114</v>
      </c>
      <c r="D128" s="79" t="s">
        <v>255</v>
      </c>
    </row>
    <row r="129" spans="2:4" ht="15.75" customHeight="1" x14ac:dyDescent="0.45">
      <c r="B129" s="677"/>
      <c r="C129" s="78">
        <v>115</v>
      </c>
      <c r="D129" s="79" t="s">
        <v>256</v>
      </c>
    </row>
    <row r="130" spans="2:4" ht="15.75" customHeight="1" x14ac:dyDescent="0.45">
      <c r="B130" s="678"/>
      <c r="C130" s="78">
        <v>116</v>
      </c>
      <c r="D130" s="79" t="s">
        <v>257</v>
      </c>
    </row>
    <row r="131" spans="2:4" ht="15.75" customHeight="1" x14ac:dyDescent="0.45">
      <c r="B131" s="676">
        <v>14</v>
      </c>
      <c r="C131" s="674" t="s">
        <v>258</v>
      </c>
      <c r="D131" s="675"/>
    </row>
    <row r="132" spans="2:4" ht="15.75" customHeight="1" x14ac:dyDescent="0.45">
      <c r="B132" s="677"/>
      <c r="C132" s="78">
        <v>117</v>
      </c>
      <c r="D132" s="79" t="s">
        <v>259</v>
      </c>
    </row>
    <row r="133" spans="2:4" ht="15.75" customHeight="1" x14ac:dyDescent="0.45">
      <c r="B133" s="677"/>
      <c r="C133" s="78">
        <v>118</v>
      </c>
      <c r="D133" s="79" t="s">
        <v>260</v>
      </c>
    </row>
    <row r="134" spans="2:4" ht="15.75" customHeight="1" x14ac:dyDescent="0.45">
      <c r="B134" s="677"/>
      <c r="C134" s="78">
        <v>119</v>
      </c>
      <c r="D134" s="79" t="s">
        <v>261</v>
      </c>
    </row>
    <row r="135" spans="2:4" ht="15.75" customHeight="1" x14ac:dyDescent="0.45">
      <c r="B135" s="677"/>
      <c r="C135" s="78">
        <v>120</v>
      </c>
      <c r="D135" s="79" t="s">
        <v>262</v>
      </c>
    </row>
    <row r="136" spans="2:4" ht="15.75" customHeight="1" x14ac:dyDescent="0.45">
      <c r="B136" s="677"/>
      <c r="C136" s="78">
        <v>121</v>
      </c>
      <c r="D136" s="79" t="s">
        <v>263</v>
      </c>
    </row>
    <row r="137" spans="2:4" ht="15.75" customHeight="1" x14ac:dyDescent="0.45">
      <c r="B137" s="677"/>
      <c r="C137" s="78">
        <v>122</v>
      </c>
      <c r="D137" s="79" t="s">
        <v>264</v>
      </c>
    </row>
    <row r="138" spans="2:4" ht="15.75" customHeight="1" x14ac:dyDescent="0.45">
      <c r="B138" s="677"/>
      <c r="C138" s="78">
        <v>123</v>
      </c>
      <c r="D138" s="79" t="s">
        <v>265</v>
      </c>
    </row>
    <row r="139" spans="2:4" ht="15.75" customHeight="1" x14ac:dyDescent="0.45">
      <c r="B139" s="677"/>
      <c r="C139" s="78">
        <v>124</v>
      </c>
      <c r="D139" s="79" t="s">
        <v>266</v>
      </c>
    </row>
    <row r="140" spans="2:4" ht="15.75" customHeight="1" x14ac:dyDescent="0.45">
      <c r="B140" s="677"/>
      <c r="C140" s="78">
        <v>125</v>
      </c>
      <c r="D140" s="79" t="s">
        <v>267</v>
      </c>
    </row>
    <row r="141" spans="2:4" ht="15.75" customHeight="1" x14ac:dyDescent="0.45">
      <c r="B141" s="678"/>
      <c r="C141" s="78">
        <v>126</v>
      </c>
      <c r="D141" s="79" t="s">
        <v>268</v>
      </c>
    </row>
    <row r="142" spans="2:4" ht="15.75" customHeight="1" x14ac:dyDescent="0.45">
      <c r="B142" s="676">
        <v>15</v>
      </c>
      <c r="C142" s="674" t="s">
        <v>269</v>
      </c>
      <c r="D142" s="675"/>
    </row>
    <row r="143" spans="2:4" ht="15.75" customHeight="1" x14ac:dyDescent="0.45">
      <c r="B143" s="677"/>
      <c r="C143" s="78">
        <v>127</v>
      </c>
      <c r="D143" s="79" t="s">
        <v>270</v>
      </c>
    </row>
    <row r="144" spans="2:4" ht="15.75" customHeight="1" x14ac:dyDescent="0.45">
      <c r="B144" s="677"/>
      <c r="C144" s="78">
        <v>128</v>
      </c>
      <c r="D144" s="79" t="s">
        <v>271</v>
      </c>
    </row>
    <row r="145" spans="2:4" ht="15.75" customHeight="1" x14ac:dyDescent="0.45">
      <c r="B145" s="677"/>
      <c r="C145" s="78">
        <v>129</v>
      </c>
      <c r="D145" s="79" t="s">
        <v>272</v>
      </c>
    </row>
    <row r="146" spans="2:4" ht="15.75" customHeight="1" x14ac:dyDescent="0.45">
      <c r="B146" s="677"/>
      <c r="C146" s="78">
        <v>130</v>
      </c>
      <c r="D146" s="79" t="s">
        <v>273</v>
      </c>
    </row>
    <row r="147" spans="2:4" ht="15.75" customHeight="1" x14ac:dyDescent="0.45">
      <c r="B147" s="677"/>
      <c r="C147" s="78">
        <v>131</v>
      </c>
      <c r="D147" s="79" t="s">
        <v>274</v>
      </c>
    </row>
    <row r="148" spans="2:4" ht="15.75" customHeight="1" x14ac:dyDescent="0.45">
      <c r="B148" s="677"/>
      <c r="C148" s="78">
        <v>132</v>
      </c>
      <c r="D148" s="79" t="s">
        <v>275</v>
      </c>
    </row>
    <row r="149" spans="2:4" ht="15.75" customHeight="1" x14ac:dyDescent="0.45">
      <c r="B149" s="677"/>
      <c r="C149" s="78">
        <v>133</v>
      </c>
      <c r="D149" s="79" t="s">
        <v>276</v>
      </c>
    </row>
    <row r="150" spans="2:4" ht="15.75" customHeight="1" x14ac:dyDescent="0.45">
      <c r="B150" s="677"/>
      <c r="C150" s="78">
        <v>134</v>
      </c>
      <c r="D150" s="79" t="s">
        <v>277</v>
      </c>
    </row>
    <row r="151" spans="2:4" ht="15.75" customHeight="1" x14ac:dyDescent="0.45">
      <c r="B151" s="677"/>
      <c r="C151" s="78">
        <v>135</v>
      </c>
      <c r="D151" s="79" t="s">
        <v>278</v>
      </c>
    </row>
    <row r="152" spans="2:4" ht="15.75" customHeight="1" x14ac:dyDescent="0.45">
      <c r="B152" s="677"/>
      <c r="C152" s="78">
        <v>136</v>
      </c>
      <c r="D152" s="79" t="s">
        <v>279</v>
      </c>
    </row>
    <row r="153" spans="2:4" ht="15.75" customHeight="1" x14ac:dyDescent="0.45">
      <c r="B153" s="677"/>
      <c r="C153" s="78">
        <v>137</v>
      </c>
      <c r="D153" s="79" t="s">
        <v>280</v>
      </c>
    </row>
    <row r="154" spans="2:4" ht="15.75" customHeight="1" x14ac:dyDescent="0.45">
      <c r="B154" s="678"/>
      <c r="C154" s="78">
        <v>138</v>
      </c>
      <c r="D154" s="79" t="s">
        <v>281</v>
      </c>
    </row>
    <row r="155" spans="2:4" ht="15.75" customHeight="1" x14ac:dyDescent="0.45">
      <c r="B155" s="676">
        <v>16</v>
      </c>
      <c r="C155" s="674" t="s">
        <v>282</v>
      </c>
      <c r="D155" s="675"/>
    </row>
    <row r="156" spans="2:4" ht="15.75" customHeight="1" x14ac:dyDescent="0.45">
      <c r="B156" s="677"/>
      <c r="C156" s="78">
        <v>139</v>
      </c>
      <c r="D156" s="82" t="s">
        <v>283</v>
      </c>
    </row>
    <row r="157" spans="2:4" ht="15.75" customHeight="1" x14ac:dyDescent="0.45">
      <c r="B157" s="677"/>
      <c r="C157" s="78">
        <v>140</v>
      </c>
      <c r="D157" s="79" t="s">
        <v>284</v>
      </c>
    </row>
    <row r="158" spans="2:4" ht="15.75" customHeight="1" x14ac:dyDescent="0.45">
      <c r="B158" s="677"/>
      <c r="C158" s="78">
        <v>141</v>
      </c>
      <c r="D158" s="79" t="s">
        <v>285</v>
      </c>
    </row>
    <row r="159" spans="2:4" ht="15.75" customHeight="1" x14ac:dyDescent="0.45">
      <c r="B159" s="677"/>
      <c r="C159" s="78">
        <v>142</v>
      </c>
      <c r="D159" s="79" t="s">
        <v>286</v>
      </c>
    </row>
    <row r="160" spans="2:4" ht="15.75" customHeight="1" x14ac:dyDescent="0.45">
      <c r="B160" s="677"/>
      <c r="C160" s="80">
        <v>143</v>
      </c>
      <c r="D160" s="81" t="s">
        <v>287</v>
      </c>
    </row>
    <row r="161" spans="2:4" ht="15.75" customHeight="1" x14ac:dyDescent="0.45">
      <c r="B161" s="677"/>
      <c r="C161" s="80">
        <v>144</v>
      </c>
      <c r="D161" s="81" t="s">
        <v>288</v>
      </c>
    </row>
    <row r="162" spans="2:4" ht="15.75" customHeight="1" x14ac:dyDescent="0.45">
      <c r="B162" s="677"/>
      <c r="C162" s="80">
        <v>145</v>
      </c>
      <c r="D162" s="81" t="s">
        <v>289</v>
      </c>
    </row>
    <row r="163" spans="2:4" ht="15.75" customHeight="1" x14ac:dyDescent="0.45">
      <c r="B163" s="677"/>
      <c r="C163" s="78">
        <v>146</v>
      </c>
      <c r="D163" s="79" t="s">
        <v>290</v>
      </c>
    </row>
    <row r="164" spans="2:4" ht="15.75" customHeight="1" x14ac:dyDescent="0.45">
      <c r="B164" s="677"/>
      <c r="C164" s="78">
        <v>147</v>
      </c>
      <c r="D164" s="79" t="s">
        <v>291</v>
      </c>
    </row>
    <row r="165" spans="2:4" ht="15.75" customHeight="1" x14ac:dyDescent="0.45">
      <c r="B165" s="677"/>
      <c r="C165" s="80">
        <v>148</v>
      </c>
      <c r="D165" s="81" t="s">
        <v>292</v>
      </c>
    </row>
    <row r="166" spans="2:4" ht="15.75" customHeight="1" x14ac:dyDescent="0.45">
      <c r="B166" s="677"/>
      <c r="C166" s="78">
        <v>149</v>
      </c>
      <c r="D166" s="79" t="s">
        <v>293</v>
      </c>
    </row>
    <row r="167" spans="2:4" ht="15.75" customHeight="1" x14ac:dyDescent="0.45">
      <c r="B167" s="678"/>
      <c r="C167" s="78">
        <v>150</v>
      </c>
      <c r="D167" s="79" t="s">
        <v>294</v>
      </c>
    </row>
    <row r="168" spans="2:4" ht="15.75" customHeight="1" x14ac:dyDescent="0.45">
      <c r="B168" s="676">
        <v>17</v>
      </c>
      <c r="C168" s="674" t="s">
        <v>295</v>
      </c>
      <c r="D168" s="675"/>
    </row>
    <row r="169" spans="2:4" ht="15.75" customHeight="1" x14ac:dyDescent="0.45">
      <c r="B169" s="677"/>
      <c r="C169" s="78">
        <v>151</v>
      </c>
      <c r="D169" s="79" t="s">
        <v>296</v>
      </c>
    </row>
    <row r="170" spans="2:4" ht="15.75" customHeight="1" x14ac:dyDescent="0.45">
      <c r="B170" s="677"/>
      <c r="C170" s="78">
        <v>152</v>
      </c>
      <c r="D170" s="79" t="s">
        <v>297</v>
      </c>
    </row>
    <row r="171" spans="2:4" ht="15.75" customHeight="1" x14ac:dyDescent="0.45">
      <c r="B171" s="677"/>
      <c r="C171" s="78">
        <v>153</v>
      </c>
      <c r="D171" s="79" t="s">
        <v>298</v>
      </c>
    </row>
    <row r="172" spans="2:4" ht="15.75" customHeight="1" x14ac:dyDescent="0.45">
      <c r="B172" s="677"/>
      <c r="C172" s="78">
        <v>154</v>
      </c>
      <c r="D172" s="79" t="s">
        <v>299</v>
      </c>
    </row>
    <row r="173" spans="2:4" ht="15.75" customHeight="1" x14ac:dyDescent="0.45">
      <c r="B173" s="677"/>
      <c r="C173" s="78">
        <v>155</v>
      </c>
      <c r="D173" s="79" t="s">
        <v>300</v>
      </c>
    </row>
    <row r="174" spans="2:4" ht="15.75" customHeight="1" x14ac:dyDescent="0.45">
      <c r="B174" s="677"/>
      <c r="C174" s="78">
        <v>156</v>
      </c>
      <c r="D174" s="79" t="s">
        <v>301</v>
      </c>
    </row>
    <row r="175" spans="2:4" ht="15.75" customHeight="1" x14ac:dyDescent="0.45">
      <c r="B175" s="677"/>
      <c r="C175" s="78">
        <v>157</v>
      </c>
      <c r="D175" s="79" t="s">
        <v>302</v>
      </c>
    </row>
    <row r="176" spans="2:4" ht="15.75" customHeight="1" x14ac:dyDescent="0.45">
      <c r="B176" s="677"/>
      <c r="C176" s="78">
        <v>158</v>
      </c>
      <c r="D176" s="79" t="s">
        <v>303</v>
      </c>
    </row>
    <row r="177" spans="2:4" ht="15.75" customHeight="1" x14ac:dyDescent="0.45">
      <c r="B177" s="677"/>
      <c r="C177" s="78">
        <v>159</v>
      </c>
      <c r="D177" s="79" t="s">
        <v>304</v>
      </c>
    </row>
    <row r="178" spans="2:4" ht="15.75" customHeight="1" x14ac:dyDescent="0.45">
      <c r="B178" s="677"/>
      <c r="C178" s="78">
        <v>160</v>
      </c>
      <c r="D178" s="79" t="s">
        <v>305</v>
      </c>
    </row>
    <row r="179" spans="2:4" ht="15.75" customHeight="1" x14ac:dyDescent="0.45">
      <c r="B179" s="677"/>
      <c r="C179" s="78">
        <v>161</v>
      </c>
      <c r="D179" s="79" t="s">
        <v>306</v>
      </c>
    </row>
    <row r="180" spans="2:4" ht="15.75" customHeight="1" x14ac:dyDescent="0.45">
      <c r="B180" s="677"/>
      <c r="C180" s="78">
        <v>162</v>
      </c>
      <c r="D180" s="79" t="s">
        <v>307</v>
      </c>
    </row>
    <row r="181" spans="2:4" ht="15.75" customHeight="1" x14ac:dyDescent="0.45">
      <c r="B181" s="677"/>
      <c r="C181" s="78">
        <v>163</v>
      </c>
      <c r="D181" s="79" t="s">
        <v>308</v>
      </c>
    </row>
    <row r="182" spans="2:4" ht="15.75" customHeight="1" x14ac:dyDescent="0.45">
      <c r="B182" s="677"/>
      <c r="C182" s="78">
        <v>164</v>
      </c>
      <c r="D182" s="79" t="s">
        <v>309</v>
      </c>
    </row>
    <row r="183" spans="2:4" ht="15.75" customHeight="1" x14ac:dyDescent="0.45">
      <c r="B183" s="677"/>
      <c r="C183" s="78">
        <v>165</v>
      </c>
      <c r="D183" s="79" t="s">
        <v>310</v>
      </c>
    </row>
    <row r="184" spans="2:4" ht="15.75" customHeight="1" x14ac:dyDescent="0.45">
      <c r="B184" s="677"/>
      <c r="C184" s="78">
        <v>166</v>
      </c>
      <c r="D184" s="79" t="s">
        <v>311</v>
      </c>
    </row>
    <row r="185" spans="2:4" ht="15.75" customHeight="1" x14ac:dyDescent="0.45">
      <c r="B185" s="677"/>
      <c r="C185" s="78">
        <v>167</v>
      </c>
      <c r="D185" s="79" t="s">
        <v>312</v>
      </c>
    </row>
    <row r="186" spans="2:4" ht="15.75" customHeight="1" x14ac:dyDescent="0.45">
      <c r="B186" s="677"/>
      <c r="C186" s="78">
        <v>168</v>
      </c>
      <c r="D186" s="79" t="s">
        <v>313</v>
      </c>
    </row>
    <row r="187" spans="2:4" ht="15.75" customHeight="1" x14ac:dyDescent="0.45">
      <c r="B187" s="678"/>
      <c r="C187" s="78">
        <v>169</v>
      </c>
      <c r="D187" s="79" t="s">
        <v>314</v>
      </c>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T77"/>
  <sheetViews>
    <sheetView zoomScale="70" zoomScaleNormal="70" workbookViewId="0">
      <selection activeCell="A27" sqref="A27"/>
    </sheetView>
  </sheetViews>
  <sheetFormatPr baseColWidth="10" defaultColWidth="14.3984375" defaultRowHeight="15" customHeight="1" x14ac:dyDescent="0.45"/>
  <cols>
    <col min="1" max="1" width="65.265625" customWidth="1"/>
    <col min="2" max="2" width="11.3984375" customWidth="1"/>
    <col min="3" max="3" width="63.3984375" customWidth="1"/>
    <col min="4" max="5" width="11.3984375" customWidth="1"/>
    <col min="6" max="6" width="18.86328125" customWidth="1"/>
    <col min="7" max="7" width="11.3984375" customWidth="1"/>
    <col min="8" max="11" width="20.73046875" customWidth="1"/>
    <col min="12" max="12" width="35" customWidth="1"/>
    <col min="13" max="16" width="11.3984375" customWidth="1"/>
    <col min="17" max="17" width="15.86328125" customWidth="1"/>
    <col min="18" max="20" width="11.3984375" customWidth="1"/>
    <col min="21" max="26" width="10.73046875" customWidth="1"/>
  </cols>
  <sheetData>
    <row r="1" spans="1:20" ht="16.5" customHeight="1" x14ac:dyDescent="0.45">
      <c r="A1" s="83" t="s">
        <v>315</v>
      </c>
      <c r="B1" s="84"/>
      <c r="C1" s="83" t="s">
        <v>316</v>
      </c>
      <c r="D1" s="85"/>
      <c r="E1" s="86" t="s">
        <v>317</v>
      </c>
      <c r="F1" s="86" t="s">
        <v>318</v>
      </c>
      <c r="G1" s="84"/>
      <c r="H1" s="685" t="s">
        <v>319</v>
      </c>
      <c r="I1" s="686"/>
      <c r="J1" s="686"/>
      <c r="K1" s="687"/>
      <c r="L1" s="688" t="s">
        <v>320</v>
      </c>
      <c r="M1" s="686"/>
      <c r="N1" s="686"/>
      <c r="O1" s="687"/>
      <c r="P1" s="87"/>
      <c r="Q1" s="689" t="s">
        <v>321</v>
      </c>
      <c r="R1" s="686"/>
      <c r="S1" s="686"/>
      <c r="T1" s="687"/>
    </row>
    <row r="2" spans="1:20" ht="12" customHeight="1" x14ac:dyDescent="0.45">
      <c r="A2" s="88" t="s">
        <v>322</v>
      </c>
      <c r="B2" s="84"/>
      <c r="C2" s="89" t="s">
        <v>323</v>
      </c>
      <c r="D2" s="85"/>
      <c r="E2" s="90">
        <v>1</v>
      </c>
      <c r="F2" s="90" t="s">
        <v>324</v>
      </c>
      <c r="G2" s="84"/>
      <c r="H2" s="679" t="s">
        <v>325</v>
      </c>
      <c r="I2" s="680"/>
      <c r="J2" s="680"/>
      <c r="K2" s="681"/>
      <c r="L2" s="84"/>
      <c r="M2" s="86">
        <v>2012</v>
      </c>
      <c r="N2" s="86"/>
      <c r="O2" s="86"/>
      <c r="P2" s="84"/>
      <c r="Q2" s="86"/>
      <c r="R2" s="91" t="s">
        <v>326</v>
      </c>
      <c r="S2" s="91" t="s">
        <v>327</v>
      </c>
      <c r="T2" s="91" t="s">
        <v>328</v>
      </c>
    </row>
    <row r="3" spans="1:20" ht="12" customHeight="1" x14ac:dyDescent="0.45">
      <c r="A3" s="88" t="s">
        <v>329</v>
      </c>
      <c r="B3" s="84"/>
      <c r="C3" s="89" t="s">
        <v>330</v>
      </c>
      <c r="D3" s="85"/>
      <c r="E3" s="90"/>
      <c r="F3" s="90"/>
      <c r="G3" s="84"/>
      <c r="H3" s="92"/>
      <c r="I3" s="93"/>
      <c r="J3" s="93"/>
      <c r="K3" s="94"/>
      <c r="L3" s="84"/>
      <c r="M3" s="86"/>
      <c r="N3" s="86"/>
      <c r="O3" s="86"/>
      <c r="P3" s="84"/>
      <c r="Q3" s="86"/>
      <c r="R3" s="91"/>
      <c r="S3" s="91"/>
      <c r="T3" s="91"/>
    </row>
    <row r="4" spans="1:20" ht="12" customHeight="1" x14ac:dyDescent="0.45">
      <c r="A4" s="88" t="s">
        <v>331</v>
      </c>
      <c r="B4" s="84"/>
      <c r="C4" s="89" t="s">
        <v>332</v>
      </c>
      <c r="D4" s="85"/>
      <c r="E4" s="90"/>
      <c r="F4" s="90"/>
      <c r="G4" s="84"/>
      <c r="H4" s="92"/>
      <c r="I4" s="93"/>
      <c r="J4" s="93"/>
      <c r="K4" s="94"/>
      <c r="L4" s="84"/>
      <c r="M4" s="86"/>
      <c r="N4" s="86"/>
      <c r="O4" s="86"/>
      <c r="P4" s="84"/>
      <c r="Q4" s="86"/>
      <c r="R4" s="91"/>
      <c r="S4" s="91"/>
      <c r="T4" s="91"/>
    </row>
    <row r="5" spans="1:20" ht="12" customHeight="1" x14ac:dyDescent="0.45">
      <c r="A5" s="88" t="s">
        <v>333</v>
      </c>
      <c r="B5" s="84"/>
      <c r="C5" s="89" t="s">
        <v>334</v>
      </c>
      <c r="D5" s="85"/>
      <c r="E5" s="90">
        <v>2</v>
      </c>
      <c r="F5" s="90" t="s">
        <v>335</v>
      </c>
      <c r="G5" s="84"/>
      <c r="H5" s="690" t="s">
        <v>336</v>
      </c>
      <c r="I5" s="95">
        <v>2017</v>
      </c>
      <c r="J5" s="96"/>
      <c r="K5" s="97"/>
      <c r="L5" s="84"/>
      <c r="M5" s="98" t="s">
        <v>326</v>
      </c>
      <c r="N5" s="98" t="s">
        <v>327</v>
      </c>
      <c r="O5" s="98" t="s">
        <v>328</v>
      </c>
      <c r="P5" s="84"/>
      <c r="Q5" s="99" t="s">
        <v>337</v>
      </c>
      <c r="R5" s="100">
        <v>479830</v>
      </c>
      <c r="S5" s="100">
        <v>222331</v>
      </c>
      <c r="T5" s="100">
        <v>257499</v>
      </c>
    </row>
    <row r="6" spans="1:20" ht="12" customHeight="1" x14ac:dyDescent="0.45">
      <c r="A6" s="88" t="s">
        <v>338</v>
      </c>
      <c r="B6" s="84"/>
      <c r="C6" s="89" t="s">
        <v>339</v>
      </c>
      <c r="D6" s="85"/>
      <c r="E6" s="90">
        <v>3</v>
      </c>
      <c r="F6" s="90" t="s">
        <v>340</v>
      </c>
      <c r="G6" s="84"/>
      <c r="H6" s="691"/>
      <c r="I6" s="101" t="s">
        <v>326</v>
      </c>
      <c r="J6" s="102" t="s">
        <v>327</v>
      </c>
      <c r="K6" s="103" t="s">
        <v>328</v>
      </c>
      <c r="L6" s="84"/>
      <c r="M6" s="100">
        <v>7571345</v>
      </c>
      <c r="N6" s="100">
        <v>3653868</v>
      </c>
      <c r="O6" s="100">
        <v>3917477</v>
      </c>
      <c r="P6" s="84"/>
      <c r="Q6" s="99" t="s">
        <v>341</v>
      </c>
      <c r="R6" s="100">
        <v>135160</v>
      </c>
      <c r="S6" s="100">
        <v>62795</v>
      </c>
      <c r="T6" s="100">
        <v>72365</v>
      </c>
    </row>
    <row r="7" spans="1:20" ht="12.75" customHeight="1" x14ac:dyDescent="0.45">
      <c r="A7" s="84"/>
      <c r="B7" s="84"/>
      <c r="C7" s="89" t="s">
        <v>342</v>
      </c>
      <c r="D7" s="85"/>
      <c r="E7" s="90">
        <v>4</v>
      </c>
      <c r="F7" s="90" t="s">
        <v>343</v>
      </c>
      <c r="G7" s="84"/>
      <c r="H7" s="104" t="s">
        <v>344</v>
      </c>
      <c r="I7" s="105"/>
      <c r="J7" s="106"/>
      <c r="K7" s="107"/>
      <c r="L7" s="84"/>
      <c r="M7" s="108">
        <v>120482</v>
      </c>
      <c r="N7" s="108">
        <v>61704</v>
      </c>
      <c r="O7" s="108">
        <v>58778</v>
      </c>
      <c r="P7" s="84"/>
      <c r="Q7" s="99" t="s">
        <v>345</v>
      </c>
      <c r="R7" s="100">
        <v>109955</v>
      </c>
      <c r="S7" s="100">
        <v>55153</v>
      </c>
      <c r="T7" s="100">
        <v>54802</v>
      </c>
    </row>
    <row r="8" spans="1:20" ht="12" customHeight="1" x14ac:dyDescent="0.45">
      <c r="A8" s="83" t="s">
        <v>346</v>
      </c>
      <c r="B8" s="84"/>
      <c r="C8" s="89" t="s">
        <v>347</v>
      </c>
      <c r="D8" s="85"/>
      <c r="E8" s="90">
        <v>5</v>
      </c>
      <c r="F8" s="90" t="s">
        <v>348</v>
      </c>
      <c r="G8" s="84"/>
      <c r="H8" s="109" t="s">
        <v>326</v>
      </c>
      <c r="I8" s="110">
        <v>8080734</v>
      </c>
      <c r="J8" s="110">
        <v>3912910</v>
      </c>
      <c r="K8" s="110">
        <v>4167824</v>
      </c>
      <c r="L8" s="84"/>
      <c r="M8" s="108">
        <v>120064</v>
      </c>
      <c r="N8" s="108">
        <v>61454</v>
      </c>
      <c r="O8" s="108">
        <v>58610</v>
      </c>
      <c r="P8" s="84"/>
      <c r="Q8" s="99" t="s">
        <v>349</v>
      </c>
      <c r="R8" s="100">
        <v>409257</v>
      </c>
      <c r="S8" s="100">
        <v>199566</v>
      </c>
      <c r="T8" s="100">
        <v>209691</v>
      </c>
    </row>
    <row r="9" spans="1:20" ht="12" customHeight="1" x14ac:dyDescent="0.45">
      <c r="A9" s="99" t="s">
        <v>350</v>
      </c>
      <c r="B9" s="84"/>
      <c r="C9" s="84"/>
      <c r="D9" s="85"/>
      <c r="E9" s="90">
        <v>6</v>
      </c>
      <c r="F9" s="90" t="s">
        <v>351</v>
      </c>
      <c r="G9" s="84"/>
      <c r="H9" s="111" t="s">
        <v>352</v>
      </c>
      <c r="I9" s="112">
        <v>607390</v>
      </c>
      <c r="J9" s="112">
        <v>312062</v>
      </c>
      <c r="K9" s="112">
        <v>295328</v>
      </c>
      <c r="L9" s="84"/>
      <c r="M9" s="108">
        <v>119780</v>
      </c>
      <c r="N9" s="108">
        <v>61272</v>
      </c>
      <c r="O9" s="108">
        <v>58508</v>
      </c>
      <c r="P9" s="84"/>
      <c r="Q9" s="99" t="s">
        <v>353</v>
      </c>
      <c r="R9" s="100">
        <v>400686</v>
      </c>
      <c r="S9" s="100">
        <v>197911</v>
      </c>
      <c r="T9" s="100">
        <v>202775</v>
      </c>
    </row>
    <row r="10" spans="1:20" ht="12" customHeight="1" x14ac:dyDescent="0.45">
      <c r="A10" s="99" t="s">
        <v>354</v>
      </c>
      <c r="B10" s="84"/>
      <c r="C10" s="84"/>
      <c r="D10" s="85"/>
      <c r="E10" s="90">
        <v>7</v>
      </c>
      <c r="F10" s="90" t="s">
        <v>355</v>
      </c>
      <c r="G10" s="84"/>
      <c r="H10" s="111" t="s">
        <v>356</v>
      </c>
      <c r="I10" s="112">
        <v>601914</v>
      </c>
      <c r="J10" s="112">
        <v>308936</v>
      </c>
      <c r="K10" s="112">
        <v>292978</v>
      </c>
      <c r="L10" s="84"/>
      <c r="M10" s="108">
        <v>119273</v>
      </c>
      <c r="N10" s="108">
        <v>61064</v>
      </c>
      <c r="O10" s="108">
        <v>58209</v>
      </c>
      <c r="P10" s="84"/>
      <c r="Q10" s="99" t="s">
        <v>357</v>
      </c>
      <c r="R10" s="100">
        <v>201593</v>
      </c>
      <c r="S10" s="100">
        <v>99557</v>
      </c>
      <c r="T10" s="100">
        <v>102036</v>
      </c>
    </row>
    <row r="11" spans="1:20" ht="12" customHeight="1" x14ac:dyDescent="0.45">
      <c r="A11" s="99" t="s">
        <v>358</v>
      </c>
      <c r="B11" s="84"/>
      <c r="C11" s="83" t="s">
        <v>359</v>
      </c>
      <c r="D11" s="85"/>
      <c r="E11" s="90">
        <v>8</v>
      </c>
      <c r="F11" s="90" t="s">
        <v>360</v>
      </c>
      <c r="G11" s="84"/>
      <c r="H11" s="111" t="s">
        <v>361</v>
      </c>
      <c r="I11" s="112">
        <v>602967</v>
      </c>
      <c r="J11" s="112">
        <v>308654</v>
      </c>
      <c r="K11" s="112">
        <v>294313</v>
      </c>
      <c r="L11" s="84"/>
      <c r="M11" s="108">
        <v>118935</v>
      </c>
      <c r="N11" s="108">
        <v>60931</v>
      </c>
      <c r="O11" s="108">
        <v>58004</v>
      </c>
      <c r="P11" s="84"/>
      <c r="Q11" s="99" t="s">
        <v>362</v>
      </c>
      <c r="R11" s="100">
        <v>597522</v>
      </c>
      <c r="S11" s="100">
        <v>292176</v>
      </c>
      <c r="T11" s="100">
        <v>305346</v>
      </c>
    </row>
    <row r="12" spans="1:20" ht="12" customHeight="1" x14ac:dyDescent="0.45">
      <c r="A12" s="99" t="s">
        <v>363</v>
      </c>
      <c r="B12" s="84"/>
      <c r="C12" s="89" t="s">
        <v>364</v>
      </c>
      <c r="D12" s="85"/>
      <c r="E12" s="90">
        <v>9</v>
      </c>
      <c r="F12" s="90" t="s">
        <v>365</v>
      </c>
      <c r="G12" s="84"/>
      <c r="H12" s="111" t="s">
        <v>366</v>
      </c>
      <c r="I12" s="112">
        <v>632370</v>
      </c>
      <c r="J12" s="112">
        <v>321173</v>
      </c>
      <c r="K12" s="112">
        <v>311197</v>
      </c>
      <c r="L12" s="84"/>
      <c r="M12" s="108">
        <v>118833</v>
      </c>
      <c r="N12" s="108">
        <v>60903</v>
      </c>
      <c r="O12" s="108">
        <v>57930</v>
      </c>
      <c r="P12" s="84"/>
      <c r="Q12" s="99" t="s">
        <v>367</v>
      </c>
      <c r="R12" s="100">
        <v>1030623</v>
      </c>
      <c r="S12" s="100">
        <v>502287</v>
      </c>
      <c r="T12" s="100">
        <v>528336</v>
      </c>
    </row>
    <row r="13" spans="1:20" ht="12" customHeight="1" x14ac:dyDescent="0.45">
      <c r="A13" s="99" t="s">
        <v>368</v>
      </c>
      <c r="B13" s="84"/>
      <c r="C13" s="89" t="s">
        <v>369</v>
      </c>
      <c r="D13" s="85"/>
      <c r="E13" s="90">
        <v>10</v>
      </c>
      <c r="F13" s="90" t="s">
        <v>370</v>
      </c>
      <c r="G13" s="84"/>
      <c r="H13" s="111" t="s">
        <v>371</v>
      </c>
      <c r="I13" s="112">
        <v>672749</v>
      </c>
      <c r="J13" s="112">
        <v>339928</v>
      </c>
      <c r="K13" s="112">
        <v>332821</v>
      </c>
      <c r="L13" s="84"/>
      <c r="M13" s="108">
        <v>118730</v>
      </c>
      <c r="N13" s="108">
        <v>60874</v>
      </c>
      <c r="O13" s="108">
        <v>57856</v>
      </c>
      <c r="P13" s="84"/>
      <c r="Q13" s="99" t="s">
        <v>372</v>
      </c>
      <c r="R13" s="100">
        <v>353859</v>
      </c>
      <c r="S13" s="100">
        <v>167533</v>
      </c>
      <c r="T13" s="100">
        <v>186326</v>
      </c>
    </row>
    <row r="14" spans="1:20" ht="12" customHeight="1" x14ac:dyDescent="0.45">
      <c r="A14" s="99" t="s">
        <v>373</v>
      </c>
      <c r="B14" s="84"/>
      <c r="C14" s="89" t="s">
        <v>374</v>
      </c>
      <c r="D14" s="85"/>
      <c r="E14" s="90">
        <v>11</v>
      </c>
      <c r="F14" s="90" t="s">
        <v>375</v>
      </c>
      <c r="G14" s="84"/>
      <c r="H14" s="111" t="s">
        <v>376</v>
      </c>
      <c r="I14" s="112">
        <v>650902</v>
      </c>
      <c r="J14" s="112">
        <v>329064</v>
      </c>
      <c r="K14" s="112">
        <v>321838</v>
      </c>
      <c r="L14" s="84"/>
      <c r="M14" s="108">
        <v>118696</v>
      </c>
      <c r="N14" s="108">
        <v>60878</v>
      </c>
      <c r="O14" s="108">
        <v>57818</v>
      </c>
      <c r="P14" s="84"/>
      <c r="Q14" s="99" t="s">
        <v>377</v>
      </c>
      <c r="R14" s="100">
        <v>851299</v>
      </c>
      <c r="S14" s="100">
        <v>406597</v>
      </c>
      <c r="T14" s="100">
        <v>444702</v>
      </c>
    </row>
    <row r="15" spans="1:20" ht="12" customHeight="1" x14ac:dyDescent="0.45">
      <c r="A15" s="99" t="s">
        <v>378</v>
      </c>
      <c r="B15" s="84"/>
      <c r="C15" s="89" t="s">
        <v>379</v>
      </c>
      <c r="D15" s="85"/>
      <c r="E15" s="90">
        <v>12</v>
      </c>
      <c r="F15" s="90" t="s">
        <v>380</v>
      </c>
      <c r="G15" s="84"/>
      <c r="H15" s="111" t="s">
        <v>381</v>
      </c>
      <c r="I15" s="112">
        <v>651442</v>
      </c>
      <c r="J15" s="112">
        <v>316050</v>
      </c>
      <c r="K15" s="112">
        <v>335392</v>
      </c>
      <c r="L15" s="84"/>
      <c r="M15" s="108">
        <v>119101</v>
      </c>
      <c r="N15" s="108">
        <v>61076</v>
      </c>
      <c r="O15" s="108">
        <v>58025</v>
      </c>
      <c r="P15" s="84"/>
      <c r="Q15" s="99" t="s">
        <v>382</v>
      </c>
      <c r="R15" s="100">
        <v>1094488</v>
      </c>
      <c r="S15" s="100">
        <v>518960</v>
      </c>
      <c r="T15" s="100">
        <v>575528</v>
      </c>
    </row>
    <row r="16" spans="1:20" ht="12" customHeight="1" x14ac:dyDescent="0.45">
      <c r="A16" s="99" t="s">
        <v>383</v>
      </c>
      <c r="B16" s="84"/>
      <c r="C16" s="89" t="s">
        <v>384</v>
      </c>
      <c r="D16" s="85"/>
      <c r="E16" s="90">
        <v>13</v>
      </c>
      <c r="F16" s="90" t="s">
        <v>385</v>
      </c>
      <c r="G16" s="84"/>
      <c r="H16" s="111" t="s">
        <v>386</v>
      </c>
      <c r="I16" s="112">
        <v>640060</v>
      </c>
      <c r="J16" s="112">
        <v>303971</v>
      </c>
      <c r="K16" s="112">
        <v>336089</v>
      </c>
      <c r="L16" s="84"/>
      <c r="M16" s="108">
        <v>119856</v>
      </c>
      <c r="N16" s="108">
        <v>61418</v>
      </c>
      <c r="O16" s="108">
        <v>58438</v>
      </c>
      <c r="P16" s="84"/>
      <c r="Q16" s="99" t="s">
        <v>387</v>
      </c>
      <c r="R16" s="100">
        <v>234948</v>
      </c>
      <c r="S16" s="100">
        <v>112703</v>
      </c>
      <c r="T16" s="100">
        <v>122245</v>
      </c>
    </row>
    <row r="17" spans="1:20" ht="12" customHeight="1" x14ac:dyDescent="0.45">
      <c r="A17" s="99" t="s">
        <v>388</v>
      </c>
      <c r="B17" s="84"/>
      <c r="C17" s="89" t="s">
        <v>389</v>
      </c>
      <c r="D17" s="85"/>
      <c r="E17" s="90">
        <v>14</v>
      </c>
      <c r="F17" s="90" t="s">
        <v>390</v>
      </c>
      <c r="G17" s="84"/>
      <c r="H17" s="111" t="s">
        <v>391</v>
      </c>
      <c r="I17" s="112">
        <v>563389</v>
      </c>
      <c r="J17" s="112">
        <v>268367</v>
      </c>
      <c r="K17" s="112">
        <v>295022</v>
      </c>
      <c r="L17" s="84"/>
      <c r="M17" s="108">
        <v>121019</v>
      </c>
      <c r="N17" s="108">
        <v>61921</v>
      </c>
      <c r="O17" s="108">
        <v>59098</v>
      </c>
      <c r="P17" s="84"/>
      <c r="Q17" s="99" t="s">
        <v>392</v>
      </c>
      <c r="R17" s="100">
        <v>147933</v>
      </c>
      <c r="S17" s="100">
        <v>68544</v>
      </c>
      <c r="T17" s="100">
        <v>79389</v>
      </c>
    </row>
    <row r="18" spans="1:20" ht="12" customHeight="1" x14ac:dyDescent="0.45">
      <c r="A18" s="99" t="s">
        <v>393</v>
      </c>
      <c r="B18" s="84"/>
      <c r="C18" s="89" t="s">
        <v>394</v>
      </c>
      <c r="D18" s="85"/>
      <c r="E18" s="90">
        <v>15</v>
      </c>
      <c r="F18" s="90" t="s">
        <v>395</v>
      </c>
      <c r="G18" s="84"/>
      <c r="H18" s="111" t="s">
        <v>396</v>
      </c>
      <c r="I18" s="112">
        <v>519261</v>
      </c>
      <c r="J18" s="112">
        <v>244556</v>
      </c>
      <c r="K18" s="112">
        <v>274705</v>
      </c>
      <c r="L18" s="84"/>
      <c r="M18" s="108">
        <v>122272</v>
      </c>
      <c r="N18" s="108">
        <v>62471</v>
      </c>
      <c r="O18" s="108">
        <v>59801</v>
      </c>
      <c r="P18" s="84"/>
      <c r="Q18" s="99" t="s">
        <v>397</v>
      </c>
      <c r="R18" s="100">
        <v>98209</v>
      </c>
      <c r="S18" s="100">
        <v>49277</v>
      </c>
      <c r="T18" s="100">
        <v>48932</v>
      </c>
    </row>
    <row r="19" spans="1:20" ht="12" customHeight="1" x14ac:dyDescent="0.45">
      <c r="A19" s="83" t="s">
        <v>398</v>
      </c>
      <c r="B19" s="84"/>
      <c r="C19" s="89" t="s">
        <v>399</v>
      </c>
      <c r="D19" s="85"/>
      <c r="E19" s="90">
        <v>16</v>
      </c>
      <c r="F19" s="90" t="s">
        <v>400</v>
      </c>
      <c r="G19" s="84"/>
      <c r="H19" s="111" t="s">
        <v>401</v>
      </c>
      <c r="I19" s="112">
        <v>503389</v>
      </c>
      <c r="J19" s="112">
        <v>233302</v>
      </c>
      <c r="K19" s="112">
        <v>270087</v>
      </c>
      <c r="L19" s="84"/>
      <c r="M19" s="108">
        <v>123722</v>
      </c>
      <c r="N19" s="108">
        <v>63080</v>
      </c>
      <c r="O19" s="108">
        <v>60642</v>
      </c>
      <c r="P19" s="84"/>
      <c r="Q19" s="99" t="s">
        <v>402</v>
      </c>
      <c r="R19" s="100">
        <v>108457</v>
      </c>
      <c r="S19" s="100">
        <v>52580</v>
      </c>
      <c r="T19" s="100">
        <v>55877</v>
      </c>
    </row>
    <row r="20" spans="1:20" ht="12" customHeight="1" x14ac:dyDescent="0.45">
      <c r="A20" s="113" t="s">
        <v>403</v>
      </c>
      <c r="B20" s="84"/>
      <c r="C20" s="89" t="s">
        <v>404</v>
      </c>
      <c r="D20" s="85"/>
      <c r="E20" s="90">
        <v>17</v>
      </c>
      <c r="F20" s="90" t="s">
        <v>405</v>
      </c>
      <c r="G20" s="84"/>
      <c r="H20" s="111" t="s">
        <v>406</v>
      </c>
      <c r="I20" s="112">
        <v>439872</v>
      </c>
      <c r="J20" s="112">
        <v>200142</v>
      </c>
      <c r="K20" s="112">
        <v>239730</v>
      </c>
      <c r="L20" s="84"/>
      <c r="M20" s="108">
        <v>125124</v>
      </c>
      <c r="N20" s="108">
        <v>63639</v>
      </c>
      <c r="O20" s="108">
        <v>61485</v>
      </c>
      <c r="P20" s="84"/>
      <c r="Q20" s="99" t="s">
        <v>407</v>
      </c>
      <c r="R20" s="100">
        <v>258212</v>
      </c>
      <c r="S20" s="100">
        <v>125944</v>
      </c>
      <c r="T20" s="100">
        <v>132268</v>
      </c>
    </row>
    <row r="21" spans="1:20" ht="12" customHeight="1" x14ac:dyDescent="0.45">
      <c r="A21" s="113" t="s">
        <v>408</v>
      </c>
      <c r="B21" s="84"/>
      <c r="C21" s="89" t="s">
        <v>409</v>
      </c>
      <c r="D21" s="85"/>
      <c r="E21" s="90">
        <v>18</v>
      </c>
      <c r="F21" s="90" t="s">
        <v>410</v>
      </c>
      <c r="G21" s="84"/>
      <c r="H21" s="111" t="s">
        <v>411</v>
      </c>
      <c r="I21" s="112">
        <v>341916</v>
      </c>
      <c r="J21" s="112">
        <v>152813</v>
      </c>
      <c r="K21" s="112">
        <v>189103</v>
      </c>
      <c r="L21" s="84"/>
      <c r="M21" s="108">
        <v>126598</v>
      </c>
      <c r="N21" s="108">
        <v>64282</v>
      </c>
      <c r="O21" s="108">
        <v>62316</v>
      </c>
      <c r="P21" s="84"/>
      <c r="Q21" s="99" t="s">
        <v>412</v>
      </c>
      <c r="R21" s="100">
        <v>24160</v>
      </c>
      <c r="S21" s="100">
        <v>12726</v>
      </c>
      <c r="T21" s="100">
        <v>11434</v>
      </c>
    </row>
    <row r="22" spans="1:20" ht="12" customHeight="1" x14ac:dyDescent="0.45">
      <c r="A22" s="113" t="s">
        <v>413</v>
      </c>
      <c r="B22" s="84"/>
      <c r="C22" s="89" t="s">
        <v>414</v>
      </c>
      <c r="D22" s="85"/>
      <c r="E22" s="90">
        <v>19</v>
      </c>
      <c r="F22" s="90" t="s">
        <v>415</v>
      </c>
      <c r="G22" s="84"/>
      <c r="H22" s="111" t="s">
        <v>416</v>
      </c>
      <c r="I22" s="112">
        <v>253646</v>
      </c>
      <c r="J22" s="112">
        <v>111646</v>
      </c>
      <c r="K22" s="112">
        <v>142000</v>
      </c>
      <c r="L22" s="84"/>
      <c r="M22" s="108">
        <v>128143</v>
      </c>
      <c r="N22" s="108">
        <v>65043</v>
      </c>
      <c r="O22" s="108">
        <v>63100</v>
      </c>
      <c r="P22" s="84"/>
      <c r="Q22" s="99" t="s">
        <v>417</v>
      </c>
      <c r="R22" s="100">
        <v>377272</v>
      </c>
      <c r="S22" s="100">
        <v>184951</v>
      </c>
      <c r="T22" s="100">
        <v>192321</v>
      </c>
    </row>
    <row r="23" spans="1:20" ht="12" customHeight="1" x14ac:dyDescent="0.45">
      <c r="A23" s="113" t="s">
        <v>418</v>
      </c>
      <c r="B23" s="84"/>
      <c r="C23" s="89" t="s">
        <v>419</v>
      </c>
      <c r="D23" s="85"/>
      <c r="E23" s="90">
        <v>20</v>
      </c>
      <c r="F23" s="90" t="s">
        <v>420</v>
      </c>
      <c r="G23" s="84"/>
      <c r="H23" s="111" t="s">
        <v>421</v>
      </c>
      <c r="I23" s="112">
        <v>177853</v>
      </c>
      <c r="J23" s="112">
        <v>76747</v>
      </c>
      <c r="K23" s="112">
        <v>101106</v>
      </c>
      <c r="L23" s="84"/>
      <c r="M23" s="108">
        <v>129625</v>
      </c>
      <c r="N23" s="108">
        <v>65820</v>
      </c>
      <c r="O23" s="108">
        <v>63805</v>
      </c>
      <c r="P23" s="84"/>
      <c r="Q23" s="99" t="s">
        <v>422</v>
      </c>
      <c r="R23" s="100">
        <v>651586</v>
      </c>
      <c r="S23" s="100">
        <v>319009</v>
      </c>
      <c r="T23" s="100">
        <v>332577</v>
      </c>
    </row>
    <row r="24" spans="1:20" ht="12" customHeight="1" x14ac:dyDescent="0.45">
      <c r="A24" s="113" t="s">
        <v>423</v>
      </c>
      <c r="B24" s="84"/>
      <c r="C24" s="89" t="s">
        <v>424</v>
      </c>
      <c r="D24" s="85"/>
      <c r="E24" s="90">
        <v>55</v>
      </c>
      <c r="F24" s="90" t="s">
        <v>425</v>
      </c>
      <c r="G24" s="84"/>
      <c r="H24" s="111" t="s">
        <v>426</v>
      </c>
      <c r="I24" s="112">
        <v>113108</v>
      </c>
      <c r="J24" s="112">
        <v>45521</v>
      </c>
      <c r="K24" s="112">
        <v>67587</v>
      </c>
      <c r="L24" s="84"/>
      <c r="M24" s="108">
        <v>131107</v>
      </c>
      <c r="N24" s="108">
        <v>66558</v>
      </c>
      <c r="O24" s="108">
        <v>64549</v>
      </c>
      <c r="P24" s="84"/>
      <c r="Q24" s="99" t="s">
        <v>427</v>
      </c>
      <c r="R24" s="100">
        <v>6296</v>
      </c>
      <c r="S24" s="100">
        <v>3268</v>
      </c>
      <c r="T24" s="100">
        <v>3028</v>
      </c>
    </row>
    <row r="25" spans="1:20" ht="12" customHeight="1" x14ac:dyDescent="0.45">
      <c r="A25" s="113" t="s">
        <v>428</v>
      </c>
      <c r="B25" s="84"/>
      <c r="C25" s="113" t="s">
        <v>429</v>
      </c>
      <c r="D25" s="85"/>
      <c r="E25" s="90">
        <v>66</v>
      </c>
      <c r="F25" s="90" t="s">
        <v>430</v>
      </c>
      <c r="G25" s="84"/>
      <c r="H25" s="111" t="s">
        <v>431</v>
      </c>
      <c r="I25" s="112">
        <v>108506</v>
      </c>
      <c r="J25" s="112">
        <v>39978</v>
      </c>
      <c r="K25" s="112">
        <v>68528</v>
      </c>
      <c r="L25" s="84"/>
      <c r="M25" s="108">
        <v>132790</v>
      </c>
      <c r="N25" s="108">
        <v>67353</v>
      </c>
      <c r="O25" s="108">
        <v>65437</v>
      </c>
      <c r="P25" s="84"/>
      <c r="Q25" s="114" t="s">
        <v>326</v>
      </c>
      <c r="R25" s="108">
        <f t="shared" ref="R25:T25" si="0">SUM(R5:R24)</f>
        <v>7571345</v>
      </c>
      <c r="S25" s="108">
        <f t="shared" si="0"/>
        <v>3653868</v>
      </c>
      <c r="T25" s="108">
        <f t="shared" si="0"/>
        <v>3917477</v>
      </c>
    </row>
    <row r="26" spans="1:20" ht="12" customHeight="1" x14ac:dyDescent="0.45">
      <c r="A26" s="113" t="s">
        <v>432</v>
      </c>
      <c r="B26" s="84"/>
      <c r="C26" s="89" t="s">
        <v>433</v>
      </c>
      <c r="D26" s="85"/>
      <c r="E26" s="90">
        <v>77</v>
      </c>
      <c r="F26" s="90" t="s">
        <v>434</v>
      </c>
      <c r="G26" s="84"/>
      <c r="H26" s="84"/>
      <c r="I26" s="84"/>
      <c r="J26" s="84"/>
      <c r="K26" s="84"/>
      <c r="L26" s="84"/>
      <c r="M26" s="108">
        <v>133340</v>
      </c>
      <c r="N26" s="108">
        <v>67602</v>
      </c>
      <c r="O26" s="108">
        <v>65738</v>
      </c>
      <c r="P26" s="84"/>
      <c r="Q26" s="84"/>
      <c r="R26" s="84"/>
      <c r="S26" s="84"/>
      <c r="T26" s="84"/>
    </row>
    <row r="27" spans="1:20" ht="12" customHeight="1" x14ac:dyDescent="0.45">
      <c r="A27" s="113" t="s">
        <v>435</v>
      </c>
      <c r="B27" s="84"/>
      <c r="C27" s="89" t="s">
        <v>436</v>
      </c>
      <c r="D27" s="85"/>
      <c r="E27" s="90">
        <v>88</v>
      </c>
      <c r="F27" s="90" t="s">
        <v>437</v>
      </c>
      <c r="G27" s="84"/>
      <c r="H27" s="84"/>
      <c r="I27" s="84"/>
      <c r="J27" s="84"/>
      <c r="K27" s="84"/>
      <c r="L27" s="84"/>
      <c r="M27" s="108">
        <v>132165</v>
      </c>
      <c r="N27" s="108">
        <v>67024</v>
      </c>
      <c r="O27" s="108">
        <v>65141</v>
      </c>
      <c r="P27" s="84"/>
      <c r="Q27" s="692" t="s">
        <v>438</v>
      </c>
      <c r="R27" s="693"/>
      <c r="S27" s="693"/>
      <c r="T27" s="694"/>
    </row>
    <row r="28" spans="1:20" ht="12" customHeight="1" x14ac:dyDescent="0.45">
      <c r="A28" s="115" t="s">
        <v>439</v>
      </c>
      <c r="B28" s="84"/>
      <c r="C28" s="89" t="s">
        <v>440</v>
      </c>
      <c r="D28" s="85"/>
      <c r="E28" s="90">
        <v>98</v>
      </c>
      <c r="F28" s="90" t="s">
        <v>441</v>
      </c>
      <c r="G28" s="84"/>
      <c r="H28" s="84"/>
      <c r="I28" s="84"/>
      <c r="J28" s="84"/>
      <c r="K28" s="84"/>
      <c r="L28" s="84"/>
      <c r="M28" s="108">
        <v>129957</v>
      </c>
      <c r="N28" s="108">
        <v>65924</v>
      </c>
      <c r="O28" s="108">
        <v>64033</v>
      </c>
      <c r="P28" s="84"/>
      <c r="Q28" s="679" t="s">
        <v>325</v>
      </c>
      <c r="R28" s="680"/>
      <c r="S28" s="680"/>
      <c r="T28" s="681"/>
    </row>
    <row r="29" spans="1:20" ht="12" customHeight="1" x14ac:dyDescent="0.45">
      <c r="A29" s="116" t="s">
        <v>442</v>
      </c>
      <c r="B29" s="84"/>
      <c r="C29" s="89" t="s">
        <v>443</v>
      </c>
      <c r="D29" s="85"/>
      <c r="E29" s="117"/>
      <c r="F29" s="117"/>
      <c r="G29" s="84"/>
      <c r="H29" s="84"/>
      <c r="I29" s="84"/>
      <c r="J29" s="84"/>
      <c r="K29" s="84"/>
      <c r="L29" s="84"/>
      <c r="M29" s="108">
        <v>127797</v>
      </c>
      <c r="N29" s="108">
        <v>64838</v>
      </c>
      <c r="O29" s="108">
        <v>62959</v>
      </c>
      <c r="P29" s="84"/>
      <c r="Q29" s="690" t="s">
        <v>336</v>
      </c>
      <c r="R29" s="682">
        <v>2015</v>
      </c>
      <c r="S29" s="683"/>
      <c r="T29" s="684"/>
    </row>
    <row r="30" spans="1:20" ht="12" customHeight="1" x14ac:dyDescent="0.45">
      <c r="A30" s="116" t="s">
        <v>444</v>
      </c>
      <c r="B30" s="84"/>
      <c r="C30" s="89" t="s">
        <v>445</v>
      </c>
      <c r="D30" s="85"/>
      <c r="E30" s="117"/>
      <c r="F30" s="117"/>
      <c r="G30" s="84"/>
      <c r="H30" s="84"/>
      <c r="I30" s="84"/>
      <c r="J30" s="84"/>
      <c r="K30" s="84"/>
      <c r="L30" s="84"/>
      <c r="M30" s="108">
        <v>125232</v>
      </c>
      <c r="N30" s="108">
        <v>63602</v>
      </c>
      <c r="O30" s="108">
        <v>61630</v>
      </c>
      <c r="P30" s="84"/>
      <c r="Q30" s="691"/>
      <c r="R30" s="101" t="s">
        <v>326</v>
      </c>
      <c r="S30" s="102" t="s">
        <v>327</v>
      </c>
      <c r="T30" s="103" t="s">
        <v>328</v>
      </c>
    </row>
    <row r="31" spans="1:20" ht="12" customHeight="1" x14ac:dyDescent="0.45">
      <c r="A31" s="116" t="s">
        <v>446</v>
      </c>
      <c r="B31" s="84"/>
      <c r="C31" s="89" t="s">
        <v>447</v>
      </c>
      <c r="D31" s="85"/>
      <c r="E31" s="117"/>
      <c r="F31" s="117"/>
      <c r="G31" s="84"/>
      <c r="H31" s="84"/>
      <c r="I31" s="84"/>
      <c r="J31" s="84"/>
      <c r="K31" s="84"/>
      <c r="L31" s="84"/>
      <c r="M31" s="108">
        <v>124055</v>
      </c>
      <c r="N31" s="108">
        <v>62761</v>
      </c>
      <c r="O31" s="108">
        <v>61294</v>
      </c>
      <c r="P31" s="84"/>
      <c r="Q31" s="104" t="s">
        <v>344</v>
      </c>
      <c r="R31" s="105"/>
      <c r="S31" s="106"/>
      <c r="T31" s="107"/>
    </row>
    <row r="32" spans="1:20" ht="12" customHeight="1" x14ac:dyDescent="0.45">
      <c r="A32" s="116" t="s">
        <v>448</v>
      </c>
      <c r="B32" s="84"/>
      <c r="C32" s="89" t="s">
        <v>449</v>
      </c>
      <c r="D32" s="85"/>
      <c r="E32" s="117"/>
      <c r="F32" s="117"/>
      <c r="G32" s="84"/>
      <c r="H32" s="84"/>
      <c r="I32" s="84"/>
      <c r="J32" s="84"/>
      <c r="K32" s="84"/>
      <c r="L32" s="84"/>
      <c r="M32" s="108">
        <v>125190</v>
      </c>
      <c r="N32" s="108">
        <v>62619</v>
      </c>
      <c r="O32" s="108">
        <v>62571</v>
      </c>
      <c r="P32" s="84"/>
      <c r="Q32" s="118" t="s">
        <v>326</v>
      </c>
      <c r="R32" s="119">
        <v>7878783</v>
      </c>
      <c r="S32" s="120">
        <v>3810013</v>
      </c>
      <c r="T32" s="121">
        <v>4068770</v>
      </c>
    </row>
    <row r="33" spans="1:20" ht="12" customHeight="1" x14ac:dyDescent="0.45">
      <c r="A33" s="115" t="s">
        <v>450</v>
      </c>
      <c r="B33" s="84"/>
      <c r="C33" s="89" t="s">
        <v>451</v>
      </c>
      <c r="D33" s="85"/>
      <c r="E33" s="117"/>
      <c r="F33" s="117"/>
      <c r="G33" s="84"/>
      <c r="H33" s="84"/>
      <c r="I33" s="84"/>
      <c r="J33" s="84"/>
      <c r="K33" s="84"/>
      <c r="L33" s="84"/>
      <c r="M33" s="108">
        <v>127692</v>
      </c>
      <c r="N33" s="108">
        <v>62895</v>
      </c>
      <c r="O33" s="108">
        <v>64797</v>
      </c>
      <c r="P33" s="84"/>
      <c r="Q33" s="122" t="s">
        <v>352</v>
      </c>
      <c r="R33" s="123">
        <v>603230</v>
      </c>
      <c r="S33" s="124">
        <v>309432</v>
      </c>
      <c r="T33" s="125">
        <v>293798</v>
      </c>
    </row>
    <row r="34" spans="1:20" ht="12" customHeight="1" x14ac:dyDescent="0.45">
      <c r="A34" s="126" t="s">
        <v>452</v>
      </c>
      <c r="B34" s="84"/>
      <c r="C34" s="89" t="s">
        <v>453</v>
      </c>
      <c r="D34" s="85"/>
      <c r="E34" s="117"/>
      <c r="F34" s="117"/>
      <c r="G34" s="84"/>
      <c r="H34" s="84"/>
      <c r="I34" s="84"/>
      <c r="J34" s="84"/>
      <c r="K34" s="84"/>
      <c r="L34" s="84"/>
      <c r="M34" s="108">
        <v>129742</v>
      </c>
      <c r="N34" s="108">
        <v>62993</v>
      </c>
      <c r="O34" s="108">
        <v>66749</v>
      </c>
      <c r="P34" s="84"/>
      <c r="Q34" s="122" t="s">
        <v>356</v>
      </c>
      <c r="R34" s="123">
        <v>598182</v>
      </c>
      <c r="S34" s="124">
        <v>306434</v>
      </c>
      <c r="T34" s="125">
        <v>291748</v>
      </c>
    </row>
    <row r="35" spans="1:20" ht="12" customHeight="1" x14ac:dyDescent="0.45">
      <c r="A35" s="126" t="s">
        <v>454</v>
      </c>
      <c r="B35" s="84"/>
      <c r="C35" s="83" t="s">
        <v>455</v>
      </c>
      <c r="D35" s="85"/>
      <c r="E35" s="117"/>
      <c r="F35" s="117"/>
      <c r="G35" s="84"/>
      <c r="H35" s="84"/>
      <c r="I35" s="84"/>
      <c r="J35" s="84"/>
      <c r="K35" s="84"/>
      <c r="L35" s="84"/>
      <c r="M35" s="108">
        <v>131768</v>
      </c>
      <c r="N35" s="108">
        <v>63030</v>
      </c>
      <c r="O35" s="108">
        <v>68738</v>
      </c>
      <c r="P35" s="84"/>
      <c r="Q35" s="122" t="s">
        <v>361</v>
      </c>
      <c r="R35" s="123">
        <v>605068</v>
      </c>
      <c r="S35" s="124">
        <v>309819</v>
      </c>
      <c r="T35" s="125">
        <v>295249</v>
      </c>
    </row>
    <row r="36" spans="1:20" ht="12" customHeight="1" x14ac:dyDescent="0.45">
      <c r="A36" s="126" t="s">
        <v>456</v>
      </c>
      <c r="B36" s="84"/>
      <c r="C36" s="89" t="s">
        <v>347</v>
      </c>
      <c r="D36" s="85"/>
      <c r="E36" s="117"/>
      <c r="F36" s="117"/>
      <c r="G36" s="84"/>
      <c r="H36" s="84"/>
      <c r="I36" s="84"/>
      <c r="J36" s="84"/>
      <c r="K36" s="84"/>
      <c r="L36" s="84"/>
      <c r="M36" s="108">
        <v>132712</v>
      </c>
      <c r="N36" s="108">
        <v>62862</v>
      </c>
      <c r="O36" s="108">
        <v>69850</v>
      </c>
      <c r="P36" s="84"/>
      <c r="Q36" s="122" t="s">
        <v>366</v>
      </c>
      <c r="R36" s="123">
        <v>642476</v>
      </c>
      <c r="S36" s="124">
        <v>325752</v>
      </c>
      <c r="T36" s="125">
        <v>316724</v>
      </c>
    </row>
    <row r="37" spans="1:20" ht="12" customHeight="1" x14ac:dyDescent="0.45">
      <c r="A37" s="126" t="s">
        <v>457</v>
      </c>
      <c r="B37" s="84"/>
      <c r="C37" s="89" t="s">
        <v>458</v>
      </c>
      <c r="D37" s="85"/>
      <c r="E37" s="117"/>
      <c r="F37" s="117"/>
      <c r="G37" s="84"/>
      <c r="H37" s="84"/>
      <c r="I37" s="84"/>
      <c r="J37" s="84"/>
      <c r="K37" s="84"/>
      <c r="L37" s="84"/>
      <c r="M37" s="108">
        <v>131882</v>
      </c>
      <c r="N37" s="108">
        <v>62354</v>
      </c>
      <c r="O37" s="108">
        <v>69528</v>
      </c>
      <c r="P37" s="84"/>
      <c r="Q37" s="122" t="s">
        <v>371</v>
      </c>
      <c r="R37" s="123">
        <v>669960</v>
      </c>
      <c r="S37" s="124">
        <v>338888</v>
      </c>
      <c r="T37" s="125">
        <v>331072</v>
      </c>
    </row>
    <row r="38" spans="1:20" ht="12" customHeight="1" x14ac:dyDescent="0.45">
      <c r="A38" s="126" t="s">
        <v>459</v>
      </c>
      <c r="B38" s="84"/>
      <c r="C38" s="89" t="s">
        <v>460</v>
      </c>
      <c r="D38" s="85"/>
      <c r="E38" s="117"/>
      <c r="F38" s="117"/>
      <c r="G38" s="84"/>
      <c r="H38" s="84"/>
      <c r="I38" s="84"/>
      <c r="J38" s="84"/>
      <c r="K38" s="84"/>
      <c r="L38" s="84"/>
      <c r="M38" s="108">
        <v>129823</v>
      </c>
      <c r="N38" s="108">
        <v>61588</v>
      </c>
      <c r="O38" s="108">
        <v>68235</v>
      </c>
      <c r="P38" s="84"/>
      <c r="Q38" s="122" t="s">
        <v>376</v>
      </c>
      <c r="R38" s="123">
        <v>635633</v>
      </c>
      <c r="S38" s="124">
        <v>319048</v>
      </c>
      <c r="T38" s="125">
        <v>316585</v>
      </c>
    </row>
    <row r="39" spans="1:20" ht="12" customHeight="1" x14ac:dyDescent="0.45">
      <c r="A39" s="126" t="s">
        <v>461</v>
      </c>
      <c r="B39" s="84"/>
      <c r="C39" s="89" t="s">
        <v>462</v>
      </c>
      <c r="D39" s="127"/>
      <c r="E39" s="117"/>
      <c r="F39" s="117"/>
      <c r="G39" s="84"/>
      <c r="H39" s="84"/>
      <c r="I39" s="84"/>
      <c r="J39" s="84"/>
      <c r="K39" s="84"/>
      <c r="L39" s="84"/>
      <c r="M39" s="108">
        <v>127922</v>
      </c>
      <c r="N39" s="108">
        <v>60850</v>
      </c>
      <c r="O39" s="108">
        <v>67072</v>
      </c>
      <c r="P39" s="84"/>
      <c r="Q39" s="122" t="s">
        <v>381</v>
      </c>
      <c r="R39" s="123">
        <v>657874</v>
      </c>
      <c r="S39" s="124">
        <v>313458</v>
      </c>
      <c r="T39" s="125">
        <v>344416</v>
      </c>
    </row>
    <row r="40" spans="1:20" ht="12" customHeight="1" x14ac:dyDescent="0.45">
      <c r="A40" s="83" t="s">
        <v>463</v>
      </c>
      <c r="B40" s="84"/>
      <c r="C40" s="89" t="s">
        <v>464</v>
      </c>
      <c r="D40" s="85"/>
      <c r="E40" s="117"/>
      <c r="F40" s="117"/>
      <c r="G40" s="84"/>
      <c r="H40" s="84"/>
      <c r="I40" s="84"/>
      <c r="J40" s="84"/>
      <c r="K40" s="84"/>
      <c r="L40" s="84"/>
      <c r="M40" s="108">
        <v>126082</v>
      </c>
      <c r="N40" s="108">
        <v>60165</v>
      </c>
      <c r="O40" s="108">
        <v>65917</v>
      </c>
      <c r="P40" s="84"/>
      <c r="Q40" s="122" t="s">
        <v>386</v>
      </c>
      <c r="R40" s="123">
        <v>614779</v>
      </c>
      <c r="S40" s="124">
        <v>293158</v>
      </c>
      <c r="T40" s="125">
        <v>321621</v>
      </c>
    </row>
    <row r="41" spans="1:20" ht="12" customHeight="1" x14ac:dyDescent="0.45">
      <c r="A41" s="89" t="s">
        <v>465</v>
      </c>
      <c r="B41" s="84"/>
      <c r="C41" s="128" t="s">
        <v>466</v>
      </c>
      <c r="D41" s="85"/>
      <c r="E41" s="117"/>
      <c r="F41" s="117"/>
      <c r="G41" s="84"/>
      <c r="H41" s="84"/>
      <c r="I41" s="84"/>
      <c r="J41" s="84"/>
      <c r="K41" s="84"/>
      <c r="L41" s="84"/>
      <c r="M41" s="108"/>
      <c r="N41" s="108"/>
      <c r="O41" s="108"/>
      <c r="P41" s="84"/>
      <c r="Q41" s="122"/>
      <c r="R41" s="123"/>
      <c r="S41" s="124"/>
      <c r="T41" s="125"/>
    </row>
    <row r="42" spans="1:20" ht="12" customHeight="1" x14ac:dyDescent="0.45">
      <c r="A42" s="89" t="s">
        <v>467</v>
      </c>
      <c r="B42" s="84"/>
      <c r="C42" s="129" t="s">
        <v>468</v>
      </c>
      <c r="D42" s="85"/>
      <c r="E42" s="117"/>
      <c r="F42" s="117"/>
      <c r="G42" s="84"/>
      <c r="H42" s="84"/>
      <c r="I42" s="84"/>
      <c r="J42" s="84"/>
      <c r="K42" s="84"/>
      <c r="L42" s="84"/>
      <c r="M42" s="108"/>
      <c r="N42" s="108"/>
      <c r="O42" s="108"/>
      <c r="P42" s="84"/>
      <c r="Q42" s="122"/>
      <c r="R42" s="123"/>
      <c r="S42" s="124"/>
      <c r="T42" s="125"/>
    </row>
    <row r="43" spans="1:20" ht="12" customHeight="1" x14ac:dyDescent="0.45">
      <c r="A43" s="89" t="s">
        <v>469</v>
      </c>
      <c r="B43" s="84"/>
      <c r="C43" s="85"/>
      <c r="D43" s="85"/>
      <c r="E43" s="117"/>
      <c r="F43" s="117"/>
      <c r="G43" s="84"/>
      <c r="H43" s="84"/>
      <c r="I43" s="84"/>
      <c r="J43" s="84"/>
      <c r="K43" s="84"/>
      <c r="L43" s="84"/>
      <c r="M43" s="108"/>
      <c r="N43" s="108"/>
      <c r="O43" s="108"/>
      <c r="P43" s="84"/>
      <c r="Q43" s="122"/>
      <c r="R43" s="123"/>
      <c r="S43" s="124"/>
      <c r="T43" s="125"/>
    </row>
    <row r="44" spans="1:20" ht="12" customHeight="1" x14ac:dyDescent="0.45">
      <c r="A44" s="89" t="s">
        <v>470</v>
      </c>
      <c r="B44" s="84"/>
      <c r="C44" s="85"/>
      <c r="D44" s="85"/>
      <c r="E44" s="117"/>
      <c r="F44" s="117"/>
      <c r="G44" s="84"/>
      <c r="H44" s="84"/>
      <c r="I44" s="84"/>
      <c r="J44" s="84"/>
      <c r="K44" s="84"/>
      <c r="L44" s="84"/>
      <c r="M44" s="108"/>
      <c r="N44" s="108"/>
      <c r="O44" s="108"/>
      <c r="P44" s="84"/>
      <c r="Q44" s="122"/>
      <c r="R44" s="123"/>
      <c r="S44" s="124"/>
      <c r="T44" s="125"/>
    </row>
    <row r="45" spans="1:20" ht="12" customHeight="1" x14ac:dyDescent="0.45">
      <c r="A45" s="89" t="s">
        <v>471</v>
      </c>
      <c r="B45" s="84"/>
      <c r="C45" s="84"/>
      <c r="D45" s="85"/>
      <c r="E45" s="117"/>
      <c r="F45" s="117"/>
      <c r="G45" s="84"/>
      <c r="H45" s="84"/>
      <c r="I45" s="84"/>
      <c r="J45" s="84"/>
      <c r="K45" s="84"/>
      <c r="L45" s="84"/>
      <c r="M45" s="108">
        <v>123600</v>
      </c>
      <c r="N45" s="108">
        <v>59117</v>
      </c>
      <c r="O45" s="108">
        <v>64483</v>
      </c>
      <c r="P45" s="84"/>
      <c r="Q45" s="122" t="s">
        <v>391</v>
      </c>
      <c r="R45" s="123">
        <v>536343</v>
      </c>
      <c r="S45" s="124">
        <v>254902</v>
      </c>
      <c r="T45" s="125">
        <v>281441</v>
      </c>
    </row>
    <row r="46" spans="1:20" ht="12" customHeight="1" x14ac:dyDescent="0.45">
      <c r="A46" s="83" t="s">
        <v>472</v>
      </c>
      <c r="B46" s="84"/>
      <c r="C46" s="84"/>
      <c r="D46" s="85"/>
      <c r="E46" s="117"/>
      <c r="F46" s="117"/>
      <c r="G46" s="84"/>
      <c r="H46" s="84"/>
      <c r="I46" s="84"/>
      <c r="J46" s="84"/>
      <c r="K46" s="84"/>
      <c r="L46" s="84"/>
      <c r="M46" s="108"/>
      <c r="N46" s="108"/>
      <c r="O46" s="108"/>
      <c r="P46" s="84"/>
      <c r="Q46" s="122"/>
      <c r="R46" s="123"/>
      <c r="S46" s="124"/>
      <c r="T46" s="125"/>
    </row>
    <row r="47" spans="1:20" ht="12" customHeight="1" x14ac:dyDescent="0.45">
      <c r="A47" s="89" t="s">
        <v>473</v>
      </c>
      <c r="B47" s="84"/>
      <c r="C47" s="84"/>
      <c r="D47" s="85"/>
      <c r="E47" s="117"/>
      <c r="F47" s="117"/>
      <c r="G47" s="84"/>
      <c r="H47" s="84"/>
      <c r="I47" s="84"/>
      <c r="J47" s="84"/>
      <c r="K47" s="84"/>
      <c r="L47" s="84"/>
      <c r="M47" s="108"/>
      <c r="N47" s="108"/>
      <c r="O47" s="108"/>
      <c r="P47" s="84"/>
      <c r="Q47" s="122"/>
      <c r="R47" s="123"/>
      <c r="S47" s="124"/>
      <c r="T47" s="125"/>
    </row>
    <row r="48" spans="1:20" ht="12" customHeight="1" x14ac:dyDescent="0.45">
      <c r="A48" s="89" t="s">
        <v>474</v>
      </c>
      <c r="B48" s="84"/>
      <c r="C48" s="84"/>
      <c r="D48" s="85"/>
      <c r="E48" s="117"/>
      <c r="F48" s="117"/>
      <c r="G48" s="84"/>
      <c r="H48" s="84"/>
      <c r="I48" s="84"/>
      <c r="J48" s="84"/>
      <c r="K48" s="84"/>
      <c r="L48" s="84"/>
      <c r="M48" s="108"/>
      <c r="N48" s="108"/>
      <c r="O48" s="108"/>
      <c r="P48" s="84"/>
      <c r="Q48" s="122"/>
      <c r="R48" s="123"/>
      <c r="S48" s="124"/>
      <c r="T48" s="125"/>
    </row>
    <row r="49" spans="1:20" ht="12" customHeight="1" x14ac:dyDescent="0.45">
      <c r="A49" s="130" t="s">
        <v>475</v>
      </c>
      <c r="B49" s="84"/>
      <c r="C49" s="84"/>
      <c r="D49" s="85"/>
      <c r="E49" s="117"/>
      <c r="F49" s="117"/>
      <c r="G49" s="84"/>
      <c r="H49" s="84"/>
      <c r="I49" s="84"/>
      <c r="J49" s="84"/>
      <c r="K49" s="84"/>
      <c r="L49" s="84"/>
      <c r="M49" s="108">
        <v>120324</v>
      </c>
      <c r="N49" s="108">
        <v>57551</v>
      </c>
      <c r="O49" s="108">
        <v>62773</v>
      </c>
      <c r="P49" s="84"/>
      <c r="Q49" s="122" t="s">
        <v>396</v>
      </c>
      <c r="R49" s="123">
        <v>516837</v>
      </c>
      <c r="S49" s="124">
        <v>242123</v>
      </c>
      <c r="T49" s="125">
        <v>274714</v>
      </c>
    </row>
    <row r="50" spans="1:20" ht="12" customHeight="1" x14ac:dyDescent="0.45">
      <c r="A50" s="99" t="s">
        <v>476</v>
      </c>
      <c r="B50" s="84"/>
      <c r="C50" s="85"/>
      <c r="D50" s="85"/>
      <c r="E50" s="117"/>
      <c r="F50" s="117"/>
      <c r="G50" s="84"/>
      <c r="H50" s="84"/>
      <c r="I50" s="84"/>
      <c r="J50" s="84"/>
      <c r="K50" s="84"/>
      <c r="L50" s="84"/>
      <c r="M50" s="108">
        <v>116606</v>
      </c>
      <c r="N50" s="108">
        <v>55686</v>
      </c>
      <c r="O50" s="108">
        <v>60920</v>
      </c>
      <c r="P50" s="84"/>
      <c r="Q50" s="122" t="s">
        <v>401</v>
      </c>
      <c r="R50" s="123">
        <v>489703</v>
      </c>
      <c r="S50" s="124">
        <v>225926</v>
      </c>
      <c r="T50" s="125">
        <v>263777</v>
      </c>
    </row>
    <row r="51" spans="1:20" ht="12" customHeight="1" x14ac:dyDescent="0.45">
      <c r="A51" s="99" t="s">
        <v>477</v>
      </c>
      <c r="B51" s="84"/>
      <c r="C51" s="85"/>
      <c r="D51" s="85"/>
      <c r="E51" s="117"/>
      <c r="F51" s="117"/>
      <c r="G51" s="84"/>
      <c r="H51" s="84"/>
      <c r="I51" s="84"/>
      <c r="J51" s="84"/>
      <c r="K51" s="84"/>
      <c r="L51" s="84"/>
      <c r="M51" s="108">
        <v>112852</v>
      </c>
      <c r="N51" s="108">
        <v>53849</v>
      </c>
      <c r="O51" s="108">
        <v>59003</v>
      </c>
      <c r="P51" s="84"/>
      <c r="Q51" s="122" t="s">
        <v>406</v>
      </c>
      <c r="R51" s="123">
        <v>406084</v>
      </c>
      <c r="S51" s="124">
        <v>183930</v>
      </c>
      <c r="T51" s="125">
        <v>222154</v>
      </c>
    </row>
    <row r="52" spans="1:20" ht="12" customHeight="1" x14ac:dyDescent="0.45">
      <c r="A52" s="83" t="s">
        <v>478</v>
      </c>
      <c r="B52" s="84"/>
      <c r="C52" s="85"/>
      <c r="D52" s="85"/>
      <c r="E52" s="117"/>
      <c r="F52" s="117"/>
      <c r="G52" s="84"/>
      <c r="H52" s="84"/>
      <c r="I52" s="84"/>
      <c r="J52" s="84"/>
      <c r="K52" s="84"/>
      <c r="L52" s="84"/>
      <c r="M52" s="108">
        <v>97001</v>
      </c>
      <c r="N52" s="108">
        <v>44730</v>
      </c>
      <c r="O52" s="108">
        <v>52271</v>
      </c>
      <c r="P52" s="84"/>
      <c r="Q52" s="84"/>
      <c r="R52" s="84"/>
      <c r="S52" s="84"/>
      <c r="T52" s="84"/>
    </row>
    <row r="53" spans="1:20" ht="12" customHeight="1" x14ac:dyDescent="0.45">
      <c r="A53" s="130" t="s">
        <v>479</v>
      </c>
      <c r="B53" s="84"/>
      <c r="C53" s="85"/>
      <c r="D53" s="85"/>
      <c r="E53" s="117"/>
      <c r="F53" s="117"/>
      <c r="G53" s="84"/>
      <c r="H53" s="84"/>
      <c r="I53" s="84"/>
      <c r="J53" s="84"/>
      <c r="K53" s="84"/>
      <c r="L53" s="84"/>
      <c r="M53" s="108">
        <v>93445</v>
      </c>
      <c r="N53" s="108">
        <v>42931</v>
      </c>
      <c r="O53" s="108">
        <v>50514</v>
      </c>
      <c r="P53" s="84"/>
      <c r="Q53" s="84"/>
      <c r="R53" s="84"/>
      <c r="S53" s="84"/>
      <c r="T53" s="84"/>
    </row>
    <row r="54" spans="1:20" ht="12" customHeight="1" x14ac:dyDescent="0.45">
      <c r="A54" s="130" t="s">
        <v>480</v>
      </c>
      <c r="B54" s="84"/>
      <c r="C54" s="85"/>
      <c r="D54" s="85"/>
      <c r="E54" s="117"/>
      <c r="F54" s="117"/>
      <c r="G54" s="84"/>
      <c r="H54" s="84"/>
      <c r="I54" s="84"/>
      <c r="J54" s="84"/>
      <c r="K54" s="84"/>
      <c r="L54" s="84"/>
      <c r="M54" s="108">
        <v>89853</v>
      </c>
      <c r="N54" s="108">
        <v>41126</v>
      </c>
      <c r="O54" s="108">
        <v>48727</v>
      </c>
      <c r="P54" s="84"/>
      <c r="Q54" s="84"/>
      <c r="R54" s="84"/>
      <c r="S54" s="84"/>
      <c r="T54" s="84"/>
    </row>
    <row r="55" spans="1:20" ht="12" customHeight="1" x14ac:dyDescent="0.45">
      <c r="A55" s="83" t="s">
        <v>481</v>
      </c>
      <c r="B55" s="84"/>
      <c r="C55" s="85"/>
      <c r="D55" s="85"/>
      <c r="E55" s="117"/>
      <c r="F55" s="117"/>
      <c r="G55" s="84"/>
      <c r="H55" s="84"/>
      <c r="I55" s="84"/>
      <c r="J55" s="84"/>
      <c r="K55" s="84"/>
      <c r="L55" s="84"/>
      <c r="M55" s="108">
        <v>66807</v>
      </c>
      <c r="N55" s="108">
        <v>30117</v>
      </c>
      <c r="O55" s="108">
        <v>36690</v>
      </c>
      <c r="P55" s="84"/>
      <c r="Q55" s="84"/>
      <c r="R55" s="84"/>
      <c r="S55" s="84"/>
      <c r="T55" s="84"/>
    </row>
    <row r="56" spans="1:20" ht="12" customHeight="1" x14ac:dyDescent="0.45">
      <c r="A56" s="130" t="s">
        <v>482</v>
      </c>
      <c r="B56" s="84"/>
      <c r="C56" s="85"/>
      <c r="D56" s="85"/>
      <c r="E56" s="117"/>
      <c r="F56" s="117"/>
      <c r="G56" s="84"/>
      <c r="H56" s="84"/>
      <c r="I56" s="84"/>
      <c r="J56" s="84"/>
      <c r="K56" s="84"/>
      <c r="L56" s="84"/>
      <c r="M56" s="108">
        <v>63071</v>
      </c>
      <c r="N56" s="108">
        <v>28387</v>
      </c>
      <c r="O56" s="108">
        <v>34684</v>
      </c>
      <c r="P56" s="84"/>
      <c r="Q56" s="84"/>
      <c r="R56" s="84"/>
      <c r="S56" s="84"/>
      <c r="T56" s="84"/>
    </row>
    <row r="57" spans="1:20" ht="12" customHeight="1" x14ac:dyDescent="0.45">
      <c r="A57" s="130" t="s">
        <v>483</v>
      </c>
      <c r="B57" s="84"/>
      <c r="C57" s="85"/>
      <c r="D57" s="85"/>
      <c r="E57" s="117"/>
      <c r="F57" s="117"/>
      <c r="G57" s="84"/>
      <c r="H57" s="84"/>
      <c r="I57" s="84"/>
      <c r="J57" s="84"/>
      <c r="K57" s="84"/>
      <c r="L57" s="84"/>
      <c r="M57" s="108">
        <v>59761</v>
      </c>
      <c r="N57" s="108">
        <v>26856</v>
      </c>
      <c r="O57" s="108">
        <v>32905</v>
      </c>
      <c r="P57" s="84"/>
      <c r="Q57" s="84"/>
      <c r="R57" s="84"/>
      <c r="S57" s="84"/>
      <c r="T57" s="84"/>
    </row>
    <row r="58" spans="1:20" ht="12" customHeight="1" x14ac:dyDescent="0.45">
      <c r="A58" s="130" t="s">
        <v>484</v>
      </c>
      <c r="B58" s="84"/>
      <c r="C58" s="85"/>
      <c r="D58" s="85"/>
      <c r="E58" s="117"/>
      <c r="F58" s="117"/>
      <c r="G58" s="84"/>
      <c r="H58" s="84"/>
      <c r="I58" s="84"/>
      <c r="J58" s="84"/>
      <c r="K58" s="84"/>
      <c r="L58" s="84"/>
      <c r="M58" s="108">
        <v>56749</v>
      </c>
      <c r="N58" s="108">
        <v>25466</v>
      </c>
      <c r="O58" s="108">
        <v>31283</v>
      </c>
      <c r="P58" s="84"/>
      <c r="Q58" s="84"/>
      <c r="R58" s="84"/>
      <c r="S58" s="84"/>
      <c r="T58" s="84"/>
    </row>
    <row r="59" spans="1:20" ht="16.5" customHeight="1" x14ac:dyDescent="0.45">
      <c r="A59" s="84"/>
      <c r="B59" s="84"/>
      <c r="C59" s="85"/>
      <c r="D59" s="85"/>
      <c r="E59" s="117"/>
      <c r="F59" s="117"/>
      <c r="G59" s="84"/>
      <c r="H59" s="84"/>
      <c r="I59" s="84"/>
      <c r="J59" s="84"/>
      <c r="K59" s="84"/>
      <c r="L59" s="84"/>
      <c r="M59" s="108">
        <v>53748</v>
      </c>
      <c r="N59" s="108">
        <v>24086</v>
      </c>
      <c r="O59" s="108">
        <v>29662</v>
      </c>
      <c r="P59" s="84"/>
      <c r="Q59" s="84"/>
      <c r="R59" s="84"/>
      <c r="S59" s="84"/>
      <c r="T59" s="84"/>
    </row>
    <row r="60" spans="1:20" ht="16.5" customHeight="1" x14ac:dyDescent="0.45">
      <c r="A60" s="84"/>
      <c r="B60" s="84"/>
      <c r="C60" s="85"/>
      <c r="D60" s="85"/>
      <c r="E60" s="117"/>
      <c r="F60" s="117"/>
      <c r="G60" s="84"/>
      <c r="H60" s="84"/>
      <c r="I60" s="84"/>
      <c r="J60" s="84"/>
      <c r="K60" s="84"/>
      <c r="L60" s="84"/>
      <c r="M60" s="108">
        <v>50833</v>
      </c>
      <c r="N60" s="108">
        <v>22745</v>
      </c>
      <c r="O60" s="108">
        <v>28088</v>
      </c>
      <c r="P60" s="84"/>
      <c r="Q60" s="84"/>
      <c r="R60" s="84"/>
      <c r="S60" s="84"/>
      <c r="T60" s="84"/>
    </row>
    <row r="61" spans="1:20" ht="16.5" customHeight="1" x14ac:dyDescent="0.45">
      <c r="A61" s="84"/>
      <c r="B61" s="84"/>
      <c r="C61" s="85"/>
      <c r="D61" s="85"/>
      <c r="E61" s="117"/>
      <c r="F61" s="117"/>
      <c r="G61" s="84"/>
      <c r="H61" s="84"/>
      <c r="I61" s="84"/>
      <c r="J61" s="84"/>
      <c r="K61" s="84"/>
      <c r="L61" s="84"/>
      <c r="M61" s="108">
        <v>47916</v>
      </c>
      <c r="N61" s="108">
        <v>21407</v>
      </c>
      <c r="O61" s="108">
        <v>26509</v>
      </c>
      <c r="P61" s="84"/>
      <c r="Q61" s="84"/>
      <c r="R61" s="84"/>
      <c r="S61" s="84"/>
      <c r="T61" s="84"/>
    </row>
    <row r="62" spans="1:20" ht="16.5" customHeight="1" x14ac:dyDescent="0.45">
      <c r="A62" s="84"/>
      <c r="B62" s="84"/>
      <c r="C62" s="85"/>
      <c r="D62" s="85"/>
      <c r="E62" s="117"/>
      <c r="F62" s="117"/>
      <c r="G62" s="84"/>
      <c r="H62" s="84"/>
      <c r="I62" s="84"/>
      <c r="J62" s="84"/>
      <c r="K62" s="84"/>
      <c r="L62" s="84"/>
      <c r="M62" s="108">
        <v>44929</v>
      </c>
      <c r="N62" s="108">
        <v>20042</v>
      </c>
      <c r="O62" s="108">
        <v>24887</v>
      </c>
      <c r="P62" s="84"/>
      <c r="Q62" s="84"/>
      <c r="R62" s="84"/>
      <c r="S62" s="84"/>
      <c r="T62" s="84"/>
    </row>
    <row r="63" spans="1:20" ht="16.5" customHeight="1" x14ac:dyDescent="0.45">
      <c r="A63" s="84"/>
      <c r="B63" s="84"/>
      <c r="C63" s="85"/>
      <c r="D63" s="85"/>
      <c r="E63" s="117"/>
      <c r="F63" s="117"/>
      <c r="G63" s="84"/>
      <c r="H63" s="84"/>
      <c r="I63" s="84"/>
      <c r="J63" s="84"/>
      <c r="K63" s="84"/>
      <c r="L63" s="84"/>
      <c r="M63" s="108">
        <v>41939</v>
      </c>
      <c r="N63" s="108">
        <v>18676</v>
      </c>
      <c r="O63" s="108">
        <v>23263</v>
      </c>
      <c r="P63" s="84"/>
      <c r="Q63" s="84"/>
      <c r="R63" s="84"/>
      <c r="S63" s="84"/>
      <c r="T63" s="84"/>
    </row>
    <row r="64" spans="1:20" ht="16.5" customHeight="1" x14ac:dyDescent="0.45">
      <c r="A64" s="84"/>
      <c r="B64" s="84"/>
      <c r="C64" s="85"/>
      <c r="D64" s="85"/>
      <c r="E64" s="117"/>
      <c r="F64" s="117"/>
      <c r="G64" s="84"/>
      <c r="H64" s="84"/>
      <c r="I64" s="84"/>
      <c r="J64" s="84"/>
      <c r="K64" s="84"/>
      <c r="L64" s="84"/>
      <c r="M64" s="108">
        <v>39086</v>
      </c>
      <c r="N64" s="108">
        <v>17369</v>
      </c>
      <c r="O64" s="108">
        <v>21717</v>
      </c>
      <c r="P64" s="84"/>
      <c r="Q64" s="84"/>
      <c r="R64" s="84"/>
      <c r="S64" s="84"/>
      <c r="T64" s="84"/>
    </row>
    <row r="65" spans="13:15" ht="16.5" customHeight="1" x14ac:dyDescent="0.45">
      <c r="M65" s="108">
        <v>36348</v>
      </c>
      <c r="N65" s="108">
        <v>16117</v>
      </c>
      <c r="O65" s="108">
        <v>20231</v>
      </c>
    </row>
    <row r="66" spans="13:15" ht="16.5" customHeight="1" x14ac:dyDescent="0.45">
      <c r="M66" s="108">
        <v>33755</v>
      </c>
      <c r="N66" s="108">
        <v>14898</v>
      </c>
      <c r="O66" s="108">
        <v>18857</v>
      </c>
    </row>
    <row r="67" spans="13:15" ht="16.5" customHeight="1" x14ac:dyDescent="0.45">
      <c r="M67" s="108">
        <v>31333</v>
      </c>
      <c r="N67" s="108">
        <v>13708</v>
      </c>
      <c r="O67" s="108">
        <v>17625</v>
      </c>
    </row>
    <row r="68" spans="13:15" ht="16.5" customHeight="1" x14ac:dyDescent="0.45">
      <c r="M68" s="108">
        <v>28832</v>
      </c>
      <c r="N68" s="108">
        <v>12440</v>
      </c>
      <c r="O68" s="108">
        <v>16392</v>
      </c>
    </row>
    <row r="69" spans="13:15" ht="16.5" customHeight="1" x14ac:dyDescent="0.45">
      <c r="M69" s="108">
        <v>26662</v>
      </c>
      <c r="N69" s="108">
        <v>11342</v>
      </c>
      <c r="O69" s="108">
        <v>15320</v>
      </c>
    </row>
    <row r="70" spans="13:15" ht="16.5" customHeight="1" x14ac:dyDescent="0.45">
      <c r="M70" s="108">
        <v>24625</v>
      </c>
      <c r="N70" s="108">
        <v>10306</v>
      </c>
      <c r="O70" s="108">
        <v>14319</v>
      </c>
    </row>
    <row r="71" spans="13:15" ht="16.5" customHeight="1" x14ac:dyDescent="0.45">
      <c r="M71" s="108">
        <v>22734</v>
      </c>
      <c r="N71" s="108">
        <v>9334</v>
      </c>
      <c r="O71" s="108">
        <v>13400</v>
      </c>
    </row>
    <row r="72" spans="13:15" ht="16.5" customHeight="1" x14ac:dyDescent="0.45">
      <c r="M72" s="108">
        <v>20994</v>
      </c>
      <c r="N72" s="108">
        <v>8432</v>
      </c>
      <c r="O72" s="108">
        <v>12562</v>
      </c>
    </row>
    <row r="73" spans="13:15" ht="16.5" customHeight="1" x14ac:dyDescent="0.45">
      <c r="M73" s="108">
        <v>19408</v>
      </c>
      <c r="N73" s="108">
        <v>7603</v>
      </c>
      <c r="O73" s="108">
        <v>11805</v>
      </c>
    </row>
    <row r="74" spans="13:15" ht="16.5" customHeight="1" x14ac:dyDescent="0.45">
      <c r="M74" s="108">
        <v>17988</v>
      </c>
      <c r="N74" s="108">
        <v>7002</v>
      </c>
      <c r="O74" s="108">
        <v>10986</v>
      </c>
    </row>
    <row r="75" spans="13:15" ht="16.5" customHeight="1" x14ac:dyDescent="0.45">
      <c r="M75" s="108">
        <v>16675</v>
      </c>
      <c r="N75" s="108">
        <v>6510</v>
      </c>
      <c r="O75" s="108">
        <v>10165</v>
      </c>
    </row>
    <row r="76" spans="13:15" ht="16.5" customHeight="1" x14ac:dyDescent="0.45">
      <c r="M76" s="108">
        <v>15472</v>
      </c>
      <c r="N76" s="108">
        <v>6134</v>
      </c>
      <c r="O76" s="108">
        <v>9338</v>
      </c>
    </row>
    <row r="77" spans="13:15" ht="16.5" customHeight="1" x14ac:dyDescent="0.45">
      <c r="M77" s="99">
        <v>89747</v>
      </c>
      <c r="N77" s="99">
        <v>33084</v>
      </c>
      <c r="O77" s="99">
        <v>56663</v>
      </c>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600-000000000000}">
      <formula1>$A$15:$A$50</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B2:F30"/>
  <sheetViews>
    <sheetView showGridLines="0" workbookViewId="0"/>
  </sheetViews>
  <sheetFormatPr baseColWidth="10" defaultColWidth="14.3984375" defaultRowHeight="15" customHeight="1" x14ac:dyDescent="0.45"/>
  <cols>
    <col min="1" max="1" width="6.73046875" customWidth="1"/>
    <col min="2" max="2" width="56.265625" customWidth="1"/>
    <col min="3" max="3" width="145.59765625" customWidth="1"/>
    <col min="4" max="4" width="11.3984375" customWidth="1"/>
    <col min="5" max="6" width="11.3984375" hidden="1" customWidth="1"/>
    <col min="7" max="26" width="10.73046875" customWidth="1"/>
  </cols>
  <sheetData>
    <row r="2" spans="2:3" ht="24" customHeight="1" x14ac:dyDescent="0.45">
      <c r="B2" s="695" t="s">
        <v>485</v>
      </c>
      <c r="C2" s="436"/>
    </row>
    <row r="3" spans="2:3" ht="24" customHeight="1" x14ac:dyDescent="0.6">
      <c r="B3" s="131"/>
      <c r="C3" s="131"/>
    </row>
    <row r="4" spans="2:3" ht="24" customHeight="1" x14ac:dyDescent="0.45">
      <c r="B4" s="132" t="s">
        <v>486</v>
      </c>
      <c r="C4" s="133" t="s">
        <v>487</v>
      </c>
    </row>
    <row r="5" spans="2:3" ht="24" customHeight="1" x14ac:dyDescent="0.45">
      <c r="B5" s="134" t="s">
        <v>488</v>
      </c>
      <c r="C5" s="135" t="s">
        <v>489</v>
      </c>
    </row>
    <row r="6" spans="2:3" ht="24" customHeight="1" x14ac:dyDescent="0.45">
      <c r="B6" s="134" t="s">
        <v>490</v>
      </c>
      <c r="C6" s="135" t="s">
        <v>491</v>
      </c>
    </row>
    <row r="7" spans="2:3" ht="24" customHeight="1" x14ac:dyDescent="0.45">
      <c r="B7" s="134" t="s">
        <v>492</v>
      </c>
      <c r="C7" s="135" t="s">
        <v>493</v>
      </c>
    </row>
    <row r="8" spans="2:3" ht="24" customHeight="1" x14ac:dyDescent="0.45">
      <c r="B8" s="134" t="s">
        <v>494</v>
      </c>
      <c r="C8" s="136" t="s">
        <v>495</v>
      </c>
    </row>
    <row r="9" spans="2:3" ht="24" customHeight="1" x14ac:dyDescent="0.45">
      <c r="B9" s="134" t="s">
        <v>496</v>
      </c>
      <c r="C9" s="136" t="s">
        <v>497</v>
      </c>
    </row>
    <row r="10" spans="2:3" ht="24" customHeight="1" x14ac:dyDescent="0.45">
      <c r="B10" s="134" t="s">
        <v>498</v>
      </c>
      <c r="C10" s="136" t="s">
        <v>499</v>
      </c>
    </row>
    <row r="11" spans="2:3" ht="24" customHeight="1" x14ac:dyDescent="0.45">
      <c r="B11" s="137" t="s">
        <v>500</v>
      </c>
      <c r="C11" s="135" t="s">
        <v>501</v>
      </c>
    </row>
    <row r="12" spans="2:3" ht="24" customHeight="1" x14ac:dyDescent="0.45">
      <c r="B12" s="137" t="s">
        <v>502</v>
      </c>
      <c r="C12" s="135" t="s">
        <v>503</v>
      </c>
    </row>
    <row r="13" spans="2:3" ht="24" customHeight="1" x14ac:dyDescent="0.45">
      <c r="B13" s="137" t="s">
        <v>504</v>
      </c>
      <c r="C13" s="135" t="s">
        <v>505</v>
      </c>
    </row>
    <row r="14" spans="2:3" ht="24" customHeight="1" x14ac:dyDescent="0.45">
      <c r="B14" s="138"/>
      <c r="C14" s="135"/>
    </row>
    <row r="15" spans="2:3" ht="24" customHeight="1" x14ac:dyDescent="0.45">
      <c r="B15" s="137" t="s">
        <v>506</v>
      </c>
      <c r="C15" s="135" t="s">
        <v>507</v>
      </c>
    </row>
    <row r="16" spans="2:3" ht="24" customHeight="1" x14ac:dyDescent="0.45">
      <c r="B16" s="137" t="s">
        <v>508</v>
      </c>
      <c r="C16" s="135" t="s">
        <v>509</v>
      </c>
    </row>
    <row r="17" spans="2:3" ht="24" customHeight="1" x14ac:dyDescent="0.45">
      <c r="B17" s="137" t="s">
        <v>510</v>
      </c>
      <c r="C17" s="135" t="s">
        <v>511</v>
      </c>
    </row>
    <row r="18" spans="2:3" ht="24" customHeight="1" x14ac:dyDescent="0.45">
      <c r="B18" s="137" t="s">
        <v>512</v>
      </c>
      <c r="C18" s="135" t="s">
        <v>513</v>
      </c>
    </row>
    <row r="19" spans="2:3" ht="24" customHeight="1" x14ac:dyDescent="0.45">
      <c r="B19" s="137" t="s">
        <v>514</v>
      </c>
      <c r="C19" s="135" t="s">
        <v>515</v>
      </c>
    </row>
    <row r="20" spans="2:3" ht="24" customHeight="1" x14ac:dyDescent="0.45">
      <c r="B20" s="137" t="s">
        <v>516</v>
      </c>
      <c r="C20" s="135" t="s">
        <v>517</v>
      </c>
    </row>
    <row r="21" spans="2:3" ht="24" customHeight="1" x14ac:dyDescent="0.45">
      <c r="B21" s="137" t="s">
        <v>518</v>
      </c>
      <c r="C21" s="135" t="s">
        <v>519</v>
      </c>
    </row>
    <row r="22" spans="2:3" ht="24" customHeight="1" x14ac:dyDescent="0.45">
      <c r="B22" s="137" t="s">
        <v>520</v>
      </c>
      <c r="C22" s="135" t="s">
        <v>521</v>
      </c>
    </row>
    <row r="23" spans="2:3" ht="24" customHeight="1" x14ac:dyDescent="0.45">
      <c r="B23" s="137" t="s">
        <v>522</v>
      </c>
      <c r="C23" s="135" t="s">
        <v>523</v>
      </c>
    </row>
    <row r="24" spans="2:3" ht="24" customHeight="1" x14ac:dyDescent="0.45">
      <c r="B24" s="137" t="s">
        <v>524</v>
      </c>
      <c r="C24" s="135" t="s">
        <v>525</v>
      </c>
    </row>
    <row r="25" spans="2:3" ht="24" customHeight="1" x14ac:dyDescent="0.45">
      <c r="B25" s="137" t="s">
        <v>526</v>
      </c>
      <c r="C25" s="135" t="s">
        <v>527</v>
      </c>
    </row>
    <row r="26" spans="2:3" ht="24" customHeight="1" x14ac:dyDescent="0.45">
      <c r="B26" s="137" t="s">
        <v>528</v>
      </c>
      <c r="C26" s="135" t="s">
        <v>529</v>
      </c>
    </row>
    <row r="27" spans="2:3" ht="24" customHeight="1" x14ac:dyDescent="0.45">
      <c r="B27" s="137" t="s">
        <v>530</v>
      </c>
      <c r="C27" s="135" t="s">
        <v>531</v>
      </c>
    </row>
    <row r="28" spans="2:3" ht="24" customHeight="1" x14ac:dyDescent="0.45">
      <c r="B28" s="137" t="s">
        <v>532</v>
      </c>
      <c r="C28" s="135" t="s">
        <v>533</v>
      </c>
    </row>
    <row r="29" spans="2:3" ht="24" customHeight="1" x14ac:dyDescent="0.45">
      <c r="B29" s="137" t="s">
        <v>534</v>
      </c>
      <c r="C29" s="135" t="s">
        <v>535</v>
      </c>
    </row>
    <row r="30" spans="2:3" ht="24" customHeight="1" x14ac:dyDescent="0.45">
      <c r="B30" s="139" t="s">
        <v>536</v>
      </c>
      <c r="C30" s="140" t="s">
        <v>537</v>
      </c>
    </row>
  </sheetData>
  <mergeCells count="1">
    <mergeCell ref="B2:C2"/>
  </mergeCells>
  <pageMargins left="0.25" right="0.25" top="0.75" bottom="0.75" header="0" footer="0"/>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1. Generalidades</vt:lpstr>
      <vt:lpstr>PE01-IN03-F05</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INSTRUCTIVO DE DILIGENCIAMIENTO</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Erika Julieth Beltran Silva</cp:lastModifiedBy>
  <dcterms:created xsi:type="dcterms:W3CDTF">2016-09-13T14:01:46Z</dcterms:created>
  <dcterms:modified xsi:type="dcterms:W3CDTF">2026-07-15T15:00:05Z</dcterms:modified>
</cp:coreProperties>
</file>