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Mi unidad\Secretaría de Movilidad\Trámites\2026\Proyecto 7998\"/>
    </mc:Choice>
  </mc:AlternateContent>
  <xr:revisionPtr revIDLastSave="0" documentId="13_ncr:1_{34D1A768-48BB-44FB-8EB5-7343B4D15AAB}" xr6:coauthVersionLast="47" xr6:coauthVersionMax="47" xr10:uidLastSave="{00000000-0000-0000-0000-000000000000}"/>
  <bookViews>
    <workbookView xWindow="-120" yWindow="-120" windowWidth="29040" windowHeight="15840" activeTab="1" xr2:uid="{00000000-000D-0000-FFFF-FFFF00000000}"/>
  </bookViews>
  <sheets>
    <sheet name="1. Generalidades" sheetId="1" r:id="rId1"/>
    <sheet name="Anexo Ficha Técnica" sheetId="17" r:id="rId2"/>
    <sheet name="2.Actividad_tareas_subtareas" sheetId="3" r:id="rId3"/>
    <sheet name="3. Actividades Proyecto" sheetId="5" r:id="rId4"/>
    <sheet name="4.Magnitud_Presupuesto" sheetId="6" r:id="rId5"/>
    <sheet name="5. Metas_PDD" sheetId="7" r:id="rId6"/>
    <sheet name="ANEXO_ODS" sheetId="8" state="hidden" r:id="rId7"/>
    <sheet name="ANEXO_VARIABLES" sheetId="9" state="hidden" r:id="rId8"/>
    <sheet name="GLOSARIO" sheetId="10" state="hidden" r:id="rId9"/>
    <sheet name="INSTRUCCIÓN DE DILIGENCIAMIENTO" sheetId="11" state="hidden" r:id="rId10"/>
    <sheet name="6. Territorialización" sheetId="12" r:id="rId11"/>
    <sheet name="LISTAS 1" sheetId="18" r:id="rId12"/>
    <sheet name="INSTRUCTIVO DE DILIGENCIAMIENTO" sheetId="13" state="hidden" r:id="rId13"/>
  </sheets>
  <externalReferences>
    <externalReference r:id="rId14"/>
  </externalReferences>
  <definedNames>
    <definedName name="_xlnm._FilterDatabase" localSheetId="2" hidden="1">'2.Actividad_tareas_subtareas'!$D$7:$AT$7</definedName>
    <definedName name="_xlnm._FilterDatabase" localSheetId="4" hidden="1">'4.Magnitud_Presupuesto'!$A$8:$AO$19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20" roundtripDataChecksum="5x/aoQ7/bnzMMnxQQUREN67ds7X9AWHZDuDqKN5+xLE="/>
    </ext>
  </extLst>
</workbook>
</file>

<file path=xl/calcChain.xml><?xml version="1.0" encoding="utf-8"?>
<calcChain xmlns="http://schemas.openxmlformats.org/spreadsheetml/2006/main">
  <c r="S23" i="12" l="1"/>
  <c r="S22" i="12"/>
  <c r="AV33" i="12"/>
  <c r="AV34" i="12"/>
  <c r="AV35" i="12"/>
  <c r="AV36" i="12"/>
  <c r="AV37" i="12"/>
  <c r="AV38" i="12"/>
  <c r="AV39" i="12"/>
  <c r="AV40" i="12"/>
  <c r="AV41" i="12"/>
  <c r="AV42" i="12"/>
  <c r="AV43" i="12"/>
  <c r="AV44" i="12"/>
  <c r="AV45" i="12"/>
  <c r="AV46" i="12"/>
  <c r="AV47" i="12"/>
  <c r="AV48" i="12"/>
  <c r="AV49" i="12"/>
  <c r="AV50" i="12"/>
  <c r="AV51" i="12"/>
  <c r="AV52" i="12"/>
  <c r="AR33" i="12"/>
  <c r="AR34" i="12"/>
  <c r="AR35" i="12"/>
  <c r="AR36" i="12"/>
  <c r="AR37" i="12"/>
  <c r="AR38" i="12"/>
  <c r="AR39" i="12"/>
  <c r="AR40" i="12"/>
  <c r="AR41" i="12"/>
  <c r="AR42" i="12"/>
  <c r="AR43" i="12"/>
  <c r="AR44" i="12"/>
  <c r="AR45" i="12"/>
  <c r="AR46" i="12"/>
  <c r="AR47" i="12"/>
  <c r="AR48" i="12"/>
  <c r="AR49" i="12"/>
  <c r="AR50" i="12"/>
  <c r="AR51" i="12"/>
  <c r="AR52" i="12"/>
  <c r="AO11" i="12"/>
  <c r="AO12" i="12"/>
  <c r="AO13" i="12"/>
  <c r="AO14" i="12"/>
  <c r="AO15" i="12"/>
  <c r="AO16" i="12"/>
  <c r="AO17" i="12"/>
  <c r="AO18" i="12"/>
  <c r="AO19" i="12"/>
  <c r="AO20" i="12"/>
  <c r="AO21" i="12"/>
  <c r="AO22" i="12"/>
  <c r="AO23" i="12"/>
  <c r="AO24" i="12"/>
  <c r="AO25" i="12"/>
  <c r="AO26" i="12"/>
  <c r="AO27" i="12"/>
  <c r="AO28" i="12"/>
  <c r="AO29" i="12"/>
  <c r="AO30" i="12"/>
  <c r="AO10" i="12"/>
  <c r="AR11" i="12"/>
  <c r="AR12" i="12"/>
  <c r="AR13" i="12"/>
  <c r="AR14" i="12"/>
  <c r="AR15" i="12"/>
  <c r="AR16" i="12"/>
  <c r="AR17" i="12"/>
  <c r="AR18" i="12"/>
  <c r="AR19" i="12"/>
  <c r="AR20" i="12"/>
  <c r="AR21" i="12"/>
  <c r="AR22" i="12"/>
  <c r="AR23" i="12"/>
  <c r="AR24" i="12"/>
  <c r="AR25" i="12"/>
  <c r="AR26" i="12"/>
  <c r="AR27" i="12"/>
  <c r="AR28" i="12"/>
  <c r="AR29" i="12"/>
  <c r="AR30" i="12"/>
  <c r="AP11" i="12"/>
  <c r="AP12" i="12"/>
  <c r="AP13" i="12"/>
  <c r="AP14" i="12"/>
  <c r="AP15" i="12"/>
  <c r="AP16" i="12"/>
  <c r="AP17" i="12"/>
  <c r="AP18" i="12"/>
  <c r="AP19" i="12"/>
  <c r="AP20" i="12"/>
  <c r="AP21" i="12"/>
  <c r="AP22" i="12"/>
  <c r="AP23" i="12"/>
  <c r="AP24" i="12"/>
  <c r="AP25" i="12"/>
  <c r="AP26" i="12"/>
  <c r="AP27" i="12"/>
  <c r="AP28" i="12"/>
  <c r="AP29" i="12"/>
  <c r="AP30" i="12"/>
  <c r="AP10" i="12"/>
  <c r="R30" i="12"/>
  <c r="AC33" i="12"/>
  <c r="AC34" i="12"/>
  <c r="AC35" i="12"/>
  <c r="AC36" i="12"/>
  <c r="AC37" i="12"/>
  <c r="AC38" i="12"/>
  <c r="AC39" i="12"/>
  <c r="AC40" i="12"/>
  <c r="AC41" i="12"/>
  <c r="AC42" i="12"/>
  <c r="AC43" i="12"/>
  <c r="AC44" i="12"/>
  <c r="AC45" i="12"/>
  <c r="AC46" i="12"/>
  <c r="AC47" i="12"/>
  <c r="AC48" i="12"/>
  <c r="AC49" i="12"/>
  <c r="AC50" i="12"/>
  <c r="AC51" i="12"/>
  <c r="AC52" i="12"/>
  <c r="AC32" i="12"/>
  <c r="AC11" i="12"/>
  <c r="AC12" i="12"/>
  <c r="AC13" i="12"/>
  <c r="AC14" i="12"/>
  <c r="AC15" i="12"/>
  <c r="AC16" i="12"/>
  <c r="AC17" i="12"/>
  <c r="AC18" i="12"/>
  <c r="AC19" i="12"/>
  <c r="AC20" i="12"/>
  <c r="AC21" i="12"/>
  <c r="AC22" i="12"/>
  <c r="AC23" i="12"/>
  <c r="AC24" i="12"/>
  <c r="AC25" i="12"/>
  <c r="AC26" i="12"/>
  <c r="AC27" i="12"/>
  <c r="AC28" i="12"/>
  <c r="AC29" i="12"/>
  <c r="AC30" i="12"/>
  <c r="AC10" i="12"/>
  <c r="AA33" i="12"/>
  <c r="AA34" i="12"/>
  <c r="AA35" i="12"/>
  <c r="AA36" i="12"/>
  <c r="AA37" i="12"/>
  <c r="AA38" i="12"/>
  <c r="AA39" i="12"/>
  <c r="AA40" i="12"/>
  <c r="AA41" i="12"/>
  <c r="AA42" i="12"/>
  <c r="AA43" i="12"/>
  <c r="AA44" i="12"/>
  <c r="AA45" i="12"/>
  <c r="AA46" i="12"/>
  <c r="AA47" i="12"/>
  <c r="AA48" i="12"/>
  <c r="AA49" i="12"/>
  <c r="AA50" i="12"/>
  <c r="AA51" i="12"/>
  <c r="AA52" i="12"/>
  <c r="AA32" i="12"/>
  <c r="AA11" i="12"/>
  <c r="AA12" i="12"/>
  <c r="AA13" i="12"/>
  <c r="AA14" i="12"/>
  <c r="AA15" i="12"/>
  <c r="AA16" i="12"/>
  <c r="AA17" i="12"/>
  <c r="AA18" i="12"/>
  <c r="AA19" i="12"/>
  <c r="AA20" i="12"/>
  <c r="AA21" i="12"/>
  <c r="AA22" i="12"/>
  <c r="AA23" i="12"/>
  <c r="AA24" i="12"/>
  <c r="AA25" i="12"/>
  <c r="AA26" i="12"/>
  <c r="AA27" i="12"/>
  <c r="AA28" i="12"/>
  <c r="AA29" i="12"/>
  <c r="AA30" i="12"/>
  <c r="AA10" i="12"/>
  <c r="W33" i="12"/>
  <c r="W34" i="12"/>
  <c r="W35" i="12"/>
  <c r="W36" i="12"/>
  <c r="W37" i="12"/>
  <c r="W38" i="12"/>
  <c r="W39" i="12"/>
  <c r="W40" i="12"/>
  <c r="W41" i="12"/>
  <c r="W42" i="12"/>
  <c r="W43" i="12"/>
  <c r="W44" i="12"/>
  <c r="W45" i="12"/>
  <c r="W46" i="12"/>
  <c r="W47" i="12"/>
  <c r="W48" i="12"/>
  <c r="W49" i="12"/>
  <c r="W50" i="12"/>
  <c r="W51" i="12"/>
  <c r="W52" i="12"/>
  <c r="W32" i="12"/>
  <c r="W11" i="12"/>
  <c r="W12" i="12"/>
  <c r="W13" i="12"/>
  <c r="W14" i="12"/>
  <c r="W15" i="12"/>
  <c r="W16" i="12"/>
  <c r="W17" i="12"/>
  <c r="W18" i="12"/>
  <c r="W19" i="12"/>
  <c r="W20" i="12"/>
  <c r="W21" i="12"/>
  <c r="W22" i="12"/>
  <c r="W23" i="12"/>
  <c r="W24" i="12"/>
  <c r="W25" i="12"/>
  <c r="W26" i="12"/>
  <c r="W27" i="12"/>
  <c r="W28" i="12"/>
  <c r="W29" i="12"/>
  <c r="W30" i="12"/>
  <c r="W10" i="12"/>
  <c r="AS49" i="12"/>
  <c r="AC53" i="12"/>
  <c r="AC31" i="12"/>
  <c r="AA53" i="12"/>
  <c r="AA31" i="12"/>
  <c r="O19" i="6"/>
  <c r="U19" i="6"/>
  <c r="AA19" i="6"/>
  <c r="AJ19" i="6"/>
  <c r="AI19" i="6"/>
  <c r="AH19" i="6"/>
  <c r="AB19" i="6"/>
  <c r="AC19" i="6"/>
  <c r="AQ8" i="5"/>
  <c r="AP8" i="5"/>
  <c r="AL8" i="5"/>
  <c r="AK8" i="5"/>
  <c r="AG8" i="5"/>
  <c r="AF8" i="5"/>
  <c r="AB8" i="5"/>
  <c r="AA8" i="5"/>
  <c r="AB9" i="5" l="1"/>
  <c r="AD53" i="12" l="1"/>
  <c r="AB31" i="12"/>
  <c r="G16" i="6"/>
  <c r="AZ10" i="5" l="1"/>
  <c r="P19" i="6" l="1"/>
  <c r="Q19" i="6"/>
  <c r="R19" i="6"/>
  <c r="S19" i="6"/>
  <c r="V19" i="6"/>
  <c r="W19" i="6"/>
  <c r="X19" i="6"/>
  <c r="Y19" i="6"/>
  <c r="AD19" i="6"/>
  <c r="AE19" i="6"/>
  <c r="AF19" i="6"/>
  <c r="AG19" i="6"/>
  <c r="W53" i="12" l="1"/>
  <c r="W31" i="12"/>
  <c r="AH13" i="3" l="1"/>
  <c r="R50" i="12"/>
  <c r="R51" i="12"/>
  <c r="Z15" i="6"/>
  <c r="AL12" i="3"/>
  <c r="O53" i="12" l="1"/>
  <c r="Q53" i="12"/>
  <c r="AI13" i="3"/>
  <c r="AI12" i="3"/>
  <c r="AH10" i="3"/>
  <c r="AI10" i="3" s="1"/>
  <c r="AH8" i="3"/>
  <c r="AI8" i="3" s="1"/>
  <c r="AZ9" i="5" l="1"/>
  <c r="AR10" i="5"/>
  <c r="AR9" i="5"/>
  <c r="AL9" i="3"/>
  <c r="AL10" i="3"/>
  <c r="AL11" i="3"/>
  <c r="AL13" i="3"/>
  <c r="AL14" i="3"/>
  <c r="AL8" i="3"/>
  <c r="AB13" i="3" l="1"/>
  <c r="Z10" i="6" l="1"/>
  <c r="AM10" i="5" l="1"/>
  <c r="AM9" i="5"/>
  <c r="AC13" i="3" l="1"/>
  <c r="AB12" i="3"/>
  <c r="AC12" i="3" s="1"/>
  <c r="AB10" i="3"/>
  <c r="AC10" i="3" s="1"/>
  <c r="AB8" i="3"/>
  <c r="AC8" i="3" s="1"/>
  <c r="AF8" i="3"/>
  <c r="AF14" i="3"/>
  <c r="AF13" i="3"/>
  <c r="AF12" i="3"/>
  <c r="AF11" i="3"/>
  <c r="AF10" i="3"/>
  <c r="AF9" i="3"/>
  <c r="Q31" i="12"/>
  <c r="S31" i="12"/>
  <c r="O31" i="12"/>
  <c r="G14" i="6" l="1"/>
  <c r="F14" i="6"/>
  <c r="G9" i="6"/>
  <c r="F9" i="6"/>
  <c r="AI15" i="6" l="1"/>
  <c r="T53" i="12" s="1"/>
  <c r="AI10" i="6"/>
  <c r="Z10" i="3"/>
  <c r="Z11" i="3"/>
  <c r="Z12" i="3"/>
  <c r="Z13" i="3"/>
  <c r="Z14" i="3"/>
  <c r="Z9" i="3"/>
  <c r="Z8" i="3"/>
  <c r="V13" i="3"/>
  <c r="W13" i="3" s="1"/>
  <c r="V12" i="3"/>
  <c r="W12" i="3" s="1"/>
  <c r="V10" i="3"/>
  <c r="W10" i="3" s="1"/>
  <c r="V8" i="3"/>
  <c r="W8" i="3" s="1"/>
  <c r="U53" i="12"/>
  <c r="S53" i="12"/>
  <c r="N53" i="12"/>
  <c r="L10" i="6"/>
  <c r="U31" i="12"/>
  <c r="N10" i="6" s="1"/>
  <c r="G10" i="6" s="1"/>
  <c r="N31" i="12"/>
  <c r="G15" i="6" l="1"/>
  <c r="AC10" i="5" l="1"/>
  <c r="AC9" i="5"/>
  <c r="P13" i="3" l="1"/>
  <c r="Q13" i="3" s="1"/>
  <c r="P12" i="3"/>
  <c r="Q12" i="3" s="1"/>
  <c r="P10" i="3"/>
  <c r="Q10" i="3" s="1"/>
  <c r="P8" i="3"/>
  <c r="Q8" i="3" s="1"/>
  <c r="S12" i="7" l="1"/>
  <c r="S11" i="7"/>
  <c r="AI17" i="6"/>
  <c r="AI16" i="6"/>
  <c r="AI14" i="6"/>
  <c r="AH14" i="6"/>
  <c r="Z16" i="6"/>
  <c r="AI11" i="6"/>
  <c r="AI12" i="6"/>
  <c r="Z12" i="6"/>
  <c r="Z11" i="6"/>
  <c r="Z19" i="6" s="1"/>
  <c r="T17" i="6"/>
  <c r="U17" i="6" s="1"/>
  <c r="T16" i="6"/>
  <c r="U16" i="6" s="1"/>
  <c r="T15" i="6"/>
  <c r="R53" i="12" s="1"/>
  <c r="Z14" i="6"/>
  <c r="T14" i="6"/>
  <c r="U14" i="6" s="1"/>
  <c r="H14" i="6"/>
  <c r="AI9" i="6"/>
  <c r="AH9" i="6"/>
  <c r="Z9" i="6"/>
  <c r="T9" i="6"/>
  <c r="U9" i="6" s="1"/>
  <c r="H9" i="6"/>
  <c r="T10" i="6"/>
  <c r="T12" i="6" s="1"/>
  <c r="U12" i="6" s="1"/>
  <c r="T11" i="6"/>
  <c r="T19" i="6" s="1"/>
  <c r="Z17" i="6" l="1"/>
  <c r="AA17" i="6" s="1"/>
  <c r="AA12" i="6"/>
  <c r="U10" i="6"/>
  <c r="R31" i="12"/>
  <c r="AA9" i="6"/>
  <c r="AB12" i="6"/>
  <c r="AH12" i="6" s="1"/>
  <c r="AJ12" i="6" s="1"/>
  <c r="AA11" i="6"/>
  <c r="U11" i="6"/>
  <c r="AJ9" i="6"/>
  <c r="AA16" i="6"/>
  <c r="AA14" i="6"/>
  <c r="AB15" i="6"/>
  <c r="AH15" i="6" s="1"/>
  <c r="AJ14" i="6"/>
  <c r="AB17" i="6"/>
  <c r="AH17" i="6" s="1"/>
  <c r="AJ17" i="6" s="1"/>
  <c r="AB10" i="6"/>
  <c r="AH10" i="6" s="1"/>
  <c r="AA10" i="6"/>
  <c r="U15" i="6"/>
  <c r="AA15" i="6"/>
  <c r="AB11" i="6"/>
  <c r="AB16" i="6"/>
  <c r="AH16" i="6" s="1"/>
  <c r="AJ16" i="6" l="1"/>
  <c r="Y53" i="12"/>
  <c r="AH11" i="6"/>
  <c r="AJ11" i="6" s="1"/>
  <c r="AJ10" i="6"/>
  <c r="T31" i="12"/>
  <c r="P53" i="12"/>
  <c r="AJ15" i="6"/>
  <c r="P31" i="12"/>
  <c r="AP32" i="12"/>
  <c r="Y31" i="12" l="1"/>
  <c r="AG53" i="12"/>
  <c r="R9" i="7" l="1"/>
  <c r="Y10" i="5"/>
  <c r="Y9" i="5"/>
  <c r="AP14" i="3" l="1"/>
  <c r="AP13" i="3"/>
  <c r="AP12" i="3"/>
  <c r="AP11" i="3"/>
  <c r="AP10" i="3"/>
  <c r="AP9" i="3"/>
  <c r="AP8" i="3"/>
  <c r="AO8" i="3"/>
  <c r="AR8" i="3" s="1"/>
  <c r="AO14" i="3"/>
  <c r="AO13" i="3"/>
  <c r="AO12" i="3"/>
  <c r="AO11" i="3"/>
  <c r="AO10" i="3"/>
  <c r="AO9" i="3"/>
  <c r="AG31" i="12" l="1"/>
  <c r="AF31" i="12"/>
  <c r="X53" i="12"/>
  <c r="AO52" i="12"/>
  <c r="AO51" i="12"/>
  <c r="AO50" i="12"/>
  <c r="AO49" i="12"/>
  <c r="AO48" i="12"/>
  <c r="AO47" i="12"/>
  <c r="AO46" i="12"/>
  <c r="AO45" i="12"/>
  <c r="AO44" i="12"/>
  <c r="AO43" i="12"/>
  <c r="AO42" i="12"/>
  <c r="AO41" i="12"/>
  <c r="AO40" i="12"/>
  <c r="AO39" i="12"/>
  <c r="AO38" i="12"/>
  <c r="AO37" i="12"/>
  <c r="AO36" i="12"/>
  <c r="AO35" i="12"/>
  <c r="AO34" i="12"/>
  <c r="AO33" i="12"/>
  <c r="AO32" i="12"/>
  <c r="X31" i="12"/>
  <c r="AU52" i="12"/>
  <c r="AT52" i="12"/>
  <c r="AS52" i="12"/>
  <c r="AQ52" i="12"/>
  <c r="AP52" i="12"/>
  <c r="AU51" i="12"/>
  <c r="AT51" i="12"/>
  <c r="AQ51" i="12"/>
  <c r="AP51" i="12"/>
  <c r="AU50" i="12"/>
  <c r="AT50" i="12"/>
  <c r="AQ50" i="12"/>
  <c r="AP50" i="12"/>
  <c r="AU49" i="12"/>
  <c r="AT49" i="12"/>
  <c r="AQ49" i="12"/>
  <c r="AP49" i="12"/>
  <c r="AU48" i="12"/>
  <c r="AT48" i="12"/>
  <c r="AS48" i="12"/>
  <c r="AQ48" i="12"/>
  <c r="AP48" i="12"/>
  <c r="AU47" i="12"/>
  <c r="AT47" i="12"/>
  <c r="AS47" i="12"/>
  <c r="AQ47" i="12"/>
  <c r="AP47" i="12"/>
  <c r="AU46" i="12"/>
  <c r="AT46" i="12"/>
  <c r="AS46" i="12"/>
  <c r="AQ46" i="12"/>
  <c r="AP46" i="12"/>
  <c r="AU45" i="12"/>
  <c r="AT45" i="12"/>
  <c r="AS45" i="12"/>
  <c r="AQ45" i="12"/>
  <c r="AP45" i="12"/>
  <c r="AU44" i="12"/>
  <c r="AT44" i="12"/>
  <c r="AS44" i="12"/>
  <c r="AQ44" i="12"/>
  <c r="AP44" i="12"/>
  <c r="AU43" i="12"/>
  <c r="AT43" i="12"/>
  <c r="AS43" i="12"/>
  <c r="AQ43" i="12"/>
  <c r="AP43" i="12"/>
  <c r="AU42" i="12"/>
  <c r="AT42" i="12"/>
  <c r="AS42" i="12"/>
  <c r="AQ42" i="12"/>
  <c r="AP42" i="12"/>
  <c r="AU41" i="12"/>
  <c r="AT41" i="12"/>
  <c r="AS41" i="12"/>
  <c r="AQ41" i="12"/>
  <c r="AP41" i="12"/>
  <c r="AU40" i="12"/>
  <c r="AT40" i="12"/>
  <c r="AS40" i="12"/>
  <c r="AQ40" i="12"/>
  <c r="AP40" i="12"/>
  <c r="AU39" i="12"/>
  <c r="AT39" i="12"/>
  <c r="AS39" i="12"/>
  <c r="AQ39" i="12"/>
  <c r="AP39" i="12"/>
  <c r="AU38" i="12"/>
  <c r="AT38" i="12"/>
  <c r="AS38" i="12"/>
  <c r="AQ38" i="12"/>
  <c r="AP38" i="12"/>
  <c r="AU37" i="12"/>
  <c r="AT37" i="12"/>
  <c r="AS37" i="12"/>
  <c r="AQ37" i="12"/>
  <c r="AP37" i="12"/>
  <c r="AU36" i="12"/>
  <c r="AT36" i="12"/>
  <c r="AS36" i="12"/>
  <c r="AQ36" i="12"/>
  <c r="AP36" i="12"/>
  <c r="AU35" i="12"/>
  <c r="AT35" i="12"/>
  <c r="AS35" i="12"/>
  <c r="AQ35" i="12"/>
  <c r="AP35" i="12"/>
  <c r="AU34" i="12"/>
  <c r="AT34" i="12"/>
  <c r="AS34" i="12"/>
  <c r="AQ34" i="12"/>
  <c r="AP34" i="12"/>
  <c r="AU33" i="12"/>
  <c r="AT33" i="12"/>
  <c r="AS33" i="12"/>
  <c r="AQ33" i="12"/>
  <c r="AP33" i="12"/>
  <c r="AV32" i="12"/>
  <c r="AU32" i="12"/>
  <c r="AT32" i="12"/>
  <c r="AS32" i="12"/>
  <c r="AR32" i="12"/>
  <c r="AQ32" i="12"/>
  <c r="AV30" i="12"/>
  <c r="AU30" i="12"/>
  <c r="AT30" i="12"/>
  <c r="AQ30" i="12"/>
  <c r="AV29" i="12"/>
  <c r="AU29" i="12"/>
  <c r="AT29" i="12"/>
  <c r="AQ29" i="12"/>
  <c r="AV28" i="12"/>
  <c r="AU28" i="12"/>
  <c r="AT28" i="12"/>
  <c r="AQ28" i="12"/>
  <c r="AV27" i="12"/>
  <c r="AU27" i="12"/>
  <c r="AT27" i="12"/>
  <c r="AQ27" i="12"/>
  <c r="AV26" i="12"/>
  <c r="AU26" i="12"/>
  <c r="AT26" i="12"/>
  <c r="AQ26" i="12"/>
  <c r="AV25" i="12"/>
  <c r="AU25" i="12"/>
  <c r="AT25" i="12"/>
  <c r="AQ25" i="12"/>
  <c r="AV24" i="12"/>
  <c r="AU24" i="12"/>
  <c r="AT24" i="12"/>
  <c r="AQ24" i="12"/>
  <c r="AV23" i="12"/>
  <c r="AU23" i="12"/>
  <c r="AT23" i="12"/>
  <c r="AQ23" i="12"/>
  <c r="AV22" i="12"/>
  <c r="AU22" i="12"/>
  <c r="AT22" i="12"/>
  <c r="AQ22" i="12"/>
  <c r="AV21" i="12"/>
  <c r="AU21" i="12"/>
  <c r="AT21" i="12"/>
  <c r="AQ21" i="12"/>
  <c r="AV20" i="12"/>
  <c r="AU20" i="12"/>
  <c r="AT20" i="12"/>
  <c r="AQ20" i="12"/>
  <c r="AV19" i="12"/>
  <c r="AU19" i="12"/>
  <c r="AT19" i="12"/>
  <c r="AQ19" i="12"/>
  <c r="AV18" i="12"/>
  <c r="AU18" i="12"/>
  <c r="AT18" i="12"/>
  <c r="AQ18" i="12"/>
  <c r="AV17" i="12"/>
  <c r="AU17" i="12"/>
  <c r="AT17" i="12"/>
  <c r="AQ17" i="12"/>
  <c r="AV16" i="12"/>
  <c r="AU16" i="12"/>
  <c r="AT16" i="12"/>
  <c r="AQ16" i="12"/>
  <c r="AV15" i="12"/>
  <c r="AU15" i="12"/>
  <c r="AT15" i="12"/>
  <c r="AQ15" i="12"/>
  <c r="AV14" i="12"/>
  <c r="AU14" i="12"/>
  <c r="AT14" i="12"/>
  <c r="AQ14" i="12"/>
  <c r="AV13" i="12"/>
  <c r="AU13" i="12"/>
  <c r="AT13" i="12"/>
  <c r="AQ13" i="12"/>
  <c r="AV12" i="12"/>
  <c r="AU12" i="12"/>
  <c r="AT12" i="12"/>
  <c r="AQ12" i="12"/>
  <c r="AV11" i="12"/>
  <c r="AU11" i="12"/>
  <c r="AT11" i="12"/>
  <c r="AQ11" i="12"/>
  <c r="AV10" i="12"/>
  <c r="AU10" i="12"/>
  <c r="AT10" i="12"/>
  <c r="AR10" i="12"/>
  <c r="AQ10" i="12"/>
  <c r="AM53" i="12"/>
  <c r="AL53" i="12"/>
  <c r="AK53" i="12"/>
  <c r="AJ53" i="12"/>
  <c r="AI53" i="12"/>
  <c r="AH53" i="12"/>
  <c r="AM31" i="12"/>
  <c r="AL31" i="12"/>
  <c r="AK31" i="12"/>
  <c r="AJ31" i="12"/>
  <c r="AI31" i="12"/>
  <c r="AH31" i="12"/>
  <c r="AB53" i="12"/>
  <c r="Z53" i="12"/>
  <c r="AD31" i="12"/>
  <c r="Z31" i="12"/>
  <c r="AR31" i="12" l="1"/>
  <c r="AT53" i="12"/>
  <c r="AV31" i="12"/>
  <c r="AQ53" i="12"/>
  <c r="AF53" i="12"/>
  <c r="AP31" i="12"/>
  <c r="AT31" i="12"/>
  <c r="AR53" i="12"/>
  <c r="AV53" i="12"/>
  <c r="AU53" i="12"/>
  <c r="AQ31" i="12"/>
  <c r="AU31" i="12"/>
  <c r="AS53" i="12"/>
  <c r="AP53" i="12"/>
  <c r="AO53" i="12" l="1"/>
  <c r="AO31" i="12"/>
  <c r="T12" i="7"/>
  <c r="T11" i="7"/>
  <c r="G9" i="7"/>
  <c r="AG18" i="6"/>
  <c r="AF18" i="6"/>
  <c r="AE18" i="6"/>
  <c r="AD18" i="6"/>
  <c r="AC18" i="6"/>
  <c r="AB18" i="6"/>
  <c r="AG13" i="6"/>
  <c r="AF13" i="6"/>
  <c r="AE13" i="6"/>
  <c r="AD13" i="6"/>
  <c r="AC13" i="6"/>
  <c r="AB13" i="6"/>
  <c r="Y18" i="6"/>
  <c r="X18" i="6"/>
  <c r="W18" i="6"/>
  <c r="V18" i="6"/>
  <c r="S18" i="6"/>
  <c r="R18" i="6"/>
  <c r="Q18" i="6"/>
  <c r="P18" i="6"/>
  <c r="O18" i="6"/>
  <c r="H17" i="6"/>
  <c r="H16" i="6"/>
  <c r="C14" i="6"/>
  <c r="B9" i="7" s="1"/>
  <c r="B14" i="6"/>
  <c r="Y13" i="6"/>
  <c r="X13" i="6"/>
  <c r="W13" i="6"/>
  <c r="V13" i="6"/>
  <c r="S13" i="6"/>
  <c r="R13" i="6"/>
  <c r="Q13" i="6"/>
  <c r="P13" i="6"/>
  <c r="O13" i="6"/>
  <c r="H12" i="6"/>
  <c r="H11" i="6"/>
  <c r="Z13" i="6"/>
  <c r="C9" i="6"/>
  <c r="B11" i="7" s="1"/>
  <c r="B9" i="6"/>
  <c r="S10" i="7"/>
  <c r="AY10" i="5"/>
  <c r="AH10" i="5"/>
  <c r="X10" i="5"/>
  <c r="G13" i="6"/>
  <c r="AY9" i="5"/>
  <c r="AH9" i="5"/>
  <c r="X9" i="5"/>
  <c r="AS13" i="3"/>
  <c r="AQ9" i="3"/>
  <c r="AS12" i="3"/>
  <c r="K10" i="3"/>
  <c r="K8" i="3"/>
  <c r="T10" i="7" l="1"/>
  <c r="R13" i="7"/>
  <c r="F18" i="6"/>
  <c r="H15" i="6"/>
  <c r="BA9" i="5"/>
  <c r="AH13" i="6"/>
  <c r="BA10" i="5"/>
  <c r="AI18" i="6"/>
  <c r="Z18" i="6"/>
  <c r="AI13" i="6"/>
  <c r="T18" i="6"/>
  <c r="U18" i="6" s="1"/>
  <c r="T13" i="6"/>
  <c r="AH18" i="6"/>
  <c r="AR13" i="3"/>
  <c r="AT13" i="3" s="1"/>
  <c r="AS8" i="3"/>
  <c r="AQ14" i="3"/>
  <c r="AR12" i="3"/>
  <c r="AT12" i="3" s="1"/>
  <c r="AS10" i="3"/>
  <c r="AQ11" i="3"/>
  <c r="F13" i="6" l="1"/>
  <c r="H13" i="6" s="1"/>
  <c r="H10" i="6"/>
  <c r="AA18" i="6"/>
  <c r="AJ18" i="6"/>
  <c r="AJ13" i="6"/>
  <c r="S9" i="7"/>
  <c r="G18" i="6"/>
  <c r="H18" i="6" s="1"/>
  <c r="U13" i="6"/>
  <c r="AA13" i="6"/>
  <c r="AR10" i="3"/>
  <c r="AT10" i="3" s="1"/>
  <c r="AQ10" i="3"/>
  <c r="AT8" i="3"/>
  <c r="AQ13" i="3"/>
  <c r="AQ12" i="3"/>
  <c r="AQ8" i="3"/>
  <c r="T9" i="7" l="1"/>
  <c r="S13" i="7"/>
  <c r="T13" i="7" s="1"/>
  <c r="T25" i="9" l="1"/>
  <c r="S25" i="9"/>
  <c r="R25" i="9"/>
  <c r="AS10" i="12" l="1"/>
  <c r="AS27" i="12"/>
  <c r="AS26" i="12"/>
  <c r="AS24" i="12"/>
  <c r="AS25" i="12"/>
  <c r="AS28" i="12"/>
  <c r="AS29" i="12"/>
  <c r="AS11" i="12"/>
  <c r="AS15" i="12"/>
  <c r="AS17" i="12"/>
  <c r="AS19" i="12"/>
  <c r="AS23" i="12"/>
  <c r="AS13" i="12"/>
  <c r="AS21" i="12"/>
  <c r="AS12" i="12"/>
  <c r="AS14" i="12"/>
  <c r="AS16" i="12"/>
  <c r="AS18" i="12"/>
  <c r="AS20" i="12"/>
  <c r="AS22" i="12"/>
  <c r="AS31" i="12" l="1"/>
</calcChain>
</file>

<file path=xl/sharedStrings.xml><?xml version="1.0" encoding="utf-8"?>
<sst xmlns="http://schemas.openxmlformats.org/spreadsheetml/2006/main" count="2034" uniqueCount="1192">
  <si>
    <t>SISTEMA INTEGRADO DE GESTION DISTRITAL  BAJO EL ESTÁNDAR MIPG</t>
  </si>
  <si>
    <t>PROCESO DIRECCIONAMIENTO ESTRATÉGICO</t>
  </si>
  <si>
    <t>Programación y seguimiento al Plan Operativo Anual de Proyectos de Inversión</t>
  </si>
  <si>
    <t>Plan de Desarrollo</t>
  </si>
  <si>
    <t>Bogotá Camina Segura</t>
  </si>
  <si>
    <t>Propósito del Plan de Desarrollo</t>
  </si>
  <si>
    <t>Programa Plan de Desarrollo</t>
  </si>
  <si>
    <t>Indice</t>
  </si>
  <si>
    <t>Metas Estratégicas</t>
  </si>
  <si>
    <t>Número y nombre del Proyecto de Inversión</t>
  </si>
  <si>
    <t>Objetivo general del Proyecto de Inversión</t>
  </si>
  <si>
    <t>Código BPIN</t>
  </si>
  <si>
    <t>Dimensión MIPG</t>
  </si>
  <si>
    <t>Política MIPG</t>
  </si>
  <si>
    <t>Subsecretaría Responsable</t>
  </si>
  <si>
    <t>Dependencia</t>
  </si>
  <si>
    <t>Subsecretaría de Política de Movilidad</t>
  </si>
  <si>
    <t>Ordenador(a) de gasto</t>
  </si>
  <si>
    <t>Período de seguimiento</t>
  </si>
  <si>
    <t>De</t>
  </si>
  <si>
    <t>A</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</si>
  <si>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</si>
  <si>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</si>
  <si>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</si>
  <si>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</si>
  <si>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</si>
  <si>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</si>
  <si>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</si>
  <si>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CUADRO DE CONTROL VIGENCIA</t>
  </si>
  <si>
    <t>Ene-Mar</t>
  </si>
  <si>
    <t>Abr-Jun</t>
  </si>
  <si>
    <t>Jul-Sep</t>
  </si>
  <si>
    <t>Oct-Dic</t>
  </si>
  <si>
    <t>TAREAS VIGENCIA</t>
  </si>
  <si>
    <t>% Avance actividades período</t>
  </si>
  <si>
    <t>% Avance tareas perído</t>
  </si>
  <si>
    <t>% Avance tareas período</t>
  </si>
  <si>
    <t>Ubicación estratégica</t>
  </si>
  <si>
    <t>Componente asociado a la Misión</t>
  </si>
  <si>
    <t>Componente asociado a la Vision</t>
  </si>
  <si>
    <t>Objetivo Estratégico</t>
  </si>
  <si>
    <t>Objetivos de los Sistemas de Gestión:
OSGC (Calidad), OSGGA (Ambiental), OSGAS (Antisoborno), OSGSST (Seguridad y Salud en el Trabajo), OSGSI (Seguridad de la Información) y OSGCN (Continuidad de Negocio)</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</si>
  <si>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</si>
  <si>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</si>
  <si>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</si>
  <si>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</si>
  <si>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</si>
  <si>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</si>
  <si>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</si>
  <si>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</si>
  <si>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</si>
  <si>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 xml:space="preserve">Objetivo </t>
  </si>
  <si>
    <t>Indicador de Objetivo</t>
  </si>
  <si>
    <t>Producto</t>
  </si>
  <si>
    <t>Indicador de Producto</t>
  </si>
  <si>
    <t>Tazador Presupuestal</t>
  </si>
  <si>
    <t>Indicador</t>
  </si>
  <si>
    <t>Meta PDD/Meta Proeycto de inversión</t>
  </si>
  <si>
    <t>El avance en la magnitud corresponde al avance en las actividades?</t>
  </si>
  <si>
    <t>Avances y Logros</t>
  </si>
  <si>
    <t>Retrasos y Soluciones</t>
  </si>
  <si>
    <t>Población beneficiada</t>
  </si>
  <si>
    <t>SI</t>
  </si>
  <si>
    <t>Presupuesto _Giros</t>
  </si>
  <si>
    <t>Objetivo específico proyecto de inversión</t>
  </si>
  <si>
    <t>Tipo de Anualización</t>
  </si>
  <si>
    <t>Vigencia</t>
  </si>
  <si>
    <t>Magnitud programada</t>
  </si>
  <si>
    <t>Apropiación_
diponible</t>
  </si>
  <si>
    <t>% presupuesto comprometido</t>
  </si>
  <si>
    <t>Reserva constituida</t>
  </si>
  <si>
    <t>Giros_reserva
Ene-Mar</t>
  </si>
  <si>
    <t>Giros_reserva
Abr-Jun</t>
  </si>
  <si>
    <t>Giros_reserva
Jul-Sep</t>
  </si>
  <si>
    <t>Giros_reserva
Oct-Dic</t>
  </si>
  <si>
    <t>Anulaciones</t>
  </si>
  <si>
    <t>Total reserva definitiva</t>
  </si>
  <si>
    <t>Total_Giros de la reserva</t>
  </si>
  <si>
    <t>% Giros de la reserva</t>
  </si>
  <si>
    <t>Magnitud-Vigencia</t>
  </si>
  <si>
    <t>Ejecutada
Ene - Mar</t>
  </si>
  <si>
    <t>Ejetuada
Abril - Jun</t>
  </si>
  <si>
    <t>Ejecutada
Jul - Sept</t>
  </si>
  <si>
    <t>Ejecutada
Oct - Dic</t>
  </si>
  <si>
    <t xml:space="preserve">Programación </t>
  </si>
  <si>
    <t xml:space="preserve">Ejecución </t>
  </si>
  <si>
    <t>% Ejecución</t>
  </si>
  <si>
    <t>TOTAL PDD</t>
  </si>
  <si>
    <t>CÁLCULO DEL PORCENTAJE DE AVANCE DE LOS INDICADORES SEGÚN TIPO DE ANUALIZACIÓN</t>
  </si>
  <si>
    <t>SUMA</t>
  </si>
  <si>
    <r>
      <rPr>
        <sz val="10"/>
        <color theme="5"/>
        <rFont val="Calibri"/>
        <family val="2"/>
      </rPr>
      <t>A la vigencia</t>
    </r>
    <r>
      <rPr>
        <sz val="10"/>
        <color theme="1"/>
        <rFont val="Calibri"/>
        <family val="2"/>
      </rPr>
      <t xml:space="preserve"> Ejecutado vigencia / Programado Vigencia</t>
    </r>
  </si>
  <si>
    <r>
      <rPr>
        <sz val="10"/>
        <color theme="5"/>
        <rFont val="Calibri"/>
        <family val="2"/>
      </rPr>
      <t>Al transcurrido del Plan</t>
    </r>
    <r>
      <rPr>
        <sz val="10"/>
        <color theme="1"/>
        <rFont val="Calibri"/>
        <family val="2"/>
      </rPr>
      <t xml:space="preserve"> Suma Ejecutado a la Vigencia del Informe / Suma Programado a la Vigencia del Informe</t>
    </r>
  </si>
  <si>
    <r>
      <rPr>
        <sz val="10"/>
        <color theme="5"/>
        <rFont val="Calibri"/>
        <family val="2"/>
      </rPr>
      <t>Plan de Desarrollo</t>
    </r>
    <r>
      <rPr>
        <sz val="10"/>
        <color theme="1"/>
        <rFont val="Calibri"/>
        <family val="2"/>
      </rPr>
      <t xml:space="preserve"> Suma Ejecutado a la Vigencia del Informe / Total Programado para el Plan</t>
    </r>
  </si>
  <si>
    <t>CONSTANTE</t>
  </si>
  <si>
    <t>La ejecución es independiente en cada vigencia</t>
  </si>
  <si>
    <r>
      <rPr>
        <sz val="10"/>
        <color theme="5"/>
        <rFont val="Calibri"/>
        <family val="2"/>
      </rPr>
      <t>A la vigencia</t>
    </r>
    <r>
      <rPr>
        <sz val="10"/>
        <color theme="1"/>
        <rFont val="Calibri"/>
        <family val="2"/>
      </rPr>
      <t xml:space="preserve"> Ejecutado Vigencia / Programado Vigencia</t>
    </r>
  </si>
  <si>
    <r>
      <rPr>
        <sz val="10"/>
        <color theme="5"/>
        <rFont val="Calibri"/>
        <family val="2"/>
      </rPr>
      <t xml:space="preserve">Al transcurrido del Plan </t>
    </r>
    <r>
      <rPr>
        <sz val="10"/>
        <color theme="1"/>
        <rFont val="Calibri"/>
        <family val="2"/>
      </rPr>
      <t>Promedio Ejecutado de los años programados a la vigencia seleccionada / Promedio Programado a la Vigencia Seleccionada</t>
    </r>
  </si>
  <si>
    <r>
      <rPr>
        <sz val="10"/>
        <color theme="5"/>
        <rFont val="Calibri"/>
        <family val="2"/>
      </rPr>
      <t>Plan de Desarrollo</t>
    </r>
    <r>
      <rPr>
        <sz val="10"/>
        <color theme="1"/>
        <rFont val="Calibri"/>
        <family val="2"/>
      </rPr>
      <t xml:space="preserve"> Promedio Ejecutado de los años programados / Promedio Años Programados del Plan</t>
    </r>
  </si>
  <si>
    <t>CRECIENTE SIN LÍNEA BASE</t>
  </si>
  <si>
    <t>La ejecución, es el último valor reportado por la entidad sin importar la vigencia</t>
  </si>
  <si>
    <r>
      <rPr>
        <sz val="10"/>
        <color theme="5"/>
        <rFont val="Calibri"/>
        <family val="2"/>
      </rPr>
      <t>A la vigencia</t>
    </r>
    <r>
      <rPr>
        <sz val="10"/>
        <color theme="1"/>
        <rFont val="Calibri"/>
        <family val="2"/>
      </rPr>
      <t xml:space="preserve"> Última Ejecución a la Vigencia del Informe / Programado Vigencia</t>
    </r>
  </si>
  <si>
    <r>
      <rPr>
        <sz val="10"/>
        <color theme="5"/>
        <rFont val="Calibri"/>
        <family val="2"/>
      </rPr>
      <t>Al transcurrido del Plan</t>
    </r>
    <r>
      <rPr>
        <sz val="10"/>
        <color theme="1"/>
        <rFont val="Calibri"/>
        <family val="2"/>
      </rPr>
      <t xml:space="preserve"> Última ejecución a la Vigencia del Informe / Programado Vigencia del Informe</t>
    </r>
  </si>
  <si>
    <r>
      <rPr>
        <sz val="10"/>
        <color theme="5"/>
        <rFont val="Calibri"/>
        <family val="2"/>
      </rPr>
      <t>Plan de Desarrollo</t>
    </r>
    <r>
      <rPr>
        <sz val="10"/>
        <color theme="1"/>
        <rFont val="Calibri"/>
        <family val="2"/>
      </rPr>
      <t xml:space="preserve"> Última ejecución del Plan / Programado para el Plan</t>
    </r>
  </si>
  <si>
    <t>CRECIENTE CON LÍNEA BASE</t>
  </si>
  <si>
    <t>La línea base debe ser menor o igual al valor de la primera vigencia programada. En caso de ser mayor, el resultado será cero.</t>
  </si>
  <si>
    <t>Si el resultado del cálculo es negativo el porcentaje de avance se colocará en 0</t>
  </si>
  <si>
    <r>
      <rPr>
        <sz val="10"/>
        <color theme="5"/>
        <rFont val="Calibri"/>
        <family val="2"/>
      </rPr>
      <t>A la vigencia</t>
    </r>
    <r>
      <rPr>
        <sz val="10"/>
        <color theme="1"/>
        <rFont val="Calibri"/>
        <family val="2"/>
      </rPr>
      <t xml:space="preserve"> (Ejecutado Vigencia - Ejecutado Vigencia Anterior) / (Programado Vigencia - Ejecutado Vigencia Anterior)</t>
    </r>
  </si>
  <si>
    <t>Para la primer vigencia, el ejecutado vigencia anterior es la línea base</t>
  </si>
  <si>
    <t>Si el programado es igual a la línea base y el ejecutado es superior a lo programado:</t>
  </si>
  <si>
    <t>(Ejecutado Vigencia - Línea base) / (Programado para el Plan - línea base)</t>
  </si>
  <si>
    <r>
      <rPr>
        <sz val="10"/>
        <color theme="5"/>
        <rFont val="Calibri"/>
        <family val="2"/>
      </rPr>
      <t>Al transcurrido del Plan</t>
    </r>
    <r>
      <rPr>
        <sz val="10"/>
        <color theme="1"/>
        <rFont val="Calibri"/>
        <family val="2"/>
      </rPr>
      <t xml:space="preserve"> (Última Ejecución a la Vigencia del Informe - línea base) / (Programado en la Vigencia del Informe - línea base)</t>
    </r>
  </si>
  <si>
    <t>(Última Ejecución a la Vigencia del Informe - línea base) / (Programado para el Plan - línea base)</t>
  </si>
  <si>
    <r>
      <rPr>
        <sz val="10"/>
        <color theme="5"/>
        <rFont val="Calibri"/>
        <family val="2"/>
      </rPr>
      <t>Plan de Desarrollo</t>
    </r>
    <r>
      <rPr>
        <sz val="10"/>
        <color theme="1"/>
        <rFont val="Calibri"/>
        <family val="2"/>
      </rPr>
      <t xml:space="preserve"> (Última Ejecución del Plan - línea base) / (Programado para el Plan - línea base)</t>
    </r>
  </si>
  <si>
    <t>DECRECIENTE SIN LÍNEA BASE</t>
  </si>
  <si>
    <t>A la vigencia Programado Vigencia / Última Ejecución a la Vigencia</t>
  </si>
  <si>
    <t>Al transcurrido del Plan Programado vigencia / Última Ejecución a la Vigencia del Informe</t>
  </si>
  <si>
    <t>Plan de Desarrollo Programado para el Plan / Última Ejecución</t>
  </si>
  <si>
    <t>DECRECIENTE CON LÍNEA BASE</t>
  </si>
  <si>
    <t>La línea base debe ser mayor o igual al valor de la primera vigencia programada En caso de ser menor, el resultado será cero.</t>
  </si>
  <si>
    <r>
      <rPr>
        <sz val="10"/>
        <color theme="5"/>
        <rFont val="Calibri"/>
        <family val="2"/>
      </rPr>
      <t>A la vigencia</t>
    </r>
    <r>
      <rPr>
        <sz val="10"/>
        <color theme="1"/>
        <rFont val="Calibri"/>
        <family val="2"/>
      </rPr>
      <t xml:space="preserve"> (Ejecutado Vigencia Anterior - ejecutado vigencia) / (Ejecutado Vigencia Anterior - Programado Vigencia)</t>
    </r>
  </si>
  <si>
    <r>
      <rPr>
        <sz val="10"/>
        <color theme="5"/>
        <rFont val="Calibri"/>
        <family val="2"/>
      </rPr>
      <t>Para la primer vigencia</t>
    </r>
    <r>
      <rPr>
        <sz val="10"/>
        <color theme="1"/>
        <rFont val="Calibri"/>
        <family val="2"/>
      </rPr>
      <t>, el ejecutado vigencia anterior es línea base</t>
    </r>
  </si>
  <si>
    <t>(Ejecutado Vigencia - línea base) / (línea base - Programado para el Plan)</t>
  </si>
  <si>
    <r>
      <rPr>
        <sz val="10"/>
        <color theme="5"/>
        <rFont val="Calibri"/>
        <family val="2"/>
      </rPr>
      <t>Al transcurrido del Pla</t>
    </r>
    <r>
      <rPr>
        <sz val="10"/>
        <color theme="1"/>
        <rFont val="Calibri"/>
        <family val="2"/>
      </rPr>
      <t>n (línea base - Última Ejecución a la Vigencia del Informe) / (línea base - Programado en la Vigencia del Informe)</t>
    </r>
  </si>
  <si>
    <t>(Última ejecución a la Vigencia del informe - línea base) / (línea base - Programado para el Plan)</t>
  </si>
  <si>
    <r>
      <rPr>
        <sz val="10"/>
        <color theme="5"/>
        <rFont val="Calibri"/>
        <family val="2"/>
      </rPr>
      <t>Plan de Desarrollo</t>
    </r>
    <r>
      <rPr>
        <sz val="10"/>
        <color theme="1"/>
        <rFont val="Calibri"/>
        <family val="2"/>
      </rPr>
      <t xml:space="preserve"> (línea base - Última ejecución del Plan) / (línea base - Programado para el Plan)</t>
    </r>
  </si>
  <si>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</si>
  <si>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</si>
  <si>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</si>
  <si>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</si>
  <si>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</si>
  <si>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</si>
  <si>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</si>
  <si>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</si>
  <si>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</si>
  <si>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</si>
  <si>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</si>
  <si>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</si>
  <si>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</si>
  <si>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</si>
  <si>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</si>
  <si>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</si>
  <si>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</si>
  <si>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</si>
  <si>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</si>
  <si>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</si>
  <si>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</si>
  <si>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</si>
  <si>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</si>
  <si>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</si>
  <si>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</si>
  <si>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</si>
  <si>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</si>
  <si>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</si>
  <si>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</si>
  <si>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</si>
  <si>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</si>
  <si>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</si>
  <si>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</si>
  <si>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</si>
  <si>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</si>
  <si>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</si>
  <si>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</si>
  <si>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</si>
  <si>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</si>
  <si>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</si>
  <si>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</si>
  <si>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</si>
  <si>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</si>
  <si>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</si>
  <si>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</si>
  <si>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</si>
  <si>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</si>
  <si>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</si>
  <si>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</si>
  <si>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</si>
  <si>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</si>
  <si>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</si>
  <si>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</si>
  <si>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</si>
  <si>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</si>
  <si>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</si>
  <si>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</si>
  <si>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</si>
  <si>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</si>
  <si>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</si>
  <si>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</si>
  <si>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</si>
  <si>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</si>
  <si>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</si>
  <si>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</si>
  <si>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</si>
  <si>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</si>
  <si>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</si>
  <si>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</si>
  <si>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</si>
  <si>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</si>
  <si>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</si>
  <si>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</si>
  <si>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</si>
  <si>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</si>
  <si>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</si>
  <si>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</si>
  <si>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</si>
  <si>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</si>
  <si>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</si>
  <si>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</si>
  <si>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</si>
  <si>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</si>
  <si>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</si>
  <si>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</si>
  <si>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</si>
  <si>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</si>
  <si>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</si>
  <si>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</si>
  <si>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</si>
  <si>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</si>
  <si>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</si>
  <si>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</si>
  <si>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</si>
  <si>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</si>
  <si>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</si>
  <si>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</si>
  <si>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</si>
  <si>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</si>
  <si>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</si>
  <si>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</si>
  <si>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</si>
  <si>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</si>
  <si>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</si>
  <si>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</si>
  <si>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</si>
  <si>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</si>
  <si>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</si>
  <si>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</si>
  <si>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</si>
  <si>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</si>
  <si>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</si>
  <si>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</si>
  <si>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</si>
  <si>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</si>
  <si>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</si>
  <si>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</si>
  <si>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</si>
  <si>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</si>
  <si>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</si>
  <si>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</si>
  <si>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</si>
  <si>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</si>
  <si>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</si>
  <si>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</si>
  <si>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</si>
  <si>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</si>
  <si>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</si>
  <si>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</si>
  <si>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</si>
  <si>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</si>
  <si>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</si>
  <si>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</si>
  <si>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</si>
  <si>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</si>
  <si>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</si>
  <si>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</si>
  <si>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</si>
  <si>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</si>
  <si>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</si>
  <si>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</si>
  <si>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</si>
  <si>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</si>
  <si>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</si>
  <si>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</si>
  <si>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</si>
  <si>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</si>
  <si>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</si>
  <si>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</si>
  <si>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</si>
  <si>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</si>
  <si>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</si>
  <si>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</si>
  <si>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</si>
  <si>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</si>
  <si>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</si>
  <si>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</si>
  <si>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</si>
  <si>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</si>
  <si>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</si>
  <si>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</si>
  <si>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</si>
  <si>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</si>
  <si>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</si>
  <si>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</si>
  <si>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</si>
  <si>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</si>
  <si>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</si>
  <si>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</si>
  <si>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</si>
  <si>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</si>
  <si>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</si>
  <si>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</si>
  <si>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</si>
  <si>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</si>
  <si>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</si>
  <si>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</si>
  <si>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</si>
  <si>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</si>
  <si>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</si>
  <si>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</si>
  <si>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</si>
  <si>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</si>
  <si>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</si>
  <si>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</si>
  <si>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</si>
  <si>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</si>
  <si>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</si>
  <si>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</si>
  <si>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</si>
  <si>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</si>
  <si>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</si>
  <si>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</si>
  <si>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</si>
  <si>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</si>
  <si>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</si>
  <si>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</si>
  <si>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</si>
  <si>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</si>
  <si>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</si>
  <si>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</si>
  <si>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</si>
  <si>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</si>
  <si>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</si>
  <si>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</si>
  <si>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</si>
  <si>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</si>
  <si>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</si>
  <si>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</si>
  <si>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</si>
  <si>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</si>
  <si>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</si>
  <si>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</si>
  <si>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</si>
  <si>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</si>
  <si>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</si>
  <si>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</si>
  <si>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</si>
  <si>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</si>
  <si>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</si>
  <si>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</si>
  <si>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</si>
  <si>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</si>
  <si>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</si>
  <si>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</si>
  <si>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</si>
  <si>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</si>
  <si>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</si>
  <si>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</si>
  <si>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</si>
  <si>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</si>
  <si>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</si>
  <si>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</si>
  <si>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</si>
  <si>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</si>
  <si>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</si>
  <si>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</si>
  <si>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</si>
  <si>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</si>
  <si>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</si>
  <si>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</si>
  <si>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</si>
  <si>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</si>
  <si>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</si>
  <si>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</si>
  <si>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</si>
  <si>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</si>
  <si>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</si>
  <si>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</si>
  <si>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</si>
  <si>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</si>
  <si>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</si>
  <si>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</si>
  <si>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</si>
  <si>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</si>
  <si>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</si>
  <si>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</si>
  <si>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</si>
  <si>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</si>
  <si>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</si>
  <si>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</si>
  <si>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</si>
  <si>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</si>
  <si>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</si>
  <si>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Componente Institucional</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</si>
  <si>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</si>
  <si>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</si>
  <si>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</si>
  <si>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</si>
  <si>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</si>
  <si>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</si>
  <si>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</si>
  <si>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</si>
  <si>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</si>
  <si>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</si>
  <si>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</si>
  <si>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</si>
  <si>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</si>
  <si>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</si>
  <si>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</si>
  <si>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</si>
  <si>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</si>
  <si>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</si>
  <si>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</si>
  <si>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</si>
  <si>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</si>
  <si>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</si>
  <si>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</si>
  <si>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</si>
  <si>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</si>
  <si>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</si>
  <si>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</si>
  <si>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</si>
  <si>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</si>
  <si>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</si>
  <si>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</si>
  <si>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</si>
  <si>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</si>
  <si>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</si>
  <si>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</si>
  <si>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</si>
  <si>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</si>
  <si>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</si>
  <si>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</si>
  <si>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</si>
  <si>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</si>
  <si>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</si>
  <si>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</si>
  <si>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</si>
  <si>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</si>
  <si>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</si>
  <si>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</si>
  <si>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</si>
  <si>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</si>
  <si>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</si>
  <si>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</si>
  <si>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</si>
  <si>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</si>
  <si>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</si>
  <si>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</si>
  <si>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</si>
  <si>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</si>
  <si>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</si>
  <si>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</si>
  <si>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</si>
  <si>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</si>
  <si>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</si>
  <si>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</si>
  <si>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</si>
  <si>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</si>
  <si>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</si>
  <si>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</si>
  <si>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</si>
  <si>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</si>
  <si>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</si>
  <si>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</si>
  <si>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</si>
  <si>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</si>
  <si>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</si>
  <si>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</si>
  <si>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</si>
  <si>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</si>
  <si>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</si>
  <si>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</si>
  <si>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</si>
  <si>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</si>
  <si>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</si>
  <si>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</si>
  <si>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</si>
  <si>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</si>
  <si>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</si>
  <si>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</si>
  <si>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</si>
  <si>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</si>
  <si>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</si>
  <si>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</si>
  <si>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</si>
  <si>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</si>
  <si>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</si>
  <si>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</si>
  <si>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</si>
  <si>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</si>
  <si>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</si>
  <si>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</si>
  <si>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</si>
  <si>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</si>
  <si>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</si>
  <si>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</si>
  <si>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</si>
  <si>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</si>
  <si>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</si>
  <si>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</si>
  <si>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</si>
  <si>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</si>
  <si>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</si>
  <si>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</si>
  <si>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</si>
  <si>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</si>
  <si>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</si>
  <si>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</si>
  <si>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</si>
  <si>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</si>
  <si>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</si>
  <si>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</si>
  <si>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</si>
  <si>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</si>
  <si>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</si>
  <si>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</si>
  <si>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</si>
  <si>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</si>
  <si>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</si>
  <si>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</si>
  <si>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</si>
  <si>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</si>
  <si>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</si>
  <si>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Magnitud</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</si>
  <si>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</si>
  <si>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</si>
  <si>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</si>
  <si>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</si>
  <si>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</si>
  <si>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</si>
  <si>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</si>
  <si>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</si>
  <si>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</si>
  <si>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</si>
  <si>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</si>
  <si>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</si>
  <si>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</si>
  <si>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</si>
  <si>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</si>
  <si>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</si>
  <si>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</si>
  <si>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</si>
  <si>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</si>
  <si>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</si>
  <si>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</si>
  <si>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</si>
  <si>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</si>
  <si>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</si>
  <si>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</si>
  <si>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</si>
  <si>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</si>
  <si>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</si>
  <si>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</si>
  <si>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</si>
  <si>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</si>
  <si>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</si>
  <si>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</si>
  <si>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</si>
  <si>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</si>
  <si>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</si>
  <si>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</si>
  <si>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</si>
  <si>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</si>
  <si>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</si>
  <si>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</si>
  <si>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</si>
  <si>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</si>
  <si>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</si>
  <si>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</si>
  <si>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No. Localidad</t>
  </si>
  <si>
    <t>Localidad</t>
  </si>
  <si>
    <t>Presupuesto vigencia</t>
  </si>
  <si>
    <t>Magnitud vigencia</t>
  </si>
  <si>
    <t>Presupuesto reserva</t>
  </si>
  <si>
    <t>Magnitud reserva</t>
  </si>
  <si>
    <t>Usaquén</t>
  </si>
  <si>
    <t>San Cristóbal</t>
  </si>
  <si>
    <t>Fontibón</t>
  </si>
  <si>
    <t>Engativá</t>
  </si>
  <si>
    <t>Los Mártires</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</si>
  <si>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</si>
  <si>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</si>
  <si>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</si>
  <si>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</si>
  <si>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</si>
  <si>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</si>
  <si>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</si>
  <si>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r>
      <rPr>
        <b/>
        <sz val="10"/>
        <color theme="1"/>
        <rFont val="Calibri"/>
        <family val="2"/>
      </rPr>
      <t xml:space="preserve">Periodicidad informe: SEGUN CRONOGRAMA DE LA VIGENCIA </t>
    </r>
    <r>
      <rPr>
        <sz val="10"/>
        <color theme="1"/>
        <rFont val="Calibri"/>
        <family val="2"/>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</si>
  <si>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r>
      <rPr>
        <sz val="10"/>
        <color theme="1"/>
        <rFont val="Calibri"/>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rPr>
      <t xml:space="preserve">ciudad, claros y concretos
- </t>
    </r>
    <r>
      <rPr>
        <sz val="10"/>
        <color theme="1"/>
        <rFont val="Calibri"/>
        <family val="2"/>
      </rPr>
      <t>Si la programación vigente es diferente a la inicialmente programada favor justificar en Observaciones
Con corte trimestral  debe existir coherencia entre lo relacionado en el formato y los productos entregables señalados en la programación del plan de acción.</t>
    </r>
  </si>
  <si>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</si>
  <si>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actual-2024-2027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</si>
  <si>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</si>
  <si>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 xml:space="preserve">Plan de Desarrollo </t>
  </si>
  <si>
    <t>Meses</t>
  </si>
  <si>
    <t>Años</t>
  </si>
  <si>
    <t>Tipo_Meta</t>
  </si>
  <si>
    <t>TipoInd</t>
  </si>
  <si>
    <t>Periodicidad</t>
  </si>
  <si>
    <t>Si_No</t>
  </si>
  <si>
    <t>Localidades</t>
  </si>
  <si>
    <t>Misión</t>
  </si>
  <si>
    <t>Visión</t>
  </si>
  <si>
    <t>OBJETIVO ESTRATÉGICO</t>
  </si>
  <si>
    <t>Dimensiones MIPG</t>
  </si>
  <si>
    <t>Politicas MIPG</t>
  </si>
  <si>
    <t>Enero</t>
  </si>
  <si>
    <t>Suma</t>
  </si>
  <si>
    <t>Eficacia</t>
  </si>
  <si>
    <t>Mensual</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</si>
  <si>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</si>
  <si>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1. Talento Humano</t>
  </si>
  <si>
    <t>1. Política de Gestión Estratégica del Talento Humano</t>
  </si>
  <si>
    <t>5. Mejorar las condiciones de seguridad vial y el comportamiento de los actores en la vía</t>
  </si>
  <si>
    <t>1. Número de personas fallecidas en siniestros viales</t>
  </si>
  <si>
    <t>PDD</t>
  </si>
  <si>
    <t>Febrero</t>
  </si>
  <si>
    <t>Subsecretaría de Gestión de Movilidad</t>
  </si>
  <si>
    <t>Constante</t>
  </si>
  <si>
    <t>Eficiencia</t>
  </si>
  <si>
    <t>Trimestral</t>
  </si>
  <si>
    <t>NO</t>
  </si>
  <si>
    <t>2. Direccionamiento Estrategico</t>
  </si>
  <si>
    <t>2. Política de Integridad</t>
  </si>
  <si>
    <t>Marzo</t>
  </si>
  <si>
    <t>Subsecretaría de Servicios a la Ciudadanía</t>
  </si>
  <si>
    <t>Creciente</t>
  </si>
  <si>
    <t>Efectividad</t>
  </si>
  <si>
    <t>Semestral</t>
  </si>
  <si>
    <t/>
  </si>
  <si>
    <t>Santafé</t>
  </si>
  <si>
    <t>3. Gestión con Valores para los resultados</t>
  </si>
  <si>
    <t>3. Política de Planeación Institucional</t>
  </si>
  <si>
    <t>3.  Número de señales verticales de pedestal instaladas</t>
  </si>
  <si>
    <t>Abril</t>
  </si>
  <si>
    <t>Subsecretaría de Gestión Jurídica</t>
  </si>
  <si>
    <t>Decreciente</t>
  </si>
  <si>
    <t>Anual</t>
  </si>
  <si>
    <t>4. Evaluación de Resultados</t>
  </si>
  <si>
    <t>4. Política de Gestión Presupuestal y Eficiencia del Gasto Público</t>
  </si>
  <si>
    <t>Mayo</t>
  </si>
  <si>
    <t>Subsecretaría de Gestión Corporativa</t>
  </si>
  <si>
    <t>5. Información y Comunicación</t>
  </si>
  <si>
    <t>5. Política compras y contratación pública</t>
  </si>
  <si>
    <t>N/A</t>
  </si>
  <si>
    <t>Junio</t>
  </si>
  <si>
    <t>Dirección de inteligencia para la movilidad</t>
  </si>
  <si>
    <t>6. Gestión del Conocimiento</t>
  </si>
  <si>
    <t>6. Política de Fortalecimiento Institucional y Simplificación de Procesos</t>
  </si>
  <si>
    <t>Julio</t>
  </si>
  <si>
    <t>Dirección de planeación para la movilidad</t>
  </si>
  <si>
    <t>7. Control Interno</t>
  </si>
  <si>
    <t>7. Política Gobierno Digital</t>
  </si>
  <si>
    <t>Agosto</t>
  </si>
  <si>
    <t>Dirección de ingienería y tránsito</t>
  </si>
  <si>
    <t>8. Política de Seguridad Digital</t>
  </si>
  <si>
    <t>Septiembre</t>
  </si>
  <si>
    <t>Dirección de Gestión de tránsito y control de transito y transporte</t>
  </si>
  <si>
    <t>Construir 59 kilómetros lineales de la red de cicloinfraestructura</t>
  </si>
  <si>
    <t>9. Política de Defensa Jurídica</t>
  </si>
  <si>
    <t>Octubre</t>
  </si>
  <si>
    <t>Dirección de atención al ciudadano</t>
  </si>
  <si>
    <t>10. Política de Mejora normativa</t>
  </si>
  <si>
    <t>Noviembre</t>
  </si>
  <si>
    <t>Dirección de investigaciones administrativas al tránsito y y¡transporte</t>
  </si>
  <si>
    <t>11. Política de Servicio al ciudadano</t>
  </si>
  <si>
    <t>Diciembre</t>
  </si>
  <si>
    <t>Dirección de representación judicial</t>
  </si>
  <si>
    <t>2024110010114</t>
  </si>
  <si>
    <t>7998-Fortalecimiento de la red de cicloinfraestructura en la ciudad de Bogotá D.C.</t>
  </si>
  <si>
    <t>Barrios unidos</t>
  </si>
  <si>
    <t>12. Política de Racionalización de trámites</t>
  </si>
  <si>
    <t>Dirección de normatividad y conceptos</t>
  </si>
  <si>
    <t>13. Política de Participación Ciudadana en la Gestión Pública</t>
  </si>
  <si>
    <t>Dirección de contratación</t>
  </si>
  <si>
    <t>14. Política de Seguimiento y Evaluación del Desempeño Institucional</t>
  </si>
  <si>
    <t>Dirección de gestión de cobro</t>
  </si>
  <si>
    <t xml:space="preserve">OSGSST-Cumplir la normatividad nacional vigente en materia de riesgos laborales y de otra índole, teniendo en cuenta los requisitos aplicables a la Secretaría. </t>
  </si>
  <si>
    <t>15. Política de Transparencia, acceso a la información pública y lucha contra la corrupción</t>
  </si>
  <si>
    <t>Dirección administrativa y financiera</t>
  </si>
  <si>
    <t>16. Política de Gestión Documental</t>
  </si>
  <si>
    <t>Dirección de talento humano</t>
  </si>
  <si>
    <t>17. Política de Gestión de la Información Estadística</t>
  </si>
  <si>
    <t>Oficina asesora de comunicaciones y cultura para la movilidad</t>
  </si>
  <si>
    <t>Rafael Uribe</t>
  </si>
  <si>
    <t>18. Política de Gestión del Conocimiento y la Innovación</t>
  </si>
  <si>
    <t>Oficina de tecnologías de la información y las comunicaciones</t>
  </si>
  <si>
    <t>Ciudad Bolívar</t>
  </si>
  <si>
    <t>19. Política de Control Interno</t>
  </si>
  <si>
    <t>Oficina de seguridad vial</t>
  </si>
  <si>
    <t>Oficina de gestión social</t>
  </si>
  <si>
    <t>OSGSI-Gestionar los eventos e incidentes de seguridad de la información, fortaleciendo la capacidad de la Secretaría Distrital de Movilidad para hacer frente a las amenazas y ataques informáticos</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</si>
  <si>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</si>
  <si>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</si>
  <si>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</si>
  <si>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</si>
  <si>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</si>
  <si>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</si>
  <si>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</si>
  <si>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</si>
  <si>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</si>
  <si>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gestión en vía</t>
  </si>
  <si>
    <t>Subdirección de semaforización</t>
  </si>
  <si>
    <t>Subdirección de control de tránsito y transporte</t>
  </si>
  <si>
    <t>Subdirección de contravenciones</t>
  </si>
  <si>
    <t>Subdirección de control e investigaciones al transporte público</t>
  </si>
  <si>
    <t>Subdirección de financiera</t>
  </si>
  <si>
    <t>Subdirección de administrativa</t>
  </si>
  <si>
    <t>1. Generalidades</t>
  </si>
  <si>
    <t>2. Actividades_tareas_vigencia</t>
  </si>
  <si>
    <t>3. Metas Proyecto de Inv</t>
  </si>
  <si>
    <t xml:space="preserve">4.Magnitud_Presupuesto
</t>
  </si>
  <si>
    <t>5. Metas_PDD</t>
  </si>
  <si>
    <t>6. Territorialización</t>
  </si>
  <si>
    <t>20. Gestión ambiental para el buen uso de los recursos públicos</t>
  </si>
  <si>
    <t>Formato de Ficha Técnica del Indicador de la Secretaría Distrital de Movilidad</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</si>
  <si>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</si>
  <si>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</si>
  <si>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</si>
  <si>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</si>
  <si>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</si>
  <si>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</si>
  <si>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</si>
  <si>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</si>
  <si>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</si>
  <si>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</si>
  <si>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01</t>
  </si>
  <si>
    <t>2024</t>
  </si>
  <si>
    <t>10. Fin de la Serie</t>
  </si>
  <si>
    <t>31</t>
  </si>
  <si>
    <t>12</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</si>
  <si>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</si>
  <si>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</si>
  <si>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</si>
  <si>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</si>
  <si>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</si>
  <si>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</si>
  <si>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</si>
  <si>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</si>
  <si>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</si>
  <si>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</si>
  <si>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</si>
  <si>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</si>
  <si>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</si>
  <si>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</si>
  <si>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</si>
  <si>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</si>
  <si>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</si>
  <si>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</si>
  <si>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</si>
  <si>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</si>
  <si>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</si>
  <si>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</si>
  <si>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</si>
  <si>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</si>
  <si>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</si>
  <si>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</si>
  <si>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</si>
  <si>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</si>
  <si>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</si>
  <si>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</si>
  <si>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</si>
  <si>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</si>
  <si>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</si>
  <si>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</si>
  <si>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</si>
  <si>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</si>
  <si>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</si>
  <si>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</si>
  <si>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</si>
  <si>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</si>
  <si>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</si>
  <si>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Fecha</t>
  </si>
  <si>
    <t>Modificación a la Hoja de Vida del Indicador</t>
  </si>
  <si>
    <t>Versión hoja de vida del indicador</t>
  </si>
  <si>
    <t>07</t>
  </si>
  <si>
    <t>PONDERACION ACTIVIDAD</t>
  </si>
  <si>
    <t>DESCRIPCIÓN ACTIVIDAD</t>
  </si>
  <si>
    <t>No. TAREA</t>
  </si>
  <si>
    <t>Descripción de la Tarea</t>
  </si>
  <si>
    <t>% Ponderación Vertical Tarea</t>
  </si>
  <si>
    <t>% Ponderación horizontal de la tarea cuatrienio</t>
  </si>
  <si>
    <t>No. de la Sub tarea</t>
  </si>
  <si>
    <t>Descripción de la Sub tarea</t>
  </si>
  <si>
    <t>% Ponderación de la Sub tarea</t>
  </si>
  <si>
    <t>Jul-sep Programado tareas</t>
  </si>
  <si>
    <t>Jul-sep Porgramado Sub Tarea</t>
  </si>
  <si>
    <t>Oct-Dic Programado tareas</t>
  </si>
  <si>
    <t>TOTAL SUB TAREAS PROGRAMADO VIGENCIA</t>
  </si>
  <si>
    <t>TOTAL SUB TAREAS EJECUTADAS VIGENCIA</t>
  </si>
  <si>
    <t>% AVANCE SUB TAREAS VIGENCIA</t>
  </si>
  <si>
    <t>SUB TAREAS VIGENCIA</t>
  </si>
  <si>
    <t>% Avance Sub tareas perído</t>
  </si>
  <si>
    <t>PROGRAMADO TAREAS HORIZONTAL * PONDERACIÓN</t>
  </si>
  <si>
    <t>EJECUTADO TAREAS HORIZONTAL * PONDERACIÓN</t>
  </si>
  <si>
    <t xml:space="preserve"> </t>
  </si>
  <si>
    <t>Sub Tareas</t>
  </si>
  <si>
    <t>% Avance sub tareas período</t>
  </si>
  <si>
    <t>Jul-Sep: Ejecutado tareas</t>
  </si>
  <si>
    <t>% Avance actividades tareas</t>
  </si>
  <si>
    <t>Jul-Sep: % Ejecutado Sub tareas</t>
  </si>
  <si>
    <t>Oct-Dic: Ejecutado tareas</t>
  </si>
  <si>
    <t>Oct-Dic Porgramado Sub Tareas</t>
  </si>
  <si>
    <t>Oct-Dic: % Ejecutado Sub tareas</t>
  </si>
  <si>
    <t>% AVANCE TAREAS VIGENCIA</t>
  </si>
  <si>
    <t>Tareas (bienes y servicios entregados a los ciudadanos)</t>
  </si>
  <si>
    <t>Programación_total PDD</t>
  </si>
  <si>
    <t>Ejecutado_total PDD</t>
  </si>
  <si>
    <t>Ejecución Año 2025</t>
  </si>
  <si>
    <t>Programación_Año 2026</t>
  </si>
  <si>
    <t>Ejecución Año 2026</t>
  </si>
  <si>
    <t>Programación_Año 2027</t>
  </si>
  <si>
    <t>Ejecución Año 2027</t>
  </si>
  <si>
    <t>No. ACTIVIDAD</t>
  </si>
  <si>
    <t>Actividad Proyecto de Inversión</t>
  </si>
  <si>
    <t>Magnitud de la Actividad_Vigencia</t>
  </si>
  <si>
    <t>% Avance Actividad Período</t>
  </si>
  <si>
    <t>Avance Cualitativo de actividades, tareas  y subtareas (Precisar resultados y calidad de los bienes y Servicios entregados en beneficio de la ciudadanía)</t>
  </si>
  <si>
    <t>Avance Cualitativo de actividades, tareas y subtareas (Precisar resultados y calidad de los bienes y Servicios entregados en beneficio de la ciudadanía)</t>
  </si>
  <si>
    <t>Análisis cualitativo acumulado actividad_vigencia</t>
  </si>
  <si>
    <t>Actividad Vigencia</t>
  </si>
  <si>
    <t>Programado Actividad Vigencia</t>
  </si>
  <si>
    <t>Ejecutado Actividad Vigencia</t>
  </si>
  <si>
    <t>% Avance Actividad Vigencia</t>
  </si>
  <si>
    <t>Código Meta Plan de Desarrollo
(Combine acorde al total de actividades proyecto asociadas a la meta)</t>
  </si>
  <si>
    <t>Meta Plan de Desarrollo
(Combine acorde al total de actividads proyecto asociadas a la meta)</t>
  </si>
  <si>
    <t>Total compromisos por actividad</t>
  </si>
  <si>
    <t>Total Giros por Actividad</t>
  </si>
  <si>
    <t>%Total presupuesto girado por actividad</t>
  </si>
  <si>
    <t>Código del Indicador
(Combine acorde al total de actividades proyecto asociadas a la meta)</t>
  </si>
  <si>
    <t>Ene-mar: Programado tareas</t>
  </si>
  <si>
    <t>Ene-mar: Ejecutado tareas</t>
  </si>
  <si>
    <t>Ene-mar: Porgramado Sub Tarea</t>
  </si>
  <si>
    <t>Ene-mar: % Ejecutado Sub tareas</t>
  </si>
  <si>
    <t>Abr-jun: sep Programado tareas</t>
  </si>
  <si>
    <t>Abr-jun: Ejecutado tareas</t>
  </si>
  <si>
    <t>Abr-jun: Porgramado Sub Tarea</t>
  </si>
  <si>
    <t>Abr-jun: % Ejecutado Sub tareas</t>
  </si>
  <si>
    <t xml:space="preserve">Vigencia </t>
  </si>
  <si>
    <t>Fortalecer el sistema de señalización de las cicloinfraestructura para una movilidad segura, eficiente y sostenible en la ciudad Bogotá</t>
  </si>
  <si>
    <t>JHON ALEXANDER GONZALEZ MENDOZA</t>
  </si>
  <si>
    <t>Proceso Ingeniería de Tránsito PM03</t>
  </si>
  <si>
    <t>Misional</t>
  </si>
  <si>
    <t>Subsecretaría de Gestión de la Movilidad</t>
  </si>
  <si>
    <t>Subdirección de Señalización</t>
  </si>
  <si>
    <t>7998 - Fortalecimiento de la red de cicloinfraestructura en la ciudad de Bogotá D.C
1.Realizar 60 km de mantenimiento de señalización y/o demarcación en ciclo-infraestructura en la ciudad</t>
  </si>
  <si>
    <t xml:space="preserve">Número de Kilómetros de señalización  y/o demarcación en ciclo-infraestructura mantenidos
</t>
  </si>
  <si>
    <t xml:space="preserve">Informe de ejecución suministrado por los contratos de obra </t>
  </si>
  <si>
    <t>Excel y archivos planos</t>
  </si>
  <si>
    <t>N.A.</t>
  </si>
  <si>
    <t xml:space="preserve">Kilómetros </t>
  </si>
  <si>
    <t>Plan Nacional de Desarrollo "Colombia, potencia mundial de la vida": 4. Transformación productiva,internacionalización y acción climática; Pilar y catalizador: 03. Transición energética justa, segura,confiable y eficiente; Componente :f. Movilidad activa, segura,sostenible y con enfoquediferencial en ciudades y regiones161.
Pla de Desarrollo Distrital "Bogotá Camina Segura":Objetivo 1. Bogotá avanza en seguridad;Programa 6. Movilidad Segura e Inclusiva.
Plan Maestro de Movilidad: Objetivo 4. Contribuir a la construcción de un territorio inteligente, seguro y cuidador para mejorar la experiencia de viaje, los servicios para la ciudadanía y la competitividad en la Ciudad Región. Programa 1. Plan maestro del sistema inteligente para la infraestructura, el tránsito y el transporte. Programa 2. Gestión inteligente de la Movilidad.</t>
  </si>
  <si>
    <t xml:space="preserve">El objetivo del indicador es cuantificar la cantidad de kilómetros de cicloinfraestructura señalizados mantenidos en los diferentes corredores de la ciudad, mejorando las condiciones de movilidad y seguridad vial, mejorando las condiciones de movilidad para los biciusuarios.  </t>
  </si>
  <si>
    <t xml:space="preserve">La fórmula del indicador hace referencia a la sumatoria de la cantidad de kilómetros de ciclo-infraestructura mantenidos en las diferentes vías de la ciudad, en un período de tiempo determinado. Debido a las fechas de corte generadas por la ejecución contractual de los contratos de obra, los reportes se haran mes vencido. 
</t>
  </si>
  <si>
    <t>Sumatoria del número de Kilómetros de señalización  y/o demarcación en ciclo-infraestructura mantenidos. La redacción debe guardar coherencia con la redaccion de la meta</t>
  </si>
  <si>
    <t xml:space="preserve">Kilómetros   </t>
  </si>
  <si>
    <t>Numérico</t>
  </si>
  <si>
    <t>Kilómetos de ciclo-infraestructura existente mantenidos, cuyo fin es mejorar las condiciones de movilidad para los Biciusuarios</t>
  </si>
  <si>
    <t>JUAN CAMILO RODRIGUEZ CARDENAS / ANDREA GUTIERREZ VELANDIA</t>
  </si>
  <si>
    <t>NANCY HAIDY MUÑOZ CHAVARRO</t>
  </si>
  <si>
    <t>ANGÉLICA MARÍA PICO</t>
  </si>
  <si>
    <t>7998 - Fortalecimiento de la red de cicloinfraestructura en la ciudad de Bogotá D.C
2. Implementar 28 Km de señalización y /o demarcación de ciclo-infraestructura en la ciudad</t>
  </si>
  <si>
    <t>Número de Kilómetros de  señalización y /o demarcación de ciclo-infraestructura implementados</t>
  </si>
  <si>
    <t xml:space="preserve">El objetivo del indicador es cuantificar la cantidad de kilómetros señalizados de cicloinfraestructura implementados en los diferentes corredores de la ciudad, mejorando las condiciones de movilidad y seguridad vial, disponiendo de nueva infraestructura y generando mejor conectividad y accesibilidad para los ciclistas. </t>
  </si>
  <si>
    <t xml:space="preserve">La fórmula del indicador hace referencia a la sumatoria de la cantidad de kilómetros de cicloinfraestructura señalizados en las diferentes vías de la ciudad, en un período de tiempo determinado. Debido a las fechas de corte generadas por la ejecución de los contratos de obra, los reportes se harán mes vencido.
</t>
  </si>
  <si>
    <t>Sumatoria del número de Kilómetros de  señalización y /o demarcación de ciclo-infraestructura implementados</t>
  </si>
  <si>
    <t>Informe de ejecución suministrado por los contratos de obra</t>
  </si>
  <si>
    <t>Kilómetros de ciclorrutas en calzada implementados, cuyo fin es mejorar  las condiciones de movilidad y seguridad vial, disponiendo de nueva infraestructura y generando mejro conectividad y accesibilidad para los ciclistas.</t>
  </si>
  <si>
    <t>Dirección de Ingeniería de Tránsito - Subdirección de Señalización</t>
  </si>
  <si>
    <t>7998 - Fortalecimiento de la red de cicloinfraestructura en la ciudad de Bogotá D.C
275. Construir 59 kilómetros lineales de la red de cicloinfraestructura</t>
  </si>
  <si>
    <t>Número de Kilómetros lineales de la red de cicloinfraestructura construidos</t>
  </si>
  <si>
    <t xml:space="preserve">La fórmula del indicador hace referencia a la sumatoria de la cantidad de kilómetros de cicloinfraestructura señalizados en las diferentes vías de la ciudad, en un período de tiempo determinado.  Debido a las fechas de corte generadas por la ejecución de los contratos de obra, los reportes se harán mes vencido.
</t>
  </si>
  <si>
    <t>Sumatoria del número de Kilómetros lineales de la red de cicloinfraestructura construidos</t>
  </si>
  <si>
    <t>Implementar 60km de mantenimiento de señalización y/o demarcación en cicloinfraestructura en la ciudad</t>
  </si>
  <si>
    <t>Identificar y priorizar los puntos de la cicloinfraestructura existente de la ciudad a la cual se le va a realizar mantenimeinto</t>
  </si>
  <si>
    <r>
      <rPr>
        <sz val="10"/>
        <rFont val="Calibri"/>
        <family val="2"/>
      </rPr>
      <t xml:space="preserve">De acuerdo con las condiciones técnicas del diseño de acuerdo con la geometría de la vía, se identifican,  priorizan </t>
    </r>
    <r>
      <rPr>
        <sz val="10"/>
        <color theme="1"/>
        <rFont val="Calibri"/>
        <family val="2"/>
      </rPr>
      <t>puntos para realizar mantenimiento de señalización y/o demarcación en cicloinfraestructura en la ciudad</t>
    </r>
    <r>
      <rPr>
        <sz val="10"/>
        <color rgb="FFFF0000"/>
        <rFont val="Calibri"/>
        <family val="2"/>
      </rPr>
      <t xml:space="preserve"> -</t>
    </r>
  </si>
  <si>
    <t>Elaborar o actualizar los diseños de señalización de cicloinfraestructura</t>
  </si>
  <si>
    <t xml:space="preserve">Ejecutar en campo el mantenimiento de la señalización requerida, en los proyectos de ciclo-infraestructura existentes, los cuales se pueden conformar con señalización vertical, horizontal y otros elementos de seguridad vial. </t>
  </si>
  <si>
    <t>Asignar a los respectivos contratos de obra, los puntos priorizados</t>
  </si>
  <si>
    <t>Realizar seguimiento a las actividades de mantenimiento ejecutadas por los contratos de obra</t>
  </si>
  <si>
    <t>Implementar 28 km de señalización y/o demarcación de cicloinfraestructura en la ciudad</t>
  </si>
  <si>
    <t xml:space="preserve">Priorizar tramos de la infraestructura vial en andén y calzada que van a ser intervenidos con implementación de kilómetros de señalización y/o demarcación </t>
  </si>
  <si>
    <t>Identificar los puntos a intervenir, elaborar los diseños de señalización de señalización de cicloinfraestructura</t>
  </si>
  <si>
    <t>Disponer en campo la señalización requerida, para implementación de nuevos proyectos de ciclorruta en calzada, los cuales se pueden conformar con señalización vertical, horizontal y otros elementos de seguridad vial.</t>
  </si>
  <si>
    <t>Asignar a los respectivos contratos de obra, los puntos priorizados y actualizados con cicloinfraestructura</t>
  </si>
  <si>
    <t>Realizar seguimiento a las actividades de implementación ejecutadas por los contratos de obra</t>
  </si>
  <si>
    <t>Meta 11.2 “Para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</si>
  <si>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Política Pública de la Bicicleta, CONPES Distrital No.15 del 23 de marzo de 2021</t>
  </si>
  <si>
    <t>Ciclo infraestructura de la redsecundaria con mantenimiento</t>
  </si>
  <si>
    <t>Ciclo infraestructura construida en red vial secundaria</t>
  </si>
  <si>
    <t>Mantener la señalización de las cicloinfraestructura para mitigar los siniestros y conflictos en la vía, de acuerdo con la necesidad.</t>
  </si>
  <si>
    <t>Total Actividad</t>
  </si>
  <si>
    <t>Intervenir la señalización vial en la red de cicloinfraestructura nueva, para mejorar las condiciones de circulación de las y los bici usuarios.</t>
  </si>
  <si>
    <t>2027</t>
  </si>
  <si>
    <t>1. formular e implementar políticas y estrategias para una movilidad segura, sostenible, inclusiva y accesible, que contribuyan al bien-estar y la calidad de vida de la ciudadanía</t>
  </si>
  <si>
    <t>1. ser modelo en la construcción e implementación de soluciones de movilidad accesibles, seguras e incluyentes, que permitan a la ciudadanía moverse de manera eficiente en la ciudad</t>
  </si>
  <si>
    <t xml:space="preserve">1. Proteger vidas en el espacio público para la movilidad, a través de la formulación e implementación de proyectos e intervenciones, así como el fomento de la cultura ciudadana. </t>
  </si>
  <si>
    <t>11. Lograr que las ciudades y los asentamientos humanos sean inclusivos, seguros, resilientes y sostenibles</t>
  </si>
  <si>
    <t>Programación_Año 2024</t>
  </si>
  <si>
    <t>Nombre de Evidencias</t>
  </si>
  <si>
    <t>TOTAL MAGNITUD PROGRAMADA Y EJECUTADA</t>
  </si>
  <si>
    <t>Magnitud  - Recursos vigencia</t>
  </si>
  <si>
    <t>Magnitud  - Recursos reserva</t>
  </si>
  <si>
    <t>Programación y Seguimiento presupuesto de vigencia</t>
  </si>
  <si>
    <t>Presupuesto _Reservas</t>
  </si>
  <si>
    <t>Magnitud total programada</t>
  </si>
  <si>
    <t>Magnitud total entregada (ejecutada)</t>
  </si>
  <si>
    <t>%</t>
  </si>
  <si>
    <t>Magnitud contratada</t>
  </si>
  <si>
    <t>Magnitud entregada (ejecutada)</t>
  </si>
  <si>
    <t>Avance  Cualitativo Metas del Plan de Desarrollo</t>
  </si>
  <si>
    <t>Magnitud _anualización Metas del Plan de Desarrollo</t>
  </si>
  <si>
    <t xml:space="preserve">Actividad Proyecto de Inversión_Asociada
</t>
  </si>
  <si>
    <t>Tipo de Meta del Plan de Desarrollo</t>
  </si>
  <si>
    <t>Código Meta del Plan de Desarrollo
(Combine acorde al total de actividades del proyecto asociadas a la meta)</t>
  </si>
  <si>
    <t>Meta del Plan de Desarrollo
(Combine acorde al total de actividades del proyecto asociadas a la meta)</t>
  </si>
  <si>
    <t>Indicador Meta del Plan de Desarrollo
(Combine acorde al total de actividades proyecto asociadas a la meta)</t>
  </si>
  <si>
    <t>Responsable de reporte Meta del Plan de Desarrollo</t>
  </si>
  <si>
    <t>b.    Retrasos y soluciones:  Mencione las situaciones misionales que han dificultado el logro de las actividades y su solución.</t>
  </si>
  <si>
    <t xml:space="preserve">c.    Impactos o beneficios obtenidos con la ejecución de la Meta del Plan de Desarrollo. 
</t>
  </si>
  <si>
    <t>Meta Producto
Meta Priorizada</t>
  </si>
  <si>
    <t>Presupuesto vigencia comprometido</t>
  </si>
  <si>
    <t>Magnitud entregada recursos vigencia</t>
  </si>
  <si>
    <t>Presupuesto de reservas girado</t>
  </si>
  <si>
    <t>Magnitud entregada 
recursos reserva</t>
  </si>
  <si>
    <t>Ejecución Año  2024</t>
  </si>
  <si>
    <t>Programación_Año  2025</t>
  </si>
  <si>
    <t xml:space="preserve"> 4. Bogotá ordena su territorio y avanza en su acción climática</t>
  </si>
  <si>
    <t>4. 26. Movilidad Sostenible</t>
  </si>
  <si>
    <t>PE01-IN03-F01</t>
  </si>
  <si>
    <t>2026</t>
  </si>
  <si>
    <t>Se programan para mantenimiento de señalización 15 kilómetros de cicloinfraestructura para la vigencia 2025, inferior a la línea base ya que, esta magnitud se encuentra sujeta al cumplimiento de la meta establecida para PDD y se informó que dichasmetas no debían ser modificadas.</t>
  </si>
  <si>
    <t>La meta establecida para la vigencia incluye la magnitud que no fue alcanzada a ejecutarse en el 2025 de manera que tuvo que ser reprogramada para dejarla acumulada para la vigencia 2026.</t>
  </si>
  <si>
    <t xml:space="preserve">Las evidencias del cumplimiento de la meta, corresponden al reporte de los jilómetros mantenidos de cicloinfraestructura y  se encuentran en el siguiente link: </t>
  </si>
  <si>
    <t>Las evidencias del cumplimiento de la meta, corresponden al reporte de los implementación  de kilómetros de cicloinfraestructura y  se encuentran en el siguiente link</t>
  </si>
  <si>
    <t>Meta estratégica</t>
  </si>
  <si>
    <t xml:space="preserve"> Reducir el número de fatalidades en siniestros viales a 462 para el año 2027.</t>
  </si>
  <si>
    <t>Fatalidades en siniestros viales a por año</t>
  </si>
  <si>
    <t>Dirección de Ingeniería de Tránsito - Subdirección de Señalización
Proyecto 7998</t>
  </si>
  <si>
    <t>1, 2</t>
  </si>
  <si>
    <t>N.A</t>
  </si>
  <si>
    <t xml:space="preserve">En el entendido que las acciones adelantadas en materia de señalización no están orientadas a ningún grupo poblacional específico; sino que por el contrario benefician a toda la población que en algún momento tránsita por la zona de la ciudad en donde se adelantó dicha ejecución la población beneficiada es la totalidad que habita en la ciudad.
En cuanto a las accciones de mantenimiento a la cicloinfraestructura , sin duda ofrece beneficios en  reforzar la seguridad vial, pues al contar con ciclorrutas en buen estado; estas  proporcionan un espacio más seguro no solo a los ciclistas, sino a todos los demás actores viales. </t>
  </si>
  <si>
    <r>
      <rPr>
        <b/>
        <sz val="10"/>
        <color rgb="FF000000"/>
        <rFont val="Calibri"/>
        <family val="2"/>
      </rPr>
      <t>Implementación ciclorruta nueva</t>
    </r>
    <r>
      <rPr>
        <sz val="10"/>
        <color rgb="FF000000"/>
        <rFont val="Calibri"/>
        <family val="2"/>
      </rPr>
      <t xml:space="preserve">: Durante lo corrido del PDD se lleva un avance </t>
    </r>
    <r>
      <rPr>
        <b/>
        <sz val="10"/>
        <color rgb="FF000000"/>
        <rFont val="Calibri"/>
        <family val="2"/>
      </rPr>
      <t>5,48</t>
    </r>
    <r>
      <rPr>
        <sz val="10"/>
        <color rgb="FF000000"/>
        <rFont val="Calibri"/>
        <family val="2"/>
      </rPr>
      <t xml:space="preserve"> kilómetros, de los cuales durante la vigencia 2024 se realizó la implementación de 1,46 km y en la vigencia 2025 un avance de 3,89 kilómetros. En la vigencia 2026 se han ejecutado 0,13 kilómetros.
</t>
    </r>
    <r>
      <rPr>
        <b/>
        <sz val="10"/>
        <color rgb="FF000000"/>
        <rFont val="Calibri"/>
        <family val="2"/>
      </rPr>
      <t>Implementación ciclorruta mantenida</t>
    </r>
    <r>
      <rPr>
        <sz val="10"/>
        <color rgb="FF000000"/>
        <rFont val="Calibri"/>
        <family val="2"/>
      </rPr>
      <t>: Durante lo corrido del PDD se lleva un avance 41,96 kilómetros, de los cuales durante la vigencia 2024 se realizó la implementación de 7,55 km, en la vigencia 2025 un avance de 25,4 kilómetros. En la vigencia 2026 se han ejecutado 9,01 kilómetros.</t>
    </r>
    <r>
      <rPr>
        <sz val="10"/>
        <color rgb="FFFF0000"/>
        <rFont val="Calibri"/>
        <family val="2"/>
      </rPr>
      <t xml:space="preserve">
</t>
    </r>
  </si>
  <si>
    <t>Realizar 60 km de mantenimiento de señalización y/o demarcación en ciclo-infraestructura en la ciudad.
Implementar 28 Km de señalización y /o demarcación de ciclo-infraestructura en la ciudad.</t>
  </si>
  <si>
    <r>
      <t>A través de todas las acciones desarrolladas para el cumplimiento de las metas asociadas al proyecto de inversión, que se encuentra básicamente orientado al mantenimiento e implmentación de la cicloinfraestructura de la ciudad, se busca mejorar las condiciones de los ciclousuarios y de todos los actores víales que en un monento determinado conectan o cruzan por dicha infraestructura; de manera que se aumente la seguridad vial, permitiendo con ello, brindar una mejor experiencia en los desplazamientos de los diferentes actores viales usuarios de cualquier manera de las ciclorutas de la ciudad.  Lo que significa que dichas intervenciones acompañadas de otra cantidad de elementos tales como: la autogestión, autoregualción, autocuidado, percepción de peligro vs. seguridad, que cada actor vial implemente,  resultan ser factores importantes que pueden llegar a contribuir con la redución en la ocurrencia de siniestros viales que terminen en fatalidades</t>
    </r>
    <r>
      <rPr>
        <b/>
        <sz val="12"/>
        <rFont val="Calibri"/>
        <family val="2"/>
      </rPr>
      <t xml:space="preserve">.
Implementación ciclorruta nueva: </t>
    </r>
    <r>
      <rPr>
        <sz val="12"/>
        <rFont val="Calibri"/>
        <family val="2"/>
      </rPr>
      <t xml:space="preserve"> En la vigencia 2026 se han ejecutado 0,13 kilómetros.
</t>
    </r>
    <r>
      <rPr>
        <b/>
        <sz val="12"/>
        <rFont val="Calibri"/>
        <family val="2"/>
      </rPr>
      <t xml:space="preserve">Implementación ciclorruta mantenida: </t>
    </r>
    <r>
      <rPr>
        <sz val="12"/>
        <rFont val="Calibri"/>
        <family val="2"/>
      </rPr>
      <t>En la vigencia 2026 se han ejecutado 9,01 kilómetros.</t>
    </r>
  </si>
  <si>
    <t>Las evidencias del cumplimiento de la meta, corresponden al reporte de los jilómetros mantenidos de cicloinfraestructura y  se encuentran en el siguiente link: https://drive.google.com/drive/folders/1FlQ9fEfXBXY79yiCwaGrQFs01dPomoxP</t>
  </si>
  <si>
    <t>Las evidencias del cumplimiento de la meta, corresponden al reporte de los implementación  de kilómetros de cicloinfraestructura y  se encuentran en el siguiente link:https://drive.google.com/drive/folders/1FlQ9fEfXBXY79yiCwaGrQFs01dPomoxP</t>
  </si>
  <si>
    <t>Objetivo PDD</t>
  </si>
  <si>
    <t>Programa PDD</t>
  </si>
  <si>
    <t>No. Meta PDD</t>
  </si>
  <si>
    <t>Nombre Meta PDD</t>
  </si>
  <si>
    <t>ODS</t>
  </si>
  <si>
    <t>1. Bogotá avanza en  seguridad</t>
  </si>
  <si>
    <t>Alcanzar 480.000 estudiantes beneficiadas y beneficiados en el programa de Niñas y Niños Primero – NNP, incluyendo acciones orientadas a mejorar las condiciones de movilidad de las rutas escolares</t>
  </si>
  <si>
    <t>2024110010075</t>
  </si>
  <si>
    <t>Complementar con dispositivos que garanticen la accesibilidad de 340 intersecciones semafóricas que cumplan con las condiciones técnicas para tal fin</t>
  </si>
  <si>
    <t>2024110010076</t>
  </si>
  <si>
    <t>3. Bogotá confía en su potencial</t>
  </si>
  <si>
    <t>Diseñar, implementar y evaluar el 100% del plan sectorial de cultura ciudadana, comunicación y pedagogía cívica que propicien transformaciones voluntarias constructivas y corresponsables en el sistema de movilidad</t>
  </si>
  <si>
    <t>2024110010077</t>
  </si>
  <si>
    <t>O1:Fatalidades en siniestros viales por año</t>
  </si>
  <si>
    <t>15-Fatalidades en siniestros viales por año</t>
  </si>
  <si>
    <t>Realizar 300.000 intervenciones para mejorar las condiciones de movilidad en los corredores y puntos estratégicos de la ciudad Región</t>
  </si>
  <si>
    <t>2024110010093</t>
  </si>
  <si>
    <t>5. Bogotá confía en su gobierno</t>
  </si>
  <si>
    <t>Realizar seguimiento al 100% de los PMT (Planes de Manejo de Tránsito) que generen mayor afectación a los usuarios priorizando la seguridad e infraestructura a las y los peatones y ciclistas</t>
  </si>
  <si>
    <t>2024110010095</t>
  </si>
  <si>
    <t>O1: % del sistema de semaforización inteligente de la ciudad mantenido y optimizado (a 2027 llegar al 99%)</t>
  </si>
  <si>
    <t>52-Porcentaje de viajes en 
modos sostenibles en un día 
típico de los hogares de 
Bogotá</t>
  </si>
  <si>
    <t>Realizar 35.000 intervenciones en las vías y el espacio público para la movilidad enfocadas en la mejora de la seguridad vial, priorizando actividades de señalización y demarcación</t>
  </si>
  <si>
    <t>2024110010096</t>
  </si>
  <si>
    <t>O4:Porcentaje de viajes en modos sostenibles en un día típico de los hogares de Bogotá</t>
  </si>
  <si>
    <t>Realizar un (1) estudio técnico en corredores principales, para evaluar los límites de velocidad en la ciudad</t>
  </si>
  <si>
    <t>2024110010097</t>
  </si>
  <si>
    <t>Recuperar 30.000 m2 de espacio público para una movilidad más segura y accesible, principalmente en entornos relacionados con la movilidad activa y sostenible, siguiendo el enfoque de calle completa</t>
  </si>
  <si>
    <t>2024110010104</t>
  </si>
  <si>
    <t>2024110010100</t>
  </si>
  <si>
    <t>Diseñar e implementar una (1) estrategia para la promoción de infraestructura de recarga de vehículos eléctricos en Bogotá D.C</t>
  </si>
  <si>
    <t>2024110010099</t>
  </si>
  <si>
    <t>Implementar 3 acciones para promover la renovación tecnológica de transporte de carga hacia una tecnología de cero y bajas emisiones</t>
  </si>
  <si>
    <t>2024110010116</t>
  </si>
  <si>
    <t>Implementar una estrategia para lograr que el 50% de bicicletas existentes en la ciudad, según la Encuesta de Movilidad 2023, se registren en la plataforma de Registro obligatorio de bicicletas.</t>
  </si>
  <si>
    <t>12. Producción y consumo responsables</t>
  </si>
  <si>
    <t>Lograr 9.200.000 viajes en modos sostenibles en un día hábil entre semana en Bogotá.</t>
  </si>
  <si>
    <t>2024110010124</t>
  </si>
  <si>
    <t>13. Acción por el clima</t>
  </si>
  <si>
    <t>Desarrollar el 100% de la estrategia de mejora y sostenibilidad del Modelo Integrado De Planeación y Gestión - Mipg en las entidades del Sector Movilidad</t>
  </si>
  <si>
    <t>2024110010127</t>
  </si>
  <si>
    <t>Desarrollar el 100% de mejoramiento en la atención, participación ciudadana incidente y formación para la atención integral con enfoques de género, diferencial y territorial, a través de los canales definidos por cada entidad, del Sector Movilidad</t>
  </si>
  <si>
    <t>2024110010125</t>
  </si>
  <si>
    <t>15. Vida de ecosistemas terrestres</t>
  </si>
  <si>
    <t>17. Alianzas para Lograr los Objetivos</t>
  </si>
  <si>
    <t>PE01-IN03-F05</t>
  </si>
  <si>
    <t>Versión: 1.0</t>
  </si>
  <si>
    <t>% Ponderación horizontal de la tarea año XXXX</t>
  </si>
  <si>
    <t>a.     Avances estratégicos y/o logros de ciudad: Describa de manera clara y específica las acciones desarrolladas para el avance de la Meta del Plan de Desarrollo a la fecha, indique, cuánto, cómo y en dónde.
Inicie señalando el avance acumulado plan de desarrollo y luego el avance de la vigencia.</t>
  </si>
  <si>
    <t>Indicador Metas Estratégicas</t>
  </si>
  <si>
    <t>Meta ODS</t>
  </si>
  <si>
    <t>OBJETIVOS SISTEMAS DE GESTION
(Calidad, Ambiental, SST, Antisoborno, Seguridad de la información, y Continuidad de Negocio)</t>
  </si>
  <si>
    <t>Procesos Entidad</t>
  </si>
  <si>
    <t>05. Espacio público seguro e inclusivo</t>
  </si>
  <si>
    <t>7974 - Fortalecimiento de los procesos contravencionales asociados a las infracciones de normas de tránsito y transporte público en Bogotá D.C.</t>
  </si>
  <si>
    <t>01. Fin de la pobreza</t>
  </si>
  <si>
    <t>01.01. Para 2030, erradicar la pobreza extrema para todas las personas en el mundo, actualmente medida por un ingreso por persona inferior a 1,25 dólares al día</t>
  </si>
  <si>
    <t>Proceso Direccionamiento Estratégico PE01</t>
  </si>
  <si>
    <t>2. Bogotá confía en su bienestar</t>
  </si>
  <si>
    <t>06. Movilidad segura e inclusiva</t>
  </si>
  <si>
    <t>20 - % del sistema de semaforización inteligente de la ciudad mantenido y optimizado (a 2027 llegar al 99%)</t>
  </si>
  <si>
    <t>8008 - Mejoramiento de los servicios prestados en la Secretaría Distrital de Movilidad de Bogotá D.C.</t>
  </si>
  <si>
    <t>01.02. Para 2030, reducir al menos a la mitad la proporción de hombres, mujeres y niños y niñas de todas las edades que viven en la pobreza en todas sus dimensiones con arreglo a las definiciones nacionales</t>
  </si>
  <si>
    <t>2. promover la cultura ciudadana, la protección de la vida, el espacio público para la movilidad y el uso eficiente de medios de transporte en Bogotá y la región</t>
  </si>
  <si>
    <t>2. promoción de hábitos y comportamientos seguros, gestión de la infraestructura que articule los sistemas de movilidad</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</si>
  <si>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</si>
  <si>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</si>
  <si>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Proceso Comunicaciones y Cultura para la Movilidad PE02</t>
  </si>
  <si>
    <t>12. Bogotá cuida a su gente</t>
  </si>
  <si>
    <t>8012 - Implementación de espacios de participación ciudadana incidente en la Secretaría Distrital de Movilidad de Bogotá D.C.</t>
  </si>
  <si>
    <t>01.03. Poner en práctica a nivel nacional sistemas y medidas apropiadas de protección social para todos y, para 2030, lograr una amplia cobertura de los pobres y los más vulnerables</t>
  </si>
  <si>
    <t>3. gestión de trámites y servicios integral y transparente</t>
  </si>
  <si>
    <t>3. estrategias innovadoras en la gestión y control en el espacio público así como en sus trámites y servicios</t>
  </si>
  <si>
    <t xml:space="preserve">3. Fortalecer el uso de medios de transporte sostenibles y alternativos mediante políticas de movilidad amigables con el ambiente y con un enfoque diferencial e incluyente. </t>
  </si>
  <si>
    <t>OSGGA-Implementar el Programa de Ahorro y Uso Eficiente del Agua para la optimización de los recursos en las diferentes sedes que conforman la Secretaría Distrital de Movilidad.</t>
  </si>
  <si>
    <t>Proceso Seguridad Vial PE03</t>
  </si>
  <si>
    <t>4. Bogotá ordena su territorio y avanza en su acción climática</t>
  </si>
  <si>
    <t>26. Movilidad Sostenible</t>
  </si>
  <si>
    <t>7969 - Mejoramiento en la gestión de las acciones de transparencia e integridad de la Secretaría Distrital de Movilidad en Bogotá D.C</t>
  </si>
  <si>
    <t>01.04. Para 2030, garantizar que todos los hombres y mujeres, en particular los pobres y los más vulnerables, tengan los mismos derechos a los recursos económicos, así como acceso a los servicios básicos, la propiedad y el control de las tierras y otros bienes, la herencia, los recursos naturales, las nuevas tecnologías y los servicios económicos, incluida la microfinanciación</t>
  </si>
  <si>
    <t>4. equipo humano que genera confianza en la ciudadanía y en la entidad</t>
  </si>
  <si>
    <t>4. entidad moderna que genere confianza en la ciudadanía</t>
  </si>
  <si>
    <t xml:space="preserve">4. Consolidar un equipo humano calificado, comprometido e íntegro fomentando su bien-estar, la lucha contra la corrupción, la protección de recursos públicos y el cumplimiento normativo. </t>
  </si>
  <si>
    <t>OSGGA-Implementar del Programa de Ahorro y Uso Eficiente de la Energía para la optimización de los recursos en las diferentes sedes que conforman la Secretaría Distrital de Movilidad.</t>
  </si>
  <si>
    <t>Proceso Inteligencia para la Movilidad PE04</t>
  </si>
  <si>
    <t>33. Fortalecimiento institucional para un gobierno confiable</t>
  </si>
  <si>
    <t>7982 - Mejoramiento y mantenimiento de los servicios de TI asociados a la infraestructura tecnológica operacional de la Secretaría Distrital de Movilidad de Bogotá D.C.</t>
  </si>
  <si>
    <t>02. Hambre cero</t>
  </si>
  <si>
    <t>02.01. Para 2030, poner fin al hambre y asegurar el acceso de todas las personas, en particular los pobres y las personas en situaciones vulnerables, incluidos los lactantes, a una alimentación sana, nutritiva y suficiente durante todo el año</t>
  </si>
  <si>
    <t>5. Mejorar la calidad de vida y bien-estar de la ciudadanía a través de políticas, programas y acciones de gestión, innovación, control en vía, prestación de servicios y optimización de la infraestructura para la Movilidad en Bogotá – Región.</t>
  </si>
  <si>
    <t>OSGGA-Fortalecer las acciones que desde el Distrito Capital y la Secretaria Distrital de Movilidad se adelanten en relación a problemáticas socio-ambientales relacionadas con la gestión integral de los residuos</t>
  </si>
  <si>
    <t>Proceso Planeación de Transporte e Infraestructura PM01</t>
  </si>
  <si>
    <t>39. Camino hacia una democracia deliberativa con un gobierno cercano a la gente y con participación ciudadana</t>
  </si>
  <si>
    <t>7980 - Implementación de intervenciones integrales de cultura, comunicación y pedagogía, para la movilidad segura en Bogotá D.C</t>
  </si>
  <si>
    <t>02.02.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</si>
  <si>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OSGGA-Fomentar el consumo sostenible y el uso eficiente de los recursos en todas las actividades de la entidad, con el objetivo de alcanzar un consumo responsable que contribuya tanto a la sostenibilidad ambiental como a la mejora de la calidad de vida.</t>
  </si>
  <si>
    <t>Proceso Gestión de Tránsito y Control de Tránsito y Transporte PM02</t>
  </si>
  <si>
    <t>7985 - Consolidación del trabajo colaborativo y apoyo institucional en la Secretaría Distrital de Movilidad de Bogotá D.C.</t>
  </si>
  <si>
    <t>02.03.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</si>
  <si>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OSGGA-Implementar el programa de Mejoramiento de las Condiciones Ambientales Internas, articulado con la gestión de cambio climático.</t>
  </si>
  <si>
    <t>7994 - Fortalecimiento de la Gestión Jurídica en la Secretaría Distrital de Movilidad de Bogotá D.C.</t>
  </si>
  <si>
    <t>02.C.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</si>
  <si>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OSGGA-Fortalecer las buenas prácticas ambientales mediante estrategias efectivas de comunicación, formación y sensibilización en toda la entidad.</t>
  </si>
  <si>
    <t>Proceso Gestión de Trámites y Servicios para la Ciudadanía PM04</t>
  </si>
  <si>
    <t>7941 - Fortalecimiento del componente de gobernanza para la implementación de la estrategia de seguridad vial en Bogotá D.C.</t>
  </si>
  <si>
    <t>03. Salud y Bienestar</t>
  </si>
  <si>
    <t>03.01. Para 2030, reducir la tasa mundial de mortalidad materna a menos de 70 por cada 100.000 nacidos vivos</t>
  </si>
  <si>
    <t>OSGAS-Mantener las buenas prácticas antisoborno contenidas en la norma ISO 37001 y las demás adoptadas por la Entidad.</t>
  </si>
  <si>
    <t>Proceso  Gestión Contravencional y Transporte Publico PM05</t>
  </si>
  <si>
    <t>7975 - Implementación de acciones para una movilidad sostenible, segura y confiable para Bogotá D.C.</t>
  </si>
  <si>
    <t>03.02.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</si>
  <si>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OSGAS-Promover una cultura de integridad y ética pública en los colaboradores de la SDM, para el cumplimiento del marco de gestión antisoborno definido por la Entidad, y su concientización en la política antisoborno y en los demás elementos que integran el Sistema.</t>
  </si>
  <si>
    <t>Proceso Gestión Social PM06</t>
  </si>
  <si>
    <t>7996 - Fortalecimiento del programa niñas y niños primero para mejorar la seguridad vial y la confianza en el camino al colegio en Bogotá D.C.</t>
  </si>
  <si>
    <t>03.03. Para 2030, poner fin a las epidemias del SIDA, la tuberculosis, la malaria y las enfermedades tropicales desatendidas y combatir la hepatitis, las enfermedades transmitidas por el agua y otras enfermedades transmisibles</t>
  </si>
  <si>
    <t>OSGAS-Gestionar las denuncias presentadas por presuntos actos de soborno, asegurando la protección de la identidad del denunciante en buena fe y bajo una sospecha razonable, y evitar represalias a éste.</t>
  </si>
  <si>
    <t>Proceso Gestión Administrativa PA01</t>
  </si>
  <si>
    <t>7998 - Fortalecimiento de la red de cicloinfraestructura en la ciudad de Bogotá D.C.</t>
  </si>
  <si>
    <t>03.04. Para 2030, reducir en un tercio la mortalidad prematura por enfermedades no transmisibles mediante la prevención y el tratamiento y promover la salud mental y el bienestar</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</si>
  <si>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</si>
  <si>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Proceso Talento Humano PA02</t>
  </si>
  <si>
    <t>8000 - Fortalecimiento del sistema de señalización para la movilidad enfocada en la mejora de la seguridad vial en la ciudad de Bogotá D.C</t>
  </si>
  <si>
    <t>03.05. Fortalecer la prevención y el tratamiento del abuso de sustancias adictivas, incluido el uso indebido de estupefacientes y el consumo nocivo de alcohol</t>
  </si>
  <si>
    <t>OSGSST- Identificar continua y sistemáticamente los peligros, evaluar, valorar los riesgos en SST y determinar los controles operacionales para su eliminación o mitigación.</t>
  </si>
  <si>
    <t>Proceso Gestión Financiera PA03</t>
  </si>
  <si>
    <t>8001 - Consolidación de las intervenciones en el espacio público para el mejoramiento de las condiciones de movilidad y seguridad vial en los corredores y puntos estratégicos
en Bogotá D.C.</t>
  </si>
  <si>
    <t>03.06. Para 2020, reducir a la mitad el número de muertes y lesiones causadas por accidentes de tráfico en el mundo</t>
  </si>
  <si>
    <t>OSGSST-Prevenir lesiones y deterioro de la salud relacionados con el trabajo a los (as) colaboradores (as) proporcionando lugares de trabajo seguros y saludables, favoreciendo en todo momento su consulta y participación y la de sus representantes.</t>
  </si>
  <si>
    <t>Proceso Tecnologías de la Información y las Comunicaciones PA04</t>
  </si>
  <si>
    <t>8009 - Fortalecimiento de las intervenciones de control y prevención del tránsito y el transporte para mejorar la seguridad vial en Bogotá D.C.</t>
  </si>
  <si>
    <t>03.08. Lograr la cobertura sanitaria universal, en particular la protección contra los riesgos financieros, el acceso a servicios de salud esenciales de calidad y el acceso a medicamentos y vacunas seguros, eficaces, asequibles y de calidad para todos</t>
  </si>
  <si>
    <t>Proceso Gestión Jurídica PA05</t>
  </si>
  <si>
    <t>03.C. Aumentar sustancialmente la financiación de la salud y la contratación, el desarrollo, la capacitación y la retención del personal sanitario en los países en desarrollo, especialmente en los países menos adelantados y los pequeños Estados insulares en desarrollo</t>
  </si>
  <si>
    <t xml:space="preserve">OSGSST-Definir e implementar planes y estrategias para el mejoramiento continuo de las condiciones de salud y seguridad en el trabajo.. </t>
  </si>
  <si>
    <t>Proceso Control y Evaluación de la Gestión PV01</t>
  </si>
  <si>
    <t>03.D. Reforzar la capacidad de todos los países, en particular los países en desarrollo, en materia de alerta temprana, reducción de riesgos y gestión de los riesgos para la salud nacional y mundial</t>
  </si>
  <si>
    <t>OSGSI- Gestionar los activos de información, salvaguardandolos ante cualquier incidente que pueda provocar su destrucción, divulgación, indisponibilidad o uso no compartido.</t>
  </si>
  <si>
    <t>Proceso Control Disciplinario PV02</t>
  </si>
  <si>
    <t>04. Educación de Calidad</t>
  </si>
  <si>
    <t>04.01. De aquí a 2030, asegurar que todas las niñas y todos los niños terminen la enseñanza primaria y secundaria, que ha de ser gratuita, equitativa y de calidad y producir resultados de aprendizaje pertinentes y efectivos</t>
  </si>
  <si>
    <t>OSGSI-Gestionar los riesgos de seguridad de la información aplicando los controles necesarios para cada situación, garantizando la sostenibilidad de las operaciones.</t>
  </si>
  <si>
    <t>04.02. De aquí a 2030, asegurar que todas las niñas y todos los niños tengan acceso a servicios de atención y desarrollo en la primera infancia y educación preescolar de calidad, a fin de que estén preparados para la enseñanza primaria</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</si>
  <si>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</si>
  <si>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04.03. De aquí a 2030, asegurar el acceso igualitario de todos los hombres y las mujeres a una formación técnica, profesional y superior de calidad, incluida la enseñanza universitaria</t>
  </si>
  <si>
    <t>OSGSI-Establecer mecanismos que permitan mantener la seguridad de la información durante una interrupción de la infraestructura tecnológica que soporta la operación de los servicios ofrecidos por la Entidad.</t>
  </si>
  <si>
    <t>04.04. De aquí a 2030, aumentar considerablemente el número de jóvenes y adultos que tienen las competencias necesarias, en particular técnicas y profesionales, para acceder al empleo, el trabajo decente y el emprendimiento</t>
  </si>
  <si>
    <t>04.07. 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</si>
  <si>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OSGCN-Identificar los procesos, servicios y trámites críticos de la entidad que requieren una estrategia de continuidad, debido al impacto que podría tener para la entidad su interrupción.</t>
  </si>
  <si>
    <t>04.A. Construir y adecuar instalaciones educativas que tengan en cuenta las necesidades de los niños y las personas con discapacidad y las diferencias de género, y que ofrezcan entornos de aprendizaje seguros, no violentos, inclusivos y eficaces para todos</t>
  </si>
  <si>
    <t>OSGCN-Implementar planes y medios necesarios para desarrollar en la entidad la capacidad de recuperación frente a diferentes escenarios de interrupción.</t>
  </si>
  <si>
    <t>04.B.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</si>
  <si>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OSGCN-Gestionar el óptimo manejo de incidentes de continuidad del negocio en la Secretaría Distrital de Movilidad.</t>
  </si>
  <si>
    <t>04.C. 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</si>
  <si>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OSGCN-Desarrollar las competencias mínimas requeridas para los roles que hacen parte de la estructura de recuperación de la entidad.</t>
  </si>
  <si>
    <t xml:space="preserve">05. Igualdad de género </t>
  </si>
  <si>
    <t>05.01. Poner fin a todas las formas de discriminación contra todas las mujeres y las niñas en todo el mundo</t>
  </si>
  <si>
    <t>05.02. Eliminar todas las formas de violencia contra todas las mujeres y las niñas en los ámbitos público y privado, incluidas la trata y la explotación sexual y otros tipos de explotación</t>
  </si>
  <si>
    <t>05.04. Reconocer y valorar los cuidados y el trabajo doméstico no remunerados mediante servicios públicos, infraestructuras y políticas de protección social, y promoviendo la responsabilidad compartida en el hogar y la familia, según proceda en cada país</t>
  </si>
  <si>
    <t>05.05. Asegurar la participación plena y efectiva de las mujeres y la igualdad de oportunidades de liderazgo a todos los niveles decisorios en la vida política, económica y pública</t>
  </si>
  <si>
    <t>05.B. Mejorar el uso de la tecnología instrumental, en particular la tecnología de la información y las comunicaciones, para promover el empoderamiento de las mujeres</t>
  </si>
  <si>
    <t>05.C. Aprobar y fortalecer políticas acertadas y leyes aplicables para promover la igualdad de género y el gempoderamiento de todas las mujeres y las niñas a todos los niveles</t>
  </si>
  <si>
    <t>06. Agua limpia y saneamiento</t>
  </si>
  <si>
    <t>06.01. De aquí a 2030, lograr el acceso universal y equitativo al agua potable a un precio asequible para todos</t>
  </si>
  <si>
    <t>06.02. De aquí a 2030, lograr el acceso a servicios de saneamiento e higiene adecuados y equitativos para todos y poner fin a la defecación al aire libre, prestando especial atención a las necesidades de las mujeres y las niñas y las personas en situaciones de vulnerabilidad</t>
  </si>
  <si>
    <t>06.03.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</si>
  <si>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06.06. De aquí a 2020, proteger y restablecer los ecosistemas relacionados con el agua, incluidos los bosques, las montañas, los humedales, los ríos, los acuíferos y los lagos</t>
  </si>
  <si>
    <t>07. Energía asequible y no contaminante</t>
  </si>
  <si>
    <t>07.03. De aquí a 2030, duplicar la tasa mundial de mejora de la eficiencia energética</t>
  </si>
  <si>
    <t>08. Trabajo decente y crecimiento económico</t>
  </si>
  <si>
    <t>08.02. Lograr niveles más elevados de productividad económica mediante la diversificación, la modernización tecnológica y la innovación, entre otras cosas centrándose en los sectores con gran valor añadido y un uso intensivo de la mano de obra</t>
  </si>
  <si>
    <t>08.03.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</si>
  <si>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08.06. De aquí a 2020, reducir considerablemente la proporción de jóvenes que no están empleados y no cursan estudios ni reciben capacitación</t>
  </si>
  <si>
    <t>08.07. 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</si>
  <si>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08.09. De aquí a 2030, elaborar y poner en práctica políticas encaminadas a promover un turismo sostenible que cree puestos de trabajo y promueva la cultura y los productos locales</t>
  </si>
  <si>
    <t>09. Industria, innovación e infraestructura</t>
  </si>
  <si>
    <t>09.01. Desarrollar infraestructuras fiables, sostenibles, resilientes y de calidad, incluidas infraestructuras regionales y transfronterizas, para apoyar el desarrollo económico y el bienestar humano, haciendo especial hincapié en el acceso asequible y equitativo para todos</t>
  </si>
  <si>
    <t>09.02.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</si>
  <si>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09.04. 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</si>
  <si>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09.05.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</si>
  <si>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09.C. Aumentar significativamente el acceso a la tecnología de la información y las comunicaciones y esforzarse por proporcionar acceso universal y asequible a Internet en los países menos adelantados de aquí a 2020</t>
  </si>
  <si>
    <t>10. Reducción de las desigualdades</t>
  </si>
  <si>
    <t>10.02. De aquí a 2030, potenciar y promover la inclusión social, económica y política de todas las personas, independientemente de su edad, sexo, discapacidad, raza, etnia, origen, religión o situación económica u otra condición</t>
  </si>
  <si>
    <t>10.02. De aquí a 2030, potenciar y promover la inclusión social, económica y política de todas las personas, independientemente de su edad, sexo, discapacidad, raza, etnia, origen, religión o situación económica u otra
condición</t>
  </si>
  <si>
    <t>10.07. Facilitar la migración y la movilidad ordenadas, seguras, regulares y responsables de las personas, incluso mediante la aplicación de políticas migratorias planificadas y bien gestionadas</t>
  </si>
  <si>
    <t>11. Ciudades y Comunidades Sostenibles</t>
  </si>
  <si>
    <t>11.01. De aquí a 2030, asegurar el acceso de todas las personas a viviendas y servicios básicos adecuados, seguros y asequibles y mejorar los barrios marginales</t>
  </si>
  <si>
    <t>11.02. 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</si>
  <si>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11.03. De aquí a 2030, aumentar la urbanización inclusiva y sostenible y la capacidad para la planificación y la gestión participativas, integradas y sostenibles de los asentamientos humanos en todos los países</t>
  </si>
  <si>
    <t>11.04. Redoblar los esfuerzos para proteger y salvaguardar el patrimonio cultural y natural del mundo</t>
  </si>
  <si>
    <t>11.05. 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</si>
  <si>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11.06. De aquí a 2030, reducir el impacto ambiental negativo per capita de las ciudades, incluso prestando especial atención a la calidad del aire y la gestión de los desechos municipales y de otro tipo</t>
  </si>
  <si>
    <t>11.07. De aquí a 2030, proporcionar acceso universal a zonas verdes y espacios públicos seguros, inclusivos y accesibles, en particular para las mujeres y los niños, las personas de edad y las personas con discapacidad</t>
  </si>
  <si>
    <t>11.A. Apoyar los vínculos económicos, sociales y ambientales positivos entre las zonas urbanas, periurbanas y rurales fortaleciendo la planificación del desarrollo nacional y regional</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</si>
  <si>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</si>
  <si>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12.05. De aquí a 2030, reducir considerablemente la generación de desechos mediante actividades de prevención, reducción, reciclado y reutilización</t>
  </si>
  <si>
    <t>12.B. Elaborar y aplicar instrumentos para vigilar los efectos en el desarrollo sostenible, a fin de lograr un turismo sostenible que cree puestos de trabajo y promueva la cultura y los productos locales</t>
  </si>
  <si>
    <t>13.01. Fortalecer la resiliencia y la capacidad de adaptación a los riesgos relacionados con el clima y los desastres naturales en todos los países</t>
  </si>
  <si>
    <t>13.02. Incorporar medidas relativas al cambio climático en las políticas, estrategias y planes nacionales</t>
  </si>
  <si>
    <t>13.03. Mejorar la educación, la sensibilización y la capacidad humana e institucional respecto de la mitigación del cambio climático, la adaptación a él, la reducción de sus efectos y la alerta temprana</t>
  </si>
  <si>
    <t>15.01. 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</si>
  <si>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15.05. Para 2020, integrar los valores de los ecosistemas y la diversidad biológica en la planificación nacional y local, los procesos de desarrollo, las estrategias de reducción de la pobreza y la contabilidad</t>
  </si>
  <si>
    <t>15.09. Para 2020, integrar los valores de los ecosistemas y la diversidad biológica en la planificación nacional y local, los procesos de desarrollo, las estrategias de reducción de la pobreza y la contabilidad</t>
  </si>
  <si>
    <t>16. Paz, Justicia e Instituciones Sólidas</t>
  </si>
  <si>
    <t>16.01. Reducir significativamente todas las formas de violencia y las correspondientes tasas de mortalidad en todo el mundo</t>
  </si>
  <si>
    <t>16.02. Poner fin al maltrato, la explotación, la trata y todas las formas de violencia y tortura contra los niños</t>
  </si>
  <si>
    <t>16.03. Promover el estado de derecho en los planos nacional e internacional y garantizar la igualdad de acceso a la justicia para todos</t>
  </si>
  <si>
    <t>16.04. De aquí a 2030, reducir significativamente las corrientes financieras y de armas ilícitas, fortalecer la recuperación y devolución de los activos robados y luchar contra todas las formas de delincuencia organizada</t>
  </si>
  <si>
    <t>16.05. Reducir considerablemente la corrupción y el soborno en todas sus formas</t>
  </si>
  <si>
    <t>16.06. Crear a todos los niveles instituciones eficaces y transparentes que rindan cuentas</t>
  </si>
  <si>
    <t>16.07. Garantizar la adopción en todos los niveles de decisiones inclusivas, participativas y representativas que respondan a las necesidades</t>
  </si>
  <si>
    <t>16.A. Fortalecer las instituciones nacionales pertinentes, incluso mediante la cooperación internacional, para crear a todos los niveles, particularmente en los países en desarrollo, la capacidad de prevenir la violencia y combatir el terrorismo y la delincuencia</t>
  </si>
  <si>
    <t>17.01. Fortalecer la movilización de recursos internos, incluso mediante la prestación de apoyo internacional a los países en desarrollo, con el fin de mejorar la capacidad nacional para recaudar ingresos fiscales y de otra índole</t>
  </si>
  <si>
    <t>17.07. Promover el desarrollo de tecnologías ecológicamente racionales y su transferencia, divulgación y difusión a los países en desarrollo en condiciones favorables, incluso en condiciones concesionarias y preferenciales, según lo convenido de mutuo acuerdo</t>
  </si>
  <si>
    <t>17.18. 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</si>
  <si>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17.19. De aquí a 2030, aprovechar las iniciativas existentes para elaborar indicadores que permitan medir los progresos en materia de desarrollo sostenible y complementen el producto interno bruto, y apoyar la creación de capacidad estadística en los países en desarrollo</t>
  </si>
  <si>
    <t>Fecha Act listas_11_marzo_2026</t>
  </si>
  <si>
    <t>Versión: 2.0</t>
  </si>
  <si>
    <t xml:space="preserve">Proceso de Seguridad Vial PE03
Proceso Ingeniería de Tránsito PM03
Proceso de Comunicaciones y Cultura para la Movilidad PE02
Proceso Gestión Contravencional y al Transporte Publico PM05
Proceso de Gestión de Trámites y Servicios para la Ciudadanía PM04
Proceso de Gestión Jurídica PA05
Proceso Gestión de Tránsito y Control de Tránsito y Transporte PM02
Proceso Inteligencia para la Movilidad PE04
</t>
  </si>
  <si>
    <t>Estratégico
Misional
Apoyo</t>
  </si>
  <si>
    <t>Subsecretaría de Política de Movilidad
Subsecretaría de Gestión de Movilidad
Subsecretaría de Gestión Corporativa
Subsecretaría de Servicios a la Ciudadanía
Subsecretaría de Gestión Jurídica</t>
  </si>
  <si>
    <r>
      <rPr>
        <sz val="10"/>
        <rFont val="Calibri"/>
        <family val="2"/>
      </rPr>
      <t xml:space="preserve">Oficina de Seguridad Vial
Dirección de Inteligencia para la Movilidad
Subdirección de señalización
Oficina Asesora de Comunicaciones y Cultura para la Movilidad
Dirección de Investigaciones Administrativas al Tránsito y Transporte
Dirección de atención al ciudadano
Dirección de Normatividad y Conceptos
Dirección de Gestión de Cobro
Subdirección de Gestión en Vía
Subdirección de Control de Tránsito y Transporte
Subdirección de Planes de Manejo de Tránsito
Subdirección de Semaforización
Dirección de Gestión de Tránsito y Control de Tránsito y Transporte
</t>
    </r>
    <r>
      <rPr>
        <sz val="10"/>
        <color rgb="FFFF0000"/>
        <rFont val="Calibri"/>
        <family val="2"/>
      </rPr>
      <t xml:space="preserve">
</t>
    </r>
    <r>
      <rPr>
        <sz val="10"/>
        <color theme="1"/>
        <rFont val="Calibri"/>
        <family val="2"/>
      </rPr>
      <t xml:space="preserve">
</t>
    </r>
  </si>
  <si>
    <t>Fatalidades en siniestros viales por año</t>
  </si>
  <si>
    <t>Sistema de Información para la Gestión y el Análisis Territorial - SIGAT
Agenda de Servicios del grupo operativo de la Dirección de Gestión y Control de Tránsito y Transporte
Base de Datos y/o registros de la OACCM - P.A.A.</t>
  </si>
  <si>
    <t>Excel</t>
  </si>
  <si>
    <t>Sistema de Información para la Gestión y el Análisis Territorial - SIGAT</t>
  </si>
  <si>
    <t>Personas fallecidas.</t>
  </si>
  <si>
    <t>Acuerdo 927 de 2024 por medio del cual se adopta el Plan De Desarrollo Económico, Social, Ambiental Y De Obras Públicas Del Distrito Capital 2024-2027 “Bogotá Camina Segura”
Decreto 494 de 2023 Alcaldía Mayor de Bogotá, D.C. Por medio del cual se adopta el Plan Distrital de Seguridad Vial 2023-2032
Decreto 497 de 2023 Por el cual se adopta el Plan de Movilidad Sostenible y Segura - PMSS
Objetivos de Desarrollo Sostenible (ODS) a través de metas específicas como la Meta 3.6, que busca reducir a la mitad las muertes y lesiones por accidentes de tránsito para 2030, y el Objetivo 11.2, que insta a mejorar la seguridad de los sistemas de transporte</t>
  </si>
  <si>
    <t>Medir el número de fatalidades en siniestros viales por año</t>
  </si>
  <si>
    <t>Numero de fatalidades en siniestros viales por año</t>
  </si>
  <si>
    <t>Número de víctimas fatales por siniestros viales</t>
  </si>
  <si>
    <t>Número</t>
  </si>
  <si>
    <t>Bases de datos del Sistema de Información para la Gestión y el Análisis Territorial - SIGAT</t>
  </si>
  <si>
    <t>Cantidad anual de actores viales fallecidos en siniestros viales en Bogotá</t>
  </si>
  <si>
    <t>No aplica</t>
  </si>
  <si>
    <t xml:space="preserve">Nicolás Adolfo Correal Huertas
Olga Liliana Pineda Buitrago
Clemencia Rojas Arias
Jhon Alexander González Mendoza
Paulo Andrés Rincón Garay
</t>
  </si>
  <si>
    <t xml:space="preserve">José Segundo López Valderrama
Rafael Unda
Francy Andrea Gutiérrez Velandia
Ana María Cataño Blanco
Giovanny Andrés García Rodríguez
 Ernesto Gordillo Triana
Natalia Catalina Cogollo Uyaban
Hernán Sebastián Cortés Osorio
 Jhon Freddy Domínguez Fuentes
Jack David Hurtado Casquetes
Martha Cecilia Bayona
Diego Andrés Suarez Gómez
Nathaly Patiño González
</t>
  </si>
  <si>
    <t xml:space="preserve">Iván Oswaldo Acevedo
Jeimmy Lizeth Enciso 
Daniela Hincapié
Camilo Calderón
María Elizabeth Malaver
Nancy Haidy Muñoz Chavarro
Xiomara Gómez
Carolina Gil
      </t>
  </si>
  <si>
    <r>
      <rPr>
        <b/>
        <sz val="10"/>
        <color theme="1"/>
        <rFont val="Calibri"/>
        <family val="2"/>
      </rPr>
      <t>ENERO:</t>
    </r>
    <r>
      <rPr>
        <sz val="10"/>
        <color theme="1"/>
        <rFont val="Calibri"/>
        <family val="2"/>
      </rPr>
      <t xml:space="preserve"> Se ejecutó el mantenimiento de 3,90 Km de ciclorruta en las localidades de Los Mártires con 3,28km (AC 13 ENTRE KR33 Y KR45) (AC 13 ENTRE KR 14 Y KR 33) y Suba con 0,62 (AK 72 ENTRE CL 147 Y CL 152B)(KR 128 ENTRE CL 143 Y CL 144).
</t>
    </r>
    <r>
      <rPr>
        <b/>
        <sz val="10"/>
        <color theme="1"/>
        <rFont val="Calibri"/>
        <family val="2"/>
      </rPr>
      <t xml:space="preserve">FEBRERO: </t>
    </r>
    <r>
      <rPr>
        <sz val="10"/>
        <color theme="1"/>
        <rFont val="Calibri"/>
        <family val="2"/>
      </rPr>
      <t xml:space="preserve">Se ejecutó el mantenimiento de 5,11 Km de ciclorruta en las localidades de Teusaquillo con 2,01 km (AK 30 entre CL 39 Bis A y CL 63)  y Barrios Unidos con 3,10 km  (AK 30 entre CL 63 y CL 93).
</t>
    </r>
    <r>
      <rPr>
        <b/>
        <sz val="10"/>
        <color theme="1"/>
        <rFont val="Calibri"/>
        <family val="2"/>
      </rPr>
      <t>MARZO:</t>
    </r>
    <r>
      <rPr>
        <sz val="10"/>
        <color theme="1"/>
        <rFont val="Calibri"/>
        <family val="2"/>
      </rPr>
      <t xml:space="preserve"> No se realizó intervención de señalización en cicloinfraestructura mantenida. </t>
    </r>
  </si>
  <si>
    <r>
      <rPr>
        <b/>
        <sz val="10"/>
        <color theme="1"/>
        <rFont val="Calibri"/>
        <family val="2"/>
      </rPr>
      <t xml:space="preserve">ENERO: </t>
    </r>
    <r>
      <rPr>
        <sz val="10"/>
        <color theme="1"/>
        <rFont val="Calibri"/>
        <family val="2"/>
      </rPr>
      <t xml:space="preserve">Se adelantó implementación de 0,13 Km cicloinfraestructura en la localidad de SUBA (AK 72 ENTRE CL 127 B BIS Y CL 127C)
</t>
    </r>
    <r>
      <rPr>
        <b/>
        <sz val="10"/>
        <color theme="1"/>
        <rFont val="Calibri"/>
        <family val="2"/>
      </rPr>
      <t>FEBRERO</t>
    </r>
    <r>
      <rPr>
        <sz val="10"/>
        <color theme="1"/>
        <rFont val="Calibri"/>
        <family val="2"/>
      </rPr>
      <t xml:space="preserve">: No se realizó intervención de señalización en cicloinfraestructura nueva. 
</t>
    </r>
    <r>
      <rPr>
        <b/>
        <sz val="10"/>
        <color theme="1"/>
        <rFont val="Calibri"/>
        <family val="2"/>
      </rPr>
      <t xml:space="preserve">MARZO: </t>
    </r>
    <r>
      <rPr>
        <sz val="10"/>
        <color theme="1"/>
        <rFont val="Calibri"/>
        <family val="2"/>
      </rPr>
      <t xml:space="preserve">No se realizó intervención de señalización en cicloinfraestructura nueva. </t>
    </r>
  </si>
  <si>
    <t xml:space="preserve">En lo transcurrido del PDD para el PI 7998 a corte de MARZO de la vigencia 2026, se realizó el mantenimiento de 9,01 km de ciclorruta. Estas actividades se ejecutaron en 4 localidades del Distrito capital, correspondiente a  LOS MÁRTIRES (3,28 Km), SUBA (0,62 Km), TEUSAQUILLO (2,01 Km) y BARRIOS UNIDOS (3,10 Km). Las tareas y subtareas que se tenían proyectadas ejecutar para dar cumplimiento a la meta se ejecutaron a cabalidad dando como resultado el avance descrito. </t>
  </si>
  <si>
    <t xml:space="preserve">
En lo transcurrido del PDD para el PI 7998 a corte de MARZO de la vigencia 2026, se realizó la implementación de  0,13 km de señalización en cicloinfraestructura nueva. Estas actividades se ejecutaron en 1 localidad del Distrito capital, correspondiente a 0,13 Km de cicloinfraestructura en la Localidad de Suba (AK 72 ENTRE CL 127 B BIS Y CL 127C).
Las tareas y subtareas que se tenían proyectadas ejecutar para dar cumplimiento a la meta se ejecutaron a cabalidad dando como resultado el avance descrito. 
</t>
  </si>
  <si>
    <r>
      <rPr>
        <b/>
        <sz val="11"/>
        <rFont val="Calibri"/>
        <family val="2"/>
        <scheme val="minor"/>
      </rPr>
      <t>Observaciones y/o notas aclaratorias frente a la información reportada en esta pestaña:</t>
    </r>
    <r>
      <rPr>
        <sz val="11"/>
        <rFont val="Calibri"/>
        <family val="2"/>
        <scheme val="minor"/>
      </rPr>
      <t>Teniendo en cuenta las dificultades operativas y metodológicas que afronta la Subsecretaría de Gestión de la Movilidad para determinar con exactitud los recursos concretos invertidos por vigencia y por reserva en relación con el cumplimiento de metas registradas en el Sistema de Seguimiento al Plan de Desarrollo Distrital – SEGPLAN, se hace necesario precisar que, desde el punto de vista técnico y operativo, no es viable establecer un costo total individualizado asociado al cumplimiento de cada tarea o subtarea que contribuye al logro de una meta específica.
Es el caso de las metas en materia de señalización vial. Puesto que las actividades que ejecutan los contratistas se estructuran mediante contratos integrales por zonas, en las cuales se ha dividido la ciudad para facilitar la gestión operativa. Dichos contratos tienen una duración aproximada de treinta y seis (36) meses y se suscriben bajo la modalidad de vigencias futuras, lo cual implica que su ejecución se extiende a lo largo de varias vigencias fiscales. En este contexto, las distintas intervenciones que finalmente se traducen en magnitudes de cumplimiento de metas se realizan dentro de un mismo marco contractual, lo que dificulta la asignación estricta y diferenciada de recursos para cada intervención individual.
En conclusión, desde el punto de vista técnico, operativo y presupuestal, la Subsecretaría de Gestión de la Movilidad considera que no es viable realizar una discriminación precisa entre recursos de vigencia y recursos de reserva asociados al cumplimiento de las metas reportadas en SEGPLAN, toda vez que dicha separación implicaría estimaciones o aproximaciones que no reflejarían con exactitud la realidad de la ejecución de las intervenciones y podrían generar interpretaciones imprecisas tanto en la forma como en el fondo de la información reportada.</t>
    </r>
  </si>
  <si>
    <t xml:space="preserve">En el entendido que las acciones adelantadas en materia de señalización no están orientadas a ningún grupo poblacional específico; sino que por el contrario benefician a toda la población que en algún momento transita por la zona de la ciudad en donde se adelantó dicha ejecución la población beneficiada es la totalidad que habita en la ciudad.
En cuanto a las acciones de mantenimiento a la cicloinfraestructura, sin duda ofrece beneficios en  reforzar la seguridad vial, pues al contar con ciclorrutas en buen estado; estas  proporcionan un espacio más seguro no solo a los ciclistas, sino a todos los demás actores viales. </t>
  </si>
  <si>
    <t xml:space="preserve"> Ficha Técnica del Indicador de la Secretaría Distrital de Movilidad</t>
  </si>
  <si>
    <r>
      <rPr>
        <b/>
        <sz val="10"/>
        <rFont val="Arial"/>
        <family val="2"/>
      </rPr>
      <t>Meta Estratégica - Reducir el número de fatalidades en siniestros viales a 462 para el año 2027.</t>
    </r>
    <r>
      <rPr>
        <sz val="10"/>
        <rFont val="Arial"/>
        <family val="2"/>
      </rPr>
      <t xml:space="preserve">
7941	Fortalecimiento del componente de gobernanza para la implementación de la estrategia de seguridad vial en Bogotá D.C.
7975	Implementación de acciones para una movilidad sostenible, segura y confiable para Bogotá D.C.
7974	Fortalecimiento de los procesos contravencionales asociados a las infracciones de normas de tránsito y transporte público en Bogotá D.C.
8008	Mejoramiento de los servicios prestados en la Secretaría Distrital de Movilidad de Bogotá D.C.
7980	Implementación de intervenciones integrales de cultura, comunicación y pedagogía, para la movilidad segura en Bogotá D.C
7996	Fortalecimiento del programa niñas y niños primero para mejorar la seguridad vial y la confianza en el camino al colegio en Bogotá D.C.
7998	Fortalecimiento de la red de cicloinfraestructura en la ciudad de Bogotá D.C.
8000	Fortalecimiento del sistema de señalización para la movilidad enfocada en la mejora de la seguridad vial en la ciudad de Bogotá D.C
8001	Consolidación de las intervenciones en el espacio público para el mejoramiento de las condiciones de movilidad y seguridad vial en los corredores y puntos estratégicos en Bogotá D.C.
8009	Fortalecimiento de las intervenciones de control y prevención del tránsito y el transporte para mejorar la seguridad vial en Bogotá D.C.
7994	Fortalecimiento de la Gestión Jurídica en la Secretaría Distrital de Movilidad de Bogotá D.C. Bogotá Camina Segura
</t>
    </r>
  </si>
  <si>
    <t>544
(Fuente SIGAT - SDM 2023)</t>
  </si>
  <si>
    <t>El tipo de anualización de la meta es decreciente, por lo cual la línea base no puede ser superior a la meta programada para la vigencia.</t>
  </si>
  <si>
    <t xml:space="preserve">
Jorge Alberto Urrego García</t>
  </si>
  <si>
    <r>
      <t>A las cifras recopiladas en las bases de datos del Sistema de Información para la Gestión y el Análisis Territorial (SIGAT) se les aplica la metodología establecida en el protocolo de publicación de información sobre siniestralidad, especialmente en lo relacionado con el indicador a 30 días. La cifra oficial publicada puede presentar variaciones posteriores debido a casos particulares que pueden modificar el valor inicialmente reportado.
Frente al reporte de la información,</t>
    </r>
    <r>
      <rPr>
        <sz val="10"/>
        <rFont val="Calibri"/>
        <family val="2"/>
      </rPr>
      <t xml:space="preserve"> la Oficina de Seguridad Vial </t>
    </r>
    <r>
      <rPr>
        <sz val="10"/>
        <color theme="1"/>
        <rFont val="Calibri"/>
        <family val="2"/>
      </rPr>
      <t>reporta el dato cuantitativo de las fatalidades en siniestros viales por año, y las demás dependencias responsables de acciones en la promoción de la seguridad vial reportan el avance cualitativo de avance en el cumplimiento del indicador. 
A continuación, se relacionan las actividades y proyectos asociados a la meta estratégica:
7941 Actividad 1 Gestionar el 100% de acciones de asistencia técnica en materia de seguridad vial requerida para la articulación interinstitucional.
7941 Actividad 2 Adelantar el 100% de las actividades para la formulación de documentos de estudios y lineamientos técnicos en materia de seguridad vial.
7941 Actividad 3 Adelantar el 100% de las actividades para el desarrollo de un estudio técnico para la definición de límites de velocidad en corredores de la malla vial arterial.
7998 Actividad 1 Implementar 60 km de mantenimiento de señalización y/o demarcación en cicloinfraestructura en la ciudad
7998 Actividad 2 Implementar 28 kilómetros de señalización y/o demarcación de cicloinfraestructura en la ciudad
7980 Actividad 1 Diseñar, ejecutar y evaluar 4 estrategias de cultura para la movilidad
7980 Actividad 2 Sensibilizar 600000 personas frente a temas de movilidad segura y cultura para la movilidad.
7980 Actividad 3 Ejecutar 4 planes de comunicación en materia de movilidad
7974 Actividad 2 Implementar 100% del Sistema de información Contravencional preciso, confiable y oportuno
8008 Actividad 4 Aumentar a 11.640 personas en actividades de formación en temas de prevención de siniestralidad vial con enfoque poblacional, diferencial y de género
8008 Actividad 5 Incrementar a 11.625 cursos pedagógicos dictados a la ciudadanía anualmente con enfoque poblacional, diferencial y de género.
7994 Actividad 3 Gestionar Oportunamente el 100 % de las solicitudes de estructuración y/o control de legalidad de actos administrativos y emisión de conceptos jurídicos que sean puestos a consideración de la Dirección de Normatividad y Conceptos
7994 Actividad 5 Efectuar la gestión de cobro al 100 % de las obligaciones que sean cobrables, en los términos previstos por la ley y de acuerdo a los lineamientos establecidos en el Manual de Cobro Administrativo Coactivo de la Secretaría Distrital de Movilidad
7996 Actividad 1 Realizar 5475000 viajes acompañados y monitoreados con el proyecto Al Colegio en Bici y la estrategia BiciParceros durante el cuatrienio
7996 Actividad 2 Realizar 1.683.350 viajes de acompañamiento con el proyecto Ciempiés durante el cuatrienio
7996 Actividad 3 Implementar en 139 instituciones distritales la estrategia de Guardacaminos en el cuatrienio
7996 Actividad 4 Realizar el control de 24000 vehículos escolares en el proyecto Ruta Pila en el cuatrienio
8000 Actividad 1 Realizar intervención integral de 7,732 segmentos viales de la malla vial arterial con señalización horizontal y vertical
8000 Actividad 2 Realizar intervención integral de 22,668 segmentos viales de la malla vial intermedia y local con señalización horizontal y vertical
8000 Actividad 3 Intervenir 16 proyectos de urbanismo táctico, con el fin de recuperar y reconvertir el espacio público para priorizar la movilidad y seguridad vial peatonal
8000 Actividad 4 Realizar el 100% % de los seguimientos a los PMT autorizados que generen mayor afectación a los usuarios de la infraestructura vial
8000 Actividad 5 Realizar seguimiento al 100% de los PMT de Troncales y de Metro de acuerdo con los parametros establecidos
8001 Actividad 1 Realizar 235.000 jornadas de gestión en vía
8001 Actividad 2 Desarrollar 96 medidas de gestión enfocadas en mejorar las condiciones de movilidad y/o seguridad vial en un 15% en los indicadores planteados
8001 Actividad 3 Realizar 48 inspecciones de seguridad vial a los puntos más críticos de siniestralidad con el fin de que sean un insumo para la toma de decisiones y/o acciones a realizar
8001 Actividad 4 Desarrollar 141 instancias de armonización para la ejecución de intervenciones de movilidad y seguridad vial.
8001 Actividad 5 Mantener por encima del 99% la disponibilidad del sistema de semaforización
8001 Actividad 6 Complementar 340 intersecciones semaforizadas con otros dispositivos de señalización semafórica
8001 Actividad 7 Implementar regulación semafórica en 76 intersecciones de la ciudad
8001 Actividad 8 Operar el 100% del Sistema Inteligente de Transporte - SIT realizando la renovación de la infraestructura tecnológica necesaria para la operación
8001 Actividad 9 Desarrollar 160 dispositivos para la actualización y ampliación tecnológica requerida (ampliación del Sistema de Detección Electrónica de Infracciones)
8009 Actividad 1 Realizar 65000 intervenciones para la regulación y control del tránsito y el transporte en la ciudad.
8009 Actividad 2 Atender el 100 % de los incidentes asignados en materia de gestión del tránsito en la ciudad
8009 Actividad 3 Realizar 4600 intervenciones de prevención vial dirigida a los diferentes actores viales en la ciudad
En la pestaña 5 del POA se relacionan las actividades de los proyectos de inversión mediante los cuales la entidad promueve la seguridad vial para la ciudadanía.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</si>
</sst>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1" formatCode="_-* #,##0_-;\-* #,##0_-;_-* &quot;-&quot;_-;_-@_-"/>
    <numFmt numFmtId="43" formatCode="_-* #,##0.00_-;\-* #,##0.00_-;_-* &quot;-&quot;??_-;_-@_-"/>
    <numFmt numFmtId="164" formatCode="_-* #,##0.00\ &quot;€&quot;_-;\-* #,##0.00\ &quot;€&quot;_-;_-* &quot;-&quot;??\ &quot;€&quot;_-;_-@_-"/>
    <numFmt numFmtId="165" formatCode="0.0%"/>
    <numFmt numFmtId="166" formatCode="&quot;$&quot;#,##0"/>
    <numFmt numFmtId="167" formatCode="_-* #,##0_-;\-* #,##0_-;_-* &quot;-&quot;_-;_-@"/>
    <numFmt numFmtId="168" formatCode="_-* #,##0.00_-;\-* #,##0.00_-;_-* &quot;-&quot;_-;_-@"/>
    <numFmt numFmtId="169" formatCode="_-&quot;$&quot;\ * #,##0_-;\-&quot;$&quot;\ * #,##0_-;_-&quot;$&quot;\ * &quot;-&quot;??_-;_-@_-"/>
    <numFmt numFmtId="170" formatCode="_-* #,##0_-;\-* #,##0_-;_-* &quot;-&quot;??_-;_-@_-"/>
    <numFmt numFmtId="171" formatCode="_-&quot;$&quot;\ * #,##0_-;\-&quot;$&quot;\ * #,##0_-;_-&quot;$&quot;\ * &quot;-&quot;??_-;_-@"/>
    <numFmt numFmtId="172" formatCode="&quot;$&quot;\ #,##0.00"/>
    <numFmt numFmtId="173" formatCode="_-* #,##0.00_-;\-* #,##0.00_-;_-* &quot;-&quot;_-;_-@_-"/>
    <numFmt numFmtId="174" formatCode="0.0"/>
    <numFmt numFmtId="175" formatCode="_-&quot;$&quot;\ * #,##0_-;\-&quot;$&quot;\ * #,##0_-;_-&quot;$&quot;\ * &quot;-&quot;_-;_-@"/>
    <numFmt numFmtId="176" formatCode="_(&quot;$&quot;\ * #,##0_);_(&quot;$&quot;\ * \(#,##0\);_(&quot;$&quot;\ * &quot;-&quot;??_);_(@_)"/>
    <numFmt numFmtId="177" formatCode="&quot;$&quot;\ #,##0"/>
    <numFmt numFmtId="178" formatCode="0.000"/>
    <numFmt numFmtId="179" formatCode="#,##0.000"/>
    <numFmt numFmtId="180" formatCode="_-* #,##0.000_-;\-* #,##0.000_-;_-* &quot;-&quot;_-;_-@"/>
    <numFmt numFmtId="181" formatCode="_-* #,##0.000_-;\-* #,##0.000_-;_-* &quot;-&quot;??_-;_-@_-"/>
  </numFmts>
  <fonts count="96">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font>
    <font>
      <sz val="11"/>
      <name val="Calibri"/>
      <family val="2"/>
    </font>
    <font>
      <b/>
      <sz val="12"/>
      <color theme="1"/>
      <name val="Calibri"/>
      <family val="2"/>
    </font>
    <font>
      <b/>
      <sz val="12"/>
      <color theme="0"/>
      <name val="Calibri"/>
      <family val="2"/>
    </font>
    <font>
      <b/>
      <sz val="12"/>
      <color rgb="FF879739"/>
      <name val="Calibri"/>
      <family val="2"/>
    </font>
    <font>
      <b/>
      <sz val="12"/>
      <color theme="9"/>
      <name val="Calibri"/>
      <family val="2"/>
    </font>
    <font>
      <sz val="11"/>
      <color theme="0"/>
      <name val="Calibri"/>
      <family val="2"/>
    </font>
    <font>
      <sz val="11"/>
      <color theme="1"/>
      <name val="Calibri"/>
      <family val="2"/>
    </font>
    <font>
      <b/>
      <sz val="14"/>
      <color rgb="FF82892B"/>
      <name val="Calibri"/>
      <family val="2"/>
    </font>
    <font>
      <sz val="12"/>
      <color theme="9"/>
      <name val="Calibri"/>
      <family val="2"/>
    </font>
    <font>
      <b/>
      <sz val="14"/>
      <color rgb="FF879739"/>
      <name val="Calibri"/>
      <family val="2"/>
    </font>
    <font>
      <b/>
      <sz val="14"/>
      <color theme="9"/>
      <name val="Calibri"/>
      <family val="2"/>
    </font>
    <font>
      <b/>
      <u/>
      <sz val="12"/>
      <color theme="9"/>
      <name val="Calibri"/>
      <family val="2"/>
    </font>
    <font>
      <sz val="12"/>
      <color rgb="FF7F7F7F"/>
      <name val="Calibri"/>
      <family val="2"/>
    </font>
    <font>
      <b/>
      <sz val="16"/>
      <color rgb="FF879739"/>
      <name val="Calibri"/>
      <family val="2"/>
    </font>
    <font>
      <sz val="14"/>
      <color theme="1"/>
      <name val="Calibri"/>
      <family val="2"/>
    </font>
    <font>
      <sz val="14"/>
      <color rgb="FF7F7F7F"/>
      <name val="Calibri"/>
      <family val="2"/>
    </font>
    <font>
      <u/>
      <sz val="12"/>
      <color theme="10"/>
      <name val="Calibri"/>
      <family val="2"/>
    </font>
    <font>
      <b/>
      <sz val="12"/>
      <color rgb="FF7F7F7F"/>
      <name val="Calibri"/>
      <family val="2"/>
    </font>
    <font>
      <b/>
      <sz val="11"/>
      <color rgb="FF7F7F7F"/>
      <name val="Calibri"/>
      <family val="2"/>
    </font>
    <font>
      <sz val="10"/>
      <color theme="1"/>
      <name val="Calibri"/>
      <family val="2"/>
    </font>
    <font>
      <b/>
      <sz val="10"/>
      <color theme="1"/>
      <name val="Calibri"/>
      <family val="2"/>
    </font>
    <font>
      <sz val="10"/>
      <color theme="0"/>
      <name val="Calibri"/>
      <family val="2"/>
    </font>
    <font>
      <sz val="10"/>
      <color rgb="FF7F7F7F"/>
      <name val="Calibri"/>
      <family val="2"/>
    </font>
    <font>
      <b/>
      <sz val="10"/>
      <color theme="0"/>
      <name val="Calibri"/>
      <family val="2"/>
    </font>
    <font>
      <sz val="10"/>
      <color rgb="FF000000"/>
      <name val="Calibri"/>
      <family val="2"/>
    </font>
    <font>
      <b/>
      <sz val="10"/>
      <color rgb="FF000000"/>
      <name val="Calibri"/>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sz val="11"/>
      <color theme="1"/>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b/>
      <sz val="11"/>
      <color theme="1"/>
      <name val="Arial"/>
      <family val="2"/>
    </font>
    <font>
      <b/>
      <sz val="11"/>
      <color theme="0"/>
      <name val="Arial"/>
      <family val="2"/>
    </font>
    <font>
      <b/>
      <u/>
      <sz val="11"/>
      <color rgb="FF0000FF"/>
      <name val="Arial"/>
      <family val="2"/>
    </font>
    <font>
      <b/>
      <sz val="10"/>
      <color rgb="FF738030"/>
      <name val="Calibri"/>
      <family val="2"/>
    </font>
    <font>
      <sz val="10"/>
      <color rgb="FF738030"/>
      <name val="Calibri"/>
      <family val="2"/>
    </font>
    <font>
      <b/>
      <sz val="10"/>
      <color rgb="FF3CB1EC"/>
      <name val="Calibri"/>
      <family val="2"/>
    </font>
    <font>
      <sz val="10"/>
      <color theme="5"/>
      <name val="Calibri"/>
      <family val="2"/>
    </font>
    <font>
      <sz val="11"/>
      <color theme="9"/>
      <name val="Arial"/>
      <family val="2"/>
    </font>
    <font>
      <b/>
      <sz val="11"/>
      <color rgb="FF000000"/>
      <name val="Arial"/>
      <family val="2"/>
    </font>
    <font>
      <sz val="11"/>
      <color rgb="FF9C5700"/>
      <name val="Calibri"/>
      <family val="2"/>
      <scheme val="minor"/>
    </font>
    <font>
      <sz val="11"/>
      <color theme="1"/>
      <name val="Calibri"/>
      <family val="2"/>
    </font>
    <font>
      <sz val="10"/>
      <name val="Arial"/>
      <family val="2"/>
    </font>
    <font>
      <sz val="10"/>
      <color theme="0"/>
      <name val="Calibri"/>
      <family val="2"/>
      <scheme val="minor"/>
    </font>
    <font>
      <b/>
      <sz val="10"/>
      <color theme="0"/>
      <name val="Calibri"/>
      <family val="2"/>
      <scheme val="minor"/>
    </font>
    <font>
      <b/>
      <sz val="10"/>
      <color theme="1" tint="0.249977111117893"/>
      <name val="Calibri"/>
      <family val="2"/>
    </font>
    <font>
      <sz val="11"/>
      <color theme="1" tint="0.249977111117893"/>
      <name val="Calibri"/>
      <family val="2"/>
      <scheme val="minor"/>
    </font>
    <font>
      <sz val="10"/>
      <color theme="1" tint="0.249977111117893"/>
      <name val="Calibri"/>
      <family val="2"/>
    </font>
    <font>
      <sz val="11"/>
      <color theme="1" tint="0.249977111117893"/>
      <name val="Calibri"/>
      <family val="2"/>
    </font>
    <font>
      <b/>
      <sz val="11"/>
      <color theme="1"/>
      <name val="Calibri"/>
      <family val="2"/>
    </font>
    <font>
      <sz val="11"/>
      <color theme="1"/>
      <name val="Calibri"/>
      <family val="2"/>
      <scheme val="minor"/>
    </font>
    <font>
      <sz val="10"/>
      <color theme="0"/>
      <name val="Arial"/>
      <family val="2"/>
    </font>
    <font>
      <sz val="10"/>
      <color rgb="FF7F7F7F"/>
      <name val="Arial"/>
      <family val="2"/>
    </font>
    <font>
      <sz val="10"/>
      <name val="Calibri"/>
      <family val="2"/>
    </font>
    <font>
      <sz val="11"/>
      <color theme="1"/>
      <name val="Calibri"/>
      <family val="2"/>
      <scheme val="minor"/>
    </font>
    <font>
      <sz val="10"/>
      <color rgb="FF3F3F3F"/>
      <name val="Calibri"/>
      <family val="2"/>
    </font>
    <font>
      <b/>
      <sz val="10"/>
      <color rgb="FF3F3F3F"/>
      <name val="Calibri"/>
      <family val="2"/>
    </font>
    <font>
      <u/>
      <sz val="10"/>
      <color theme="0"/>
      <name val="Calibri"/>
      <family val="2"/>
    </font>
    <font>
      <sz val="11"/>
      <color theme="1"/>
      <name val="Calibri"/>
      <family val="2"/>
      <scheme val="minor"/>
    </font>
    <font>
      <b/>
      <sz val="14"/>
      <color theme="1" tint="0.249977111117893"/>
      <name val="Calibri"/>
      <family val="2"/>
    </font>
    <font>
      <sz val="14"/>
      <color theme="1" tint="0.249977111117893"/>
      <name val="Calibri"/>
      <family val="2"/>
      <scheme val="minor"/>
    </font>
    <font>
      <u/>
      <sz val="11"/>
      <color theme="0"/>
      <name val="Calibri"/>
      <family val="2"/>
    </font>
    <font>
      <sz val="10"/>
      <color theme="1"/>
      <name val="Arial"/>
      <family val="2"/>
    </font>
    <font>
      <sz val="10"/>
      <color rgb="FFFF0000"/>
      <name val="Calibri"/>
      <family val="2"/>
    </font>
    <font>
      <sz val="8"/>
      <name val="Calibri"/>
      <family val="2"/>
      <scheme val="minor"/>
    </font>
    <font>
      <b/>
      <sz val="11"/>
      <color theme="1"/>
      <name val="Calibri"/>
      <family val="2"/>
      <scheme val="minor"/>
    </font>
    <font>
      <b/>
      <sz val="11"/>
      <name val="Calibri"/>
      <family val="2"/>
    </font>
    <font>
      <b/>
      <sz val="11"/>
      <name val="Aptos Narrow"/>
      <family val="2"/>
    </font>
    <font>
      <sz val="12"/>
      <name val="Calibri"/>
      <family val="2"/>
    </font>
    <font>
      <b/>
      <sz val="12"/>
      <color rgb="FF000000"/>
      <name val="Calibri"/>
      <family val="2"/>
    </font>
    <font>
      <b/>
      <sz val="12"/>
      <name val="Calibri"/>
      <family val="2"/>
    </font>
    <font>
      <sz val="10"/>
      <color rgb="FF333333"/>
      <name val="Calibri"/>
      <family val="2"/>
    </font>
    <font>
      <b/>
      <sz val="10"/>
      <name val="Arial"/>
      <family val="2"/>
    </font>
    <font>
      <b/>
      <sz val="11"/>
      <name val="Calibri"/>
      <family val="2"/>
      <scheme val="minor"/>
    </font>
    <font>
      <sz val="11"/>
      <name val="Calibri"/>
      <family val="2"/>
      <scheme val="minor"/>
    </font>
    <font>
      <sz val="10"/>
      <color theme="0" tint="-0.249977111117893"/>
      <name val="Calibri"/>
      <family val="2"/>
    </font>
  </fonts>
  <fills count="48">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B4C6E7"/>
        <bgColor rgb="FFB4C6E7"/>
      </patternFill>
    </fill>
    <fill>
      <patternFill patternType="solid">
        <fgColor rgb="FFDEEAF6"/>
        <bgColor rgb="FFDEEAF6"/>
      </patternFill>
    </fill>
    <fill>
      <patternFill patternType="solid">
        <fgColor rgb="FFB6C400"/>
        <bgColor rgb="FFB6C400"/>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8D9731"/>
        <bgColor rgb="FF8D9731"/>
      </patternFill>
    </fill>
    <fill>
      <patternFill patternType="solid">
        <fgColor rgb="FFFFEB9C"/>
      </patternFill>
    </fill>
    <fill>
      <patternFill patternType="solid">
        <fgColor rgb="FF97A606"/>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theme="0" tint="-0.34998626667073579"/>
        <bgColor indexed="64"/>
      </patternFill>
    </fill>
    <fill>
      <patternFill patternType="solid">
        <fgColor rgb="FF7F882C"/>
        <bgColor indexed="64"/>
      </patternFill>
    </fill>
    <fill>
      <patternFill patternType="solid">
        <fgColor theme="0" tint="-0.499984740745262"/>
        <bgColor indexed="64"/>
      </patternFill>
    </fill>
    <fill>
      <patternFill patternType="solid">
        <fgColor rgb="FFB6C400"/>
        <bgColor indexed="64"/>
      </patternFill>
    </fill>
    <fill>
      <patternFill patternType="solid">
        <fgColor theme="0"/>
        <bgColor indexed="64"/>
      </patternFill>
    </fill>
    <fill>
      <patternFill patternType="solid">
        <fgColor theme="9"/>
        <bgColor indexed="64"/>
      </patternFill>
    </fill>
    <fill>
      <patternFill patternType="solid">
        <fgColor indexed="9"/>
        <bgColor indexed="64"/>
      </patternFill>
    </fill>
    <fill>
      <patternFill patternType="solid">
        <fgColor theme="0" tint="-0.14999847407452621"/>
        <bgColor theme="0"/>
      </patternFill>
    </fill>
    <fill>
      <patternFill patternType="solid">
        <fgColor theme="0" tint="-0.14999847407452621"/>
        <bgColor indexed="64"/>
      </patternFill>
    </fill>
    <fill>
      <patternFill patternType="solid">
        <fgColor theme="0"/>
        <bgColor rgb="FFB2BF73"/>
      </patternFill>
    </fill>
    <fill>
      <patternFill patternType="solid">
        <fgColor theme="0"/>
        <bgColor rgb="FFF2F2F2"/>
      </patternFill>
    </fill>
    <fill>
      <patternFill patternType="solid">
        <fgColor theme="0" tint="-0.249977111117893"/>
        <bgColor theme="0"/>
      </patternFill>
    </fill>
    <fill>
      <patternFill patternType="solid">
        <fgColor theme="2" tint="-0.14999847407452621"/>
        <bgColor rgb="FFE7ECCA"/>
      </patternFill>
    </fill>
    <fill>
      <patternFill patternType="solid">
        <fgColor theme="0" tint="-0.34998626667073579"/>
        <bgColor rgb="FFA5A5A5"/>
      </patternFill>
    </fill>
    <fill>
      <patternFill patternType="solid">
        <fgColor theme="0" tint="-0.34998626667073579"/>
        <bgColor rgb="FFCC9900"/>
      </patternFill>
    </fill>
    <fill>
      <patternFill patternType="solid">
        <fgColor theme="0" tint="-0.249977111117893"/>
        <bgColor rgb="FF545D03"/>
      </patternFill>
    </fill>
    <fill>
      <patternFill patternType="solid">
        <fgColor theme="0" tint="-0.249977111117893"/>
        <bgColor indexed="64"/>
      </patternFill>
    </fill>
    <fill>
      <patternFill patternType="solid">
        <fgColor theme="0" tint="-0.249977111117893"/>
        <bgColor rgb="FFE7ECCA"/>
      </patternFill>
    </fill>
    <fill>
      <patternFill patternType="solid">
        <fgColor theme="0"/>
        <bgColor rgb="FFE7ECCA"/>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rgb="FF00B0F0"/>
      </patternFill>
    </fill>
  </fills>
  <borders count="150">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right style="hair">
        <color rgb="FF000000"/>
      </right>
      <top style="hair">
        <color rgb="FF000000"/>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rgb="FF000000"/>
      </left>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rgb="FF000000"/>
      </left>
      <right style="hair">
        <color rgb="FF000000"/>
      </right>
      <top/>
      <bottom/>
      <diagonal/>
    </border>
    <border>
      <left/>
      <right style="hair">
        <color rgb="FF000000"/>
      </right>
      <top/>
      <bottom/>
      <diagonal/>
    </border>
    <border>
      <left/>
      <right style="hair">
        <color rgb="FF000000"/>
      </right>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rgb="FF000000"/>
      </left>
      <right/>
      <top/>
      <bottom style="hair">
        <color rgb="FF000000"/>
      </bottom>
      <diagonal/>
    </border>
    <border>
      <left/>
      <right/>
      <top style="hair">
        <color rgb="FF000000"/>
      </top>
      <bottom style="hair">
        <color rgb="FF000000"/>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rgb="FF000000"/>
      </right>
      <top style="hair">
        <color rgb="FF000000"/>
      </top>
      <bottom/>
      <diagonal/>
    </border>
    <border>
      <left style="hair">
        <color indexed="64"/>
      </left>
      <right style="hair">
        <color rgb="FF000000"/>
      </right>
      <top/>
      <bottom/>
      <diagonal/>
    </border>
    <border>
      <left style="hair">
        <color indexed="64"/>
      </left>
      <right style="hair">
        <color rgb="FF000000"/>
      </right>
      <top/>
      <bottom style="hair">
        <color rgb="FF000000"/>
      </bottom>
      <diagonal/>
    </border>
    <border>
      <left style="hair">
        <color indexed="64"/>
      </left>
      <right style="hair">
        <color rgb="FF000000"/>
      </right>
      <top/>
      <bottom style="thin">
        <color indexed="64"/>
      </bottom>
      <diagonal/>
    </border>
    <border>
      <left style="hair">
        <color indexed="64"/>
      </left>
      <right style="hair">
        <color indexed="64"/>
      </right>
      <top style="hair">
        <color rgb="FF000000"/>
      </top>
      <bottom style="hair">
        <color rgb="FF000000"/>
      </bottom>
      <diagonal/>
    </border>
    <border>
      <left style="hair">
        <color indexed="64"/>
      </left>
      <right style="hair">
        <color indexed="64"/>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rgb="FF000000"/>
      </bottom>
      <diagonal/>
    </border>
    <border>
      <left/>
      <right/>
      <top style="hair">
        <color indexed="64"/>
      </top>
      <bottom style="hair">
        <color rgb="FF000000"/>
      </bottom>
      <diagonal/>
    </border>
    <border>
      <left/>
      <right style="hair">
        <color indexed="64"/>
      </right>
      <top style="hair">
        <color indexed="64"/>
      </top>
      <bottom style="hair">
        <color rgb="FF000000"/>
      </bottom>
      <diagonal/>
    </border>
    <border>
      <left/>
      <right style="hair">
        <color rgb="FF000000"/>
      </right>
      <top style="hair">
        <color indexed="64"/>
      </top>
      <bottom style="hair">
        <color rgb="FF000000"/>
      </bottom>
      <diagonal/>
    </border>
    <border>
      <left style="hair">
        <color rgb="FF000000"/>
      </left>
      <right/>
      <top style="hair">
        <color rgb="FF000000"/>
      </top>
      <bottom style="hair">
        <color indexed="64"/>
      </bottom>
      <diagonal/>
    </border>
    <border>
      <left/>
      <right style="hair">
        <color indexed="64"/>
      </right>
      <top style="hair">
        <color rgb="FF000000"/>
      </top>
      <bottom style="hair">
        <color indexed="64"/>
      </bottom>
      <diagonal/>
    </border>
    <border>
      <left style="hair">
        <color indexed="64"/>
      </left>
      <right/>
      <top/>
      <bottom style="hair">
        <color rgb="FF000000"/>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rgb="FF000000"/>
      </top>
      <bottom style="hair">
        <color indexed="64"/>
      </bottom>
      <diagonal/>
    </border>
    <border>
      <left style="hair">
        <color indexed="64"/>
      </left>
      <right/>
      <top style="hair">
        <color rgb="FF000000"/>
      </top>
      <bottom style="hair">
        <color indexed="64"/>
      </bottom>
      <diagonal/>
    </border>
    <border>
      <left/>
      <right style="hair">
        <color rgb="FF000000"/>
      </right>
      <top style="hair">
        <color rgb="FF000000"/>
      </top>
      <bottom style="hair">
        <color indexed="64"/>
      </bottom>
      <diagonal/>
    </border>
    <border>
      <left style="hair">
        <color indexed="64"/>
      </left>
      <right/>
      <top style="hair">
        <color rgb="FF000000"/>
      </top>
      <bottom style="hair">
        <color rgb="FF000000"/>
      </bottom>
      <diagonal/>
    </border>
    <border>
      <left/>
      <right style="hair">
        <color indexed="64"/>
      </right>
      <top style="hair">
        <color rgb="FF000000"/>
      </top>
      <bottom style="hair">
        <color rgb="FF000000"/>
      </bottom>
      <diagonal/>
    </border>
    <border>
      <left style="hair">
        <color indexed="64"/>
      </left>
      <right/>
      <top style="hair">
        <color rgb="FF000000"/>
      </top>
      <bottom/>
      <diagonal/>
    </border>
    <border>
      <left style="hair">
        <color rgb="FF000000"/>
      </left>
      <right/>
      <top style="hair">
        <color indexed="64"/>
      </top>
      <bottom style="hair">
        <color rgb="FF000000"/>
      </bottom>
      <diagonal/>
    </border>
  </borders>
  <cellStyleXfs count="12">
    <xf numFmtId="0" fontId="0" fillId="0" borderId="0"/>
    <xf numFmtId="0" fontId="60" fillId="21" borderId="0" applyNumberFormat="0" applyBorder="0" applyAlignment="0" applyProtection="0"/>
    <xf numFmtId="0" fontId="62" fillId="0" borderId="29"/>
    <xf numFmtId="9" fontId="62" fillId="0" borderId="29" applyFont="0" applyFill="0" applyBorder="0" applyAlignment="0" applyProtection="0"/>
    <xf numFmtId="41" fontId="70" fillId="0" borderId="0" applyFont="0" applyFill="0" applyBorder="0" applyAlignment="0" applyProtection="0"/>
    <xf numFmtId="9" fontId="70" fillId="0" borderId="0" applyFont="0" applyFill="0" applyBorder="0" applyAlignment="0" applyProtection="0"/>
    <xf numFmtId="164" fontId="74" fillId="0" borderId="0" applyFont="0" applyFill="0" applyBorder="0" applyAlignment="0" applyProtection="0"/>
    <xf numFmtId="0" fontId="74" fillId="0" borderId="29"/>
    <xf numFmtId="43" fontId="78" fillId="0" borderId="0" applyFont="0" applyFill="0" applyBorder="0" applyAlignment="0" applyProtection="0"/>
    <xf numFmtId="0" fontId="3" fillId="0" borderId="29"/>
    <xf numFmtId="0" fontId="2" fillId="0" borderId="29"/>
    <xf numFmtId="0" fontId="1" fillId="0" borderId="29"/>
  </cellStyleXfs>
  <cellXfs count="825">
    <xf numFmtId="0" fontId="0" fillId="0" borderId="0" xfId="0"/>
    <xf numFmtId="0" fontId="5" fillId="2" borderId="1" xfId="0" applyFont="1" applyFill="1" applyBorder="1"/>
    <xf numFmtId="0" fontId="7" fillId="2" borderId="1" xfId="0" applyFont="1" applyFill="1" applyBorder="1"/>
    <xf numFmtId="0" fontId="5" fillId="0" borderId="0" xfId="0" applyFont="1"/>
    <xf numFmtId="0" fontId="9" fillId="2" borderId="1" xfId="0" applyFont="1" applyFill="1" applyBorder="1" applyAlignment="1">
      <alignment wrapText="1"/>
    </xf>
    <xf numFmtId="0" fontId="10" fillId="2" borderId="1" xfId="0" applyFont="1" applyFill="1" applyBorder="1" applyAlignment="1">
      <alignment wrapText="1"/>
    </xf>
    <xf numFmtId="0" fontId="9" fillId="2" borderId="1" xfId="0" applyFont="1" applyFill="1" applyBorder="1" applyAlignment="1">
      <alignment horizontal="center" wrapText="1"/>
    </xf>
    <xf numFmtId="0" fontId="14" fillId="2" borderId="1" xfId="0" applyFont="1" applyFill="1" applyBorder="1"/>
    <xf numFmtId="0" fontId="16" fillId="3" borderId="1" xfId="0" applyFont="1" applyFill="1" applyBorder="1"/>
    <xf numFmtId="0" fontId="15" fillId="3" borderId="1" xfId="0" applyFont="1" applyFill="1" applyBorder="1" applyAlignment="1">
      <alignment horizontal="center" wrapText="1"/>
    </xf>
    <xf numFmtId="0" fontId="10" fillId="3" borderId="1" xfId="0" applyFont="1" applyFill="1" applyBorder="1"/>
    <xf numFmtId="0" fontId="12" fillId="3" borderId="17"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9" fillId="3" borderId="1" xfId="0" applyFont="1" applyFill="1" applyBorder="1" applyAlignment="1">
      <alignment horizontal="center" wrapText="1"/>
    </xf>
    <xf numFmtId="0" fontId="17" fillId="3" borderId="1" xfId="0" applyFont="1" applyFill="1" applyBorder="1"/>
    <xf numFmtId="0" fontId="10" fillId="3" borderId="1" xfId="0" applyFont="1" applyFill="1" applyBorder="1" applyAlignment="1">
      <alignment wrapText="1"/>
    </xf>
    <xf numFmtId="0" fontId="5" fillId="3" borderId="1" xfId="0" applyFont="1" applyFill="1" applyBorder="1"/>
    <xf numFmtId="0" fontId="18" fillId="3" borderId="1" xfId="0" applyFont="1" applyFill="1" applyBorder="1" applyAlignment="1">
      <alignment vertical="center" wrapText="1"/>
    </xf>
    <xf numFmtId="0" fontId="20" fillId="3" borderId="1" xfId="0" applyFont="1" applyFill="1" applyBorder="1" applyAlignment="1">
      <alignment vertical="center"/>
    </xf>
    <xf numFmtId="0" fontId="21" fillId="3" borderId="1" xfId="0" applyFont="1" applyFill="1" applyBorder="1" applyAlignment="1">
      <alignment vertical="center"/>
    </xf>
    <xf numFmtId="0" fontId="22" fillId="2" borderId="1" xfId="0" applyFont="1" applyFill="1" applyBorder="1"/>
    <xf numFmtId="0" fontId="18" fillId="3" borderId="1" xfId="0" applyFont="1" applyFill="1" applyBorder="1"/>
    <xf numFmtId="0" fontId="20" fillId="3" borderId="1" xfId="0" applyFont="1" applyFill="1" applyBorder="1"/>
    <xf numFmtId="0" fontId="21" fillId="3" borderId="1" xfId="0" applyFont="1" applyFill="1" applyBorder="1"/>
    <xf numFmtId="0" fontId="23" fillId="3" borderId="1" xfId="0" applyFont="1" applyFill="1" applyBorder="1" applyAlignment="1">
      <alignment vertical="center" wrapText="1"/>
    </xf>
    <xf numFmtId="0" fontId="25" fillId="0" borderId="0" xfId="0" applyFont="1"/>
    <xf numFmtId="0" fontId="25" fillId="0" borderId="0" xfId="0" applyFont="1" applyAlignment="1">
      <alignment horizontal="left" vertical="center" wrapText="1"/>
    </xf>
    <xf numFmtId="0" fontId="25" fillId="0" borderId="0" xfId="0" applyFont="1" applyAlignment="1">
      <alignment horizontal="center" vertical="center"/>
    </xf>
    <xf numFmtId="0" fontId="25" fillId="2" borderId="1" xfId="0" applyFont="1" applyFill="1" applyBorder="1" applyAlignment="1">
      <alignment horizontal="center" vertical="center"/>
    </xf>
    <xf numFmtId="0" fontId="27" fillId="0" borderId="0" xfId="0" applyFont="1"/>
    <xf numFmtId="0" fontId="27" fillId="0" borderId="0" xfId="0" applyFont="1" applyAlignment="1">
      <alignment horizontal="left" vertical="center" wrapText="1"/>
    </xf>
    <xf numFmtId="0" fontId="25" fillId="2" borderId="1" xfId="0" applyFont="1" applyFill="1" applyBorder="1" applyAlignment="1">
      <alignment vertical="center"/>
    </xf>
    <xf numFmtId="0" fontId="26" fillId="2" borderId="1" xfId="0" applyFont="1" applyFill="1" applyBorder="1" applyAlignment="1">
      <alignment vertical="center" wrapText="1"/>
    </xf>
    <xf numFmtId="0" fontId="29" fillId="10" borderId="38" xfId="0" applyFont="1" applyFill="1" applyBorder="1" applyAlignment="1">
      <alignment horizontal="center" vertical="center" wrapText="1"/>
    </xf>
    <xf numFmtId="0" fontId="29" fillId="14" borderId="38" xfId="0" applyFont="1" applyFill="1" applyBorder="1" applyAlignment="1">
      <alignment horizontal="center" vertical="center" wrapText="1"/>
    </xf>
    <xf numFmtId="0" fontId="29" fillId="10" borderId="21" xfId="0" applyFont="1" applyFill="1" applyBorder="1" applyAlignment="1">
      <alignment horizontal="center" vertical="center" wrapText="1"/>
    </xf>
    <xf numFmtId="0" fontId="25" fillId="0" borderId="38" xfId="0" applyFont="1" applyBorder="1" applyAlignment="1">
      <alignment vertical="center" wrapText="1"/>
    </xf>
    <xf numFmtId="0" fontId="25" fillId="2" borderId="38" xfId="0" applyFont="1" applyFill="1" applyBorder="1" applyAlignment="1">
      <alignment vertical="center" wrapText="1"/>
    </xf>
    <xf numFmtId="9" fontId="25" fillId="2" borderId="21" xfId="0" applyNumberFormat="1" applyFont="1" applyFill="1" applyBorder="1" applyAlignment="1">
      <alignment horizontal="center" vertical="center"/>
    </xf>
    <xf numFmtId="0" fontId="30" fillId="0" borderId="0" xfId="0" applyFont="1"/>
    <xf numFmtId="0" fontId="26" fillId="0" borderId="0" xfId="0" applyFont="1" applyAlignment="1">
      <alignment vertical="center"/>
    </xf>
    <xf numFmtId="165" fontId="25" fillId="2" borderId="21" xfId="0" applyNumberFormat="1" applyFont="1" applyFill="1" applyBorder="1" applyAlignment="1">
      <alignment horizontal="center" vertical="center" wrapText="1"/>
    </xf>
    <xf numFmtId="0" fontId="25" fillId="0" borderId="0" xfId="0" applyFont="1" applyAlignment="1">
      <alignment horizontal="center"/>
    </xf>
    <xf numFmtId="0" fontId="25" fillId="0" borderId="0" xfId="0" applyFont="1" applyAlignment="1">
      <alignment horizontal="right"/>
    </xf>
    <xf numFmtId="0" fontId="25" fillId="0" borderId="0" xfId="0" applyFont="1" applyAlignment="1">
      <alignment vertical="center"/>
    </xf>
    <xf numFmtId="0" fontId="29" fillId="8" borderId="21" xfId="0" applyFont="1" applyFill="1" applyBorder="1" applyAlignment="1">
      <alignment horizontal="center" vertical="center" wrapText="1"/>
    </xf>
    <xf numFmtId="1" fontId="30" fillId="2" borderId="21" xfId="0" applyNumberFormat="1" applyFont="1" applyFill="1" applyBorder="1" applyAlignment="1">
      <alignment horizontal="left" vertical="center" wrapText="1"/>
    </xf>
    <xf numFmtId="0" fontId="25" fillId="0" borderId="0" xfId="0" applyFont="1" applyAlignment="1">
      <alignment wrapText="1"/>
    </xf>
    <xf numFmtId="0" fontId="26" fillId="0" borderId="0" xfId="0" applyFont="1"/>
    <xf numFmtId="0" fontId="32" fillId="2" borderId="55" xfId="0" applyFont="1" applyFill="1" applyBorder="1" applyAlignment="1">
      <alignment horizontal="center" vertical="center"/>
    </xf>
    <xf numFmtId="0" fontId="32" fillId="2" borderId="55" xfId="0" applyFont="1" applyFill="1" applyBorder="1" applyAlignment="1">
      <alignment horizontal="left" vertical="center" wrapText="1"/>
    </xf>
    <xf numFmtId="0" fontId="34" fillId="2" borderId="55" xfId="0" applyFont="1" applyFill="1" applyBorder="1" applyAlignment="1">
      <alignment horizontal="center" vertical="center"/>
    </xf>
    <xf numFmtId="0" fontId="34" fillId="2" borderId="55" xfId="0" applyFont="1" applyFill="1" applyBorder="1" applyAlignment="1">
      <alignment horizontal="left" vertical="center" wrapText="1"/>
    </xf>
    <xf numFmtId="0" fontId="32" fillId="0" borderId="55" xfId="0" applyFont="1" applyBorder="1" applyAlignment="1">
      <alignment horizontal="left" vertical="center" wrapText="1"/>
    </xf>
    <xf numFmtId="0" fontId="35" fillId="5" borderId="55" xfId="0" applyFont="1" applyFill="1" applyBorder="1" applyAlignment="1">
      <alignment horizontal="center" vertical="center"/>
    </xf>
    <xf numFmtId="0" fontId="36" fillId="0" borderId="0" xfId="0" applyFont="1"/>
    <xf numFmtId="0" fontId="36" fillId="0" borderId="0" xfId="0" applyFont="1" applyAlignment="1">
      <alignment vertical="center"/>
    </xf>
    <xf numFmtId="0" fontId="35" fillId="16" borderId="55" xfId="0" applyFont="1" applyFill="1" applyBorder="1" applyAlignment="1">
      <alignment horizontal="center" vertical="center"/>
    </xf>
    <xf numFmtId="3" fontId="35" fillId="6" borderId="1" xfId="0" applyNumberFormat="1" applyFont="1" applyFill="1" applyBorder="1" applyAlignment="1">
      <alignment vertical="center"/>
    </xf>
    <xf numFmtId="0" fontId="36" fillId="0" borderId="55" xfId="0" applyFont="1" applyBorder="1" applyAlignment="1">
      <alignment horizontal="left" vertical="center" wrapText="1"/>
    </xf>
    <xf numFmtId="0" fontId="36" fillId="0" borderId="55" xfId="0" applyFont="1" applyBorder="1" applyAlignment="1">
      <alignment vertical="center"/>
    </xf>
    <xf numFmtId="0" fontId="36" fillId="0" borderId="55" xfId="0" applyFont="1" applyBorder="1" applyAlignment="1">
      <alignment horizontal="center" vertical="center"/>
    </xf>
    <xf numFmtId="0" fontId="35" fillId="16" borderId="55" xfId="0" applyFont="1" applyFill="1" applyBorder="1" applyAlignment="1">
      <alignment horizontal="center" wrapText="1"/>
    </xf>
    <xf numFmtId="0" fontId="35" fillId="0" borderId="64" xfId="0" applyFont="1" applyBorder="1" applyAlignment="1">
      <alignment horizontal="center" vertical="center" wrapText="1"/>
    </xf>
    <xf numFmtId="0" fontId="35" fillId="0" borderId="0" xfId="0" applyFont="1" applyAlignment="1">
      <alignment horizontal="center" vertical="center" wrapText="1"/>
    </xf>
    <xf numFmtId="0" fontId="35" fillId="0" borderId="65" xfId="0" applyFont="1" applyBorder="1" applyAlignment="1">
      <alignment horizontal="center" vertical="center" wrapText="1"/>
    </xf>
    <xf numFmtId="0" fontId="37" fillId="17" borderId="67" xfId="0" applyFont="1" applyFill="1" applyBorder="1" applyAlignment="1">
      <alignment horizontal="center" vertical="center"/>
    </xf>
    <xf numFmtId="0" fontId="37" fillId="17" borderId="68" xfId="0" applyFont="1" applyFill="1" applyBorder="1" applyAlignment="1">
      <alignment horizontal="center" vertical="center"/>
    </xf>
    <xf numFmtId="0" fontId="37" fillId="17" borderId="69" xfId="0" applyFont="1" applyFill="1" applyBorder="1" applyAlignment="1">
      <alignment horizontal="center" vertical="center"/>
    </xf>
    <xf numFmtId="0" fontId="35" fillId="16" borderId="55" xfId="0" applyFont="1" applyFill="1" applyBorder="1" applyAlignment="1">
      <alignment horizontal="center" vertical="center" wrapText="1"/>
    </xf>
    <xf numFmtId="0" fontId="36" fillId="0" borderId="55" xfId="0" applyFont="1" applyBorder="1"/>
    <xf numFmtId="3" fontId="35" fillId="0" borderId="55" xfId="0" applyNumberFormat="1" applyFont="1" applyBorder="1" applyAlignment="1">
      <alignment horizontal="right"/>
    </xf>
    <xf numFmtId="0" fontId="37" fillId="17" borderId="71" xfId="0" applyFont="1" applyFill="1" applyBorder="1" applyAlignment="1">
      <alignment horizontal="center" vertical="center" wrapText="1"/>
    </xf>
    <xf numFmtId="0" fontId="37" fillId="17" borderId="72" xfId="0" applyFont="1" applyFill="1" applyBorder="1" applyAlignment="1">
      <alignment horizontal="center" vertical="center" wrapText="1"/>
    </xf>
    <xf numFmtId="0" fontId="37" fillId="17" borderId="73" xfId="0" applyFont="1" applyFill="1" applyBorder="1" applyAlignment="1">
      <alignment horizontal="center" vertical="center" wrapText="1"/>
    </xf>
    <xf numFmtId="0" fontId="35" fillId="18" borderId="74" xfId="0" applyFont="1" applyFill="1" applyBorder="1"/>
    <xf numFmtId="0" fontId="36" fillId="18" borderId="75" xfId="0" applyFont="1" applyFill="1" applyBorder="1" applyAlignment="1">
      <alignment horizontal="center"/>
    </xf>
    <xf numFmtId="0" fontId="36" fillId="18" borderId="1" xfId="0" applyFont="1" applyFill="1" applyBorder="1" applyAlignment="1">
      <alignment horizontal="center"/>
    </xf>
    <xf numFmtId="0" fontId="36" fillId="18" borderId="76" xfId="0" applyFont="1" applyFill="1" applyBorder="1" applyAlignment="1">
      <alignment horizontal="center"/>
    </xf>
    <xf numFmtId="3" fontId="36" fillId="0" borderId="55" xfId="0" applyNumberFormat="1" applyFont="1" applyBorder="1"/>
    <xf numFmtId="0" fontId="35" fillId="2" borderId="55" xfId="0" applyFont="1" applyFill="1" applyBorder="1" applyAlignment="1">
      <alignment horizontal="center"/>
    </xf>
    <xf numFmtId="3" fontId="35" fillId="2" borderId="55" xfId="0" applyNumberFormat="1" applyFont="1" applyFill="1" applyBorder="1" applyAlignment="1">
      <alignment horizontal="right"/>
    </xf>
    <xf numFmtId="0" fontId="36" fillId="2" borderId="55" xfId="0" applyFont="1" applyFill="1" applyBorder="1" applyAlignment="1">
      <alignment horizontal="center"/>
    </xf>
    <xf numFmtId="3" fontId="36" fillId="2" borderId="55" xfId="0" applyNumberFormat="1" applyFont="1" applyFill="1" applyBorder="1"/>
    <xf numFmtId="0" fontId="36" fillId="0" borderId="55" xfId="0" applyFont="1" applyBorder="1" applyAlignment="1">
      <alignment vertical="center" wrapText="1"/>
    </xf>
    <xf numFmtId="0" fontId="35" fillId="0" borderId="55" xfId="0" applyFont="1" applyBorder="1" applyAlignment="1">
      <alignment horizontal="center"/>
    </xf>
    <xf numFmtId="0" fontId="35" fillId="5" borderId="55" xfId="0" applyFont="1" applyFill="1" applyBorder="1" applyAlignment="1">
      <alignment horizontal="center"/>
    </xf>
    <xf numFmtId="0" fontId="38" fillId="6" borderId="55" xfId="0" applyFont="1" applyFill="1" applyBorder="1" applyAlignment="1">
      <alignment horizontal="left" vertical="center" wrapText="1"/>
    </xf>
    <xf numFmtId="0" fontId="36" fillId="0" borderId="0" xfId="0" applyFont="1" applyAlignment="1">
      <alignment horizontal="center" vertical="center"/>
    </xf>
    <xf numFmtId="0" fontId="35" fillId="0" borderId="83" xfId="0" applyFont="1" applyBorder="1" applyAlignment="1">
      <alignment horizontal="center"/>
    </xf>
    <xf numFmtId="3" fontId="35" fillId="0" borderId="71" xfId="0" applyNumberFormat="1" applyFont="1" applyBorder="1" applyAlignment="1">
      <alignment horizontal="right"/>
    </xf>
    <xf numFmtId="3" fontId="35" fillId="0" borderId="72" xfId="0" applyNumberFormat="1" applyFont="1" applyBorder="1" applyAlignment="1">
      <alignment horizontal="right"/>
    </xf>
    <xf numFmtId="3" fontId="35" fillId="0" borderId="73" xfId="0" applyNumberFormat="1" applyFont="1" applyBorder="1" applyAlignment="1">
      <alignment horizontal="right"/>
    </xf>
    <xf numFmtId="0" fontId="36" fillId="0" borderId="83" xfId="0" applyFont="1" applyBorder="1" applyAlignment="1">
      <alignment horizontal="center"/>
    </xf>
    <xf numFmtId="3" fontId="36" fillId="0" borderId="71" xfId="0" applyNumberFormat="1" applyFont="1" applyBorder="1"/>
    <xf numFmtId="3" fontId="36" fillId="0" borderId="72" xfId="0" applyNumberFormat="1" applyFont="1" applyBorder="1"/>
    <xf numFmtId="3" fontId="36" fillId="0" borderId="73" xfId="0" applyNumberFormat="1" applyFont="1" applyBorder="1"/>
    <xf numFmtId="0" fontId="38" fillId="0" borderId="55" xfId="0" applyFont="1" applyBorder="1" applyAlignment="1">
      <alignment horizontal="left" vertical="center" wrapText="1"/>
    </xf>
    <xf numFmtId="0" fontId="35" fillId="0" borderId="0" xfId="0" applyFont="1" applyAlignment="1">
      <alignment vertical="center"/>
    </xf>
    <xf numFmtId="0" fontId="36" fillId="0" borderId="51" xfId="0" applyFont="1" applyBorder="1" applyAlignment="1">
      <alignment vertical="center"/>
    </xf>
    <xf numFmtId="0" fontId="36" fillId="0" borderId="21" xfId="0" applyFont="1" applyBorder="1" applyAlignment="1">
      <alignment vertical="center"/>
    </xf>
    <xf numFmtId="0" fontId="36" fillId="0" borderId="55" xfId="0" applyFont="1" applyBorder="1" applyAlignment="1">
      <alignment wrapText="1"/>
    </xf>
    <xf numFmtId="0" fontId="39" fillId="0" borderId="0" xfId="0" applyFont="1"/>
    <xf numFmtId="0" fontId="41" fillId="0" borderId="84" xfId="0" applyFont="1" applyBorder="1" applyAlignment="1">
      <alignment horizontal="center" vertical="center" wrapText="1"/>
    </xf>
    <xf numFmtId="0" fontId="42" fillId="0" borderId="85" xfId="0" applyFont="1" applyBorder="1" applyAlignment="1">
      <alignment horizontal="left" vertical="center" wrapText="1"/>
    </xf>
    <xf numFmtId="0" fontId="41" fillId="0" borderId="86" xfId="0" applyFont="1" applyBorder="1" applyAlignment="1">
      <alignment horizontal="center" vertical="center" wrapText="1"/>
    </xf>
    <xf numFmtId="0" fontId="42" fillId="0" borderId="87" xfId="0" applyFont="1" applyBorder="1" applyAlignment="1">
      <alignment horizontal="left" vertical="center" wrapText="1"/>
    </xf>
    <xf numFmtId="0" fontId="44" fillId="0" borderId="87" xfId="0" applyFont="1" applyBorder="1" applyAlignment="1">
      <alignment horizontal="left" vertical="center" wrapText="1"/>
    </xf>
    <xf numFmtId="0" fontId="41" fillId="0" borderId="86" xfId="0" applyFont="1" applyBorder="1" applyAlignment="1">
      <alignment horizontal="center" vertical="center" readingOrder="1"/>
    </xf>
    <xf numFmtId="0" fontId="45" fillId="0" borderId="86" xfId="0" applyFont="1" applyBorder="1" applyAlignment="1">
      <alignment horizontal="center" vertical="center" wrapText="1"/>
    </xf>
    <xf numFmtId="0" fontId="41" fillId="0" borderId="88" xfId="0" applyFont="1" applyBorder="1" applyAlignment="1">
      <alignment horizontal="center" vertical="center" readingOrder="1"/>
    </xf>
    <xf numFmtId="0" fontId="42" fillId="0" borderId="89" xfId="0" applyFont="1" applyBorder="1" applyAlignment="1">
      <alignment horizontal="left" vertical="center" wrapText="1"/>
    </xf>
    <xf numFmtId="0" fontId="46" fillId="0" borderId="0" xfId="0" applyFont="1"/>
    <xf numFmtId="0" fontId="47" fillId="0" borderId="0" xfId="0" applyFont="1"/>
    <xf numFmtId="0" fontId="48" fillId="0" borderId="0" xfId="0" applyFont="1"/>
    <xf numFmtId="0" fontId="49" fillId="0" borderId="0" xfId="0" applyFont="1"/>
    <xf numFmtId="0" fontId="50" fillId="0" borderId="21" xfId="0" applyFont="1" applyBorder="1" applyAlignment="1">
      <alignment horizontal="center" vertical="center"/>
    </xf>
    <xf numFmtId="0" fontId="43" fillId="0" borderId="21" xfId="0" applyFont="1" applyBorder="1"/>
    <xf numFmtId="0" fontId="52" fillId="10" borderId="21" xfId="0" applyFont="1" applyFill="1" applyBorder="1" applyAlignment="1">
      <alignment horizontal="center" vertical="center" wrapText="1"/>
    </xf>
    <xf numFmtId="0" fontId="51" fillId="0" borderId="21" xfId="0" applyFont="1" applyBorder="1" applyAlignment="1">
      <alignment horizontal="left" vertical="center" wrapText="1"/>
    </xf>
    <xf numFmtId="0" fontId="46" fillId="0" borderId="21" xfId="0" applyFont="1" applyBorder="1" applyAlignment="1">
      <alignment horizontal="left" vertical="center" wrapText="1"/>
    </xf>
    <xf numFmtId="0" fontId="53" fillId="0" borderId="21" xfId="0" applyFont="1" applyBorder="1" applyAlignment="1">
      <alignment horizontal="left" vertical="center" wrapText="1"/>
    </xf>
    <xf numFmtId="0" fontId="46" fillId="0" borderId="21" xfId="0" applyFont="1" applyBorder="1" applyAlignment="1">
      <alignment vertical="center" wrapText="1"/>
    </xf>
    <xf numFmtId="0" fontId="46" fillId="0" borderId="0" xfId="0" applyFont="1" applyAlignment="1">
      <alignment vertical="center" wrapText="1"/>
    </xf>
    <xf numFmtId="0" fontId="51" fillId="0" borderId="0" xfId="0" applyFont="1" applyAlignment="1">
      <alignment horizontal="left" vertical="center"/>
    </xf>
    <xf numFmtId="0" fontId="54" fillId="0" borderId="0" xfId="0" applyFont="1"/>
    <xf numFmtId="0" fontId="55" fillId="0" borderId="0" xfId="0" applyFont="1"/>
    <xf numFmtId="0" fontId="56" fillId="0" borderId="0" xfId="0" applyFont="1"/>
    <xf numFmtId="0" fontId="25" fillId="0" borderId="21" xfId="0" applyFont="1" applyBorder="1"/>
    <xf numFmtId="0" fontId="25" fillId="0" borderId="21" xfId="0" applyFont="1" applyBorder="1" applyAlignment="1">
      <alignment horizontal="left" vertical="center" wrapText="1"/>
    </xf>
    <xf numFmtId="0" fontId="63" fillId="23" borderId="34" xfId="0" applyFont="1" applyFill="1" applyBorder="1" applyAlignment="1">
      <alignment horizontal="justify" vertical="center" wrapText="1"/>
    </xf>
    <xf numFmtId="0" fontId="63" fillId="24" borderId="94" xfId="0" applyFont="1" applyFill="1" applyBorder="1" applyAlignment="1">
      <alignment horizontal="center" vertical="center" wrapText="1"/>
    </xf>
    <xf numFmtId="0" fontId="63" fillId="25" borderId="94" xfId="0" applyFont="1" applyFill="1" applyBorder="1" applyAlignment="1">
      <alignment horizontal="center" vertical="center" wrapText="1"/>
    </xf>
    <xf numFmtId="0" fontId="64" fillId="26" borderId="38" xfId="0" applyFont="1" applyFill="1" applyBorder="1" applyAlignment="1">
      <alignment vertical="center" wrapText="1"/>
    </xf>
    <xf numFmtId="0" fontId="64" fillId="25" borderId="38" xfId="0" applyFont="1" applyFill="1" applyBorder="1" applyAlignment="1">
      <alignment horizontal="center" vertical="center" wrapText="1"/>
    </xf>
    <xf numFmtId="0" fontId="64" fillId="25" borderId="38" xfId="1" applyFont="1" applyFill="1" applyBorder="1" applyAlignment="1" applyProtection="1">
      <alignment horizontal="justify" vertical="center" wrapText="1"/>
    </xf>
    <xf numFmtId="0" fontId="64" fillId="27" borderId="38" xfId="0" applyFont="1" applyFill="1" applyBorder="1" applyAlignment="1">
      <alignment horizontal="center" vertical="center" wrapText="1"/>
    </xf>
    <xf numFmtId="0" fontId="64" fillId="26" borderId="93" xfId="0" applyFont="1" applyFill="1" applyBorder="1" applyAlignment="1">
      <alignment horizontal="center" vertical="center" wrapText="1"/>
    </xf>
    <xf numFmtId="0" fontId="63" fillId="26" borderId="94" xfId="0" applyFont="1" applyFill="1" applyBorder="1" applyAlignment="1">
      <alignment horizontal="justify" vertical="center" wrapText="1"/>
    </xf>
    <xf numFmtId="0" fontId="64" fillId="25" borderId="93" xfId="0" applyFont="1" applyFill="1" applyBorder="1" applyAlignment="1">
      <alignment horizontal="center" vertical="center" wrapText="1"/>
    </xf>
    <xf numFmtId="0" fontId="65" fillId="2" borderId="1" xfId="0" applyFont="1" applyFill="1" applyBorder="1" applyAlignment="1">
      <alignment horizontal="center"/>
    </xf>
    <xf numFmtId="0" fontId="65" fillId="2" borderId="1" xfId="0" applyFont="1" applyFill="1" applyBorder="1" applyAlignment="1">
      <alignment vertical="center" wrapText="1"/>
    </xf>
    <xf numFmtId="0" fontId="66" fillId="0" borderId="0" xfId="0" applyFont="1"/>
    <xf numFmtId="0" fontId="26" fillId="31" borderId="21" xfId="0" applyFont="1" applyFill="1" applyBorder="1" applyAlignment="1">
      <alignment horizontal="left" vertical="center" wrapText="1"/>
    </xf>
    <xf numFmtId="0" fontId="69" fillId="31" borderId="0" xfId="0" applyFont="1" applyFill="1" applyAlignment="1">
      <alignment vertical="center" wrapText="1"/>
    </xf>
    <xf numFmtId="0" fontId="26" fillId="2" borderId="29" xfId="0" applyFont="1" applyFill="1" applyBorder="1" applyAlignment="1">
      <alignment vertical="center" wrapText="1"/>
    </xf>
    <xf numFmtId="41" fontId="30" fillId="0" borderId="0" xfId="4" applyFont="1" applyAlignment="1">
      <alignment horizontal="center"/>
    </xf>
    <xf numFmtId="41" fontId="0" fillId="0" borderId="0" xfId="4" applyFont="1" applyAlignment="1">
      <alignment horizontal="center"/>
    </xf>
    <xf numFmtId="0" fontId="71" fillId="30" borderId="29" xfId="7" applyFont="1" applyFill="1"/>
    <xf numFmtId="0" fontId="62" fillId="30" borderId="29" xfId="7" applyFont="1" applyFill="1"/>
    <xf numFmtId="0" fontId="26" fillId="2" borderId="1" xfId="0" applyFont="1" applyFill="1" applyBorder="1" applyAlignment="1">
      <alignment horizontal="justify" vertical="center" wrapText="1"/>
    </xf>
    <xf numFmtId="0" fontId="64" fillId="27" borderId="38" xfId="0" applyFont="1" applyFill="1" applyBorder="1" applyAlignment="1">
      <alignment horizontal="justify" vertical="center" wrapText="1"/>
    </xf>
    <xf numFmtId="0" fontId="0" fillId="0" borderId="0" xfId="0" applyAlignment="1">
      <alignment horizontal="justify" vertical="center"/>
    </xf>
    <xf numFmtId="0" fontId="27" fillId="9" borderId="34" xfId="0" applyFont="1" applyFill="1" applyBorder="1" applyAlignment="1">
      <alignment horizontal="center" vertical="center" wrapText="1"/>
    </xf>
    <xf numFmtId="0" fontId="77" fillId="7" borderId="34" xfId="0" applyFont="1" applyFill="1" applyBorder="1" applyAlignment="1">
      <alignment horizontal="justify" vertical="center" wrapText="1"/>
    </xf>
    <xf numFmtId="9" fontId="25" fillId="0" borderId="0" xfId="5" applyFont="1" applyAlignment="1">
      <alignment horizontal="center" vertical="center" wrapText="1"/>
    </xf>
    <xf numFmtId="9" fontId="27" fillId="0" borderId="0" xfId="5" applyFont="1" applyAlignment="1">
      <alignment horizontal="center" vertical="center" wrapText="1"/>
    </xf>
    <xf numFmtId="9" fontId="0" fillId="0" borderId="0" xfId="5" applyFont="1" applyAlignment="1">
      <alignment horizontal="center"/>
    </xf>
    <xf numFmtId="9" fontId="25" fillId="2" borderId="29" xfId="5" applyFont="1" applyFill="1" applyBorder="1" applyAlignment="1">
      <alignment horizontal="center" vertical="center"/>
    </xf>
    <xf numFmtId="41" fontId="25" fillId="2" borderId="29" xfId="4" applyFont="1" applyFill="1" applyBorder="1" applyAlignment="1">
      <alignment horizontal="center" vertical="center"/>
    </xf>
    <xf numFmtId="0" fontId="0" fillId="0" borderId="0" xfId="0" applyAlignment="1">
      <alignment horizontal="center"/>
    </xf>
    <xf numFmtId="9" fontId="25" fillId="2" borderId="93" xfId="0" applyNumberFormat="1" applyFont="1" applyFill="1" applyBorder="1" applyAlignment="1">
      <alignment horizontal="center" vertical="center"/>
    </xf>
    <xf numFmtId="0" fontId="25" fillId="2" borderId="1" xfId="0" applyFont="1" applyFill="1" applyBorder="1" applyAlignment="1">
      <alignment horizontal="center"/>
    </xf>
    <xf numFmtId="0" fontId="25" fillId="2" borderId="29" xfId="0" applyFont="1" applyFill="1" applyBorder="1" applyAlignment="1">
      <alignment horizontal="center"/>
    </xf>
    <xf numFmtId="9" fontId="25" fillId="2" borderId="1" xfId="5" applyFont="1" applyFill="1" applyBorder="1" applyAlignment="1">
      <alignment horizontal="center" vertical="center"/>
    </xf>
    <xf numFmtId="9" fontId="63" fillId="25" borderId="94" xfId="5" applyFont="1" applyFill="1" applyBorder="1" applyAlignment="1">
      <alignment horizontal="center" vertical="center" wrapText="1"/>
    </xf>
    <xf numFmtId="165" fontId="25" fillId="2" borderId="1" xfId="0" applyNumberFormat="1" applyFont="1" applyFill="1" applyBorder="1" applyAlignment="1">
      <alignment horizontal="center"/>
    </xf>
    <xf numFmtId="165" fontId="0" fillId="0" borderId="0" xfId="0" applyNumberFormat="1" applyAlignment="1">
      <alignment horizontal="center"/>
    </xf>
    <xf numFmtId="0" fontId="25" fillId="2" borderId="1" xfId="0" applyFont="1" applyFill="1" applyBorder="1" applyAlignment="1">
      <alignment horizontal="left"/>
    </xf>
    <xf numFmtId="0" fontId="63" fillId="25" borderId="94" xfId="0" applyFont="1" applyFill="1" applyBorder="1" applyAlignment="1">
      <alignment horizontal="left" vertical="center" wrapText="1"/>
    </xf>
    <xf numFmtId="0" fontId="0" fillId="0" borderId="0" xfId="0" applyAlignment="1">
      <alignment horizontal="left"/>
    </xf>
    <xf numFmtId="0" fontId="79" fillId="2" borderId="1" xfId="0" applyFont="1" applyFill="1" applyBorder="1" applyAlignment="1">
      <alignment horizontal="center"/>
    </xf>
    <xf numFmtId="0" fontId="79" fillId="2" borderId="1" xfId="0" applyFont="1" applyFill="1" applyBorder="1" applyAlignment="1">
      <alignment vertical="center" wrapText="1"/>
    </xf>
    <xf numFmtId="0" fontId="80" fillId="0" borderId="0" xfId="0" applyFont="1"/>
    <xf numFmtId="0" fontId="12" fillId="0" borderId="0" xfId="0" applyFont="1"/>
    <xf numFmtId="0" fontId="81" fillId="7" borderId="34" xfId="0" applyFont="1" applyFill="1" applyBorder="1" applyAlignment="1">
      <alignment horizontal="center" vertical="center" wrapText="1"/>
    </xf>
    <xf numFmtId="0" fontId="4" fillId="0" borderId="0" xfId="0" applyFont="1"/>
    <xf numFmtId="0" fontId="64" fillId="28" borderId="39" xfId="0" applyFont="1" applyFill="1" applyBorder="1" applyAlignment="1">
      <alignment horizontal="center" vertical="center" wrapText="1"/>
    </xf>
    <xf numFmtId="0" fontId="25" fillId="30" borderId="21" xfId="0" applyFont="1" applyFill="1" applyBorder="1"/>
    <xf numFmtId="171" fontId="75" fillId="30" borderId="21" xfId="0" applyNumberFormat="1" applyFont="1" applyFill="1" applyBorder="1" applyAlignment="1">
      <alignment horizontal="center" vertical="center"/>
    </xf>
    <xf numFmtId="0" fontId="25" fillId="30" borderId="0" xfId="0" applyFont="1" applyFill="1"/>
    <xf numFmtId="0" fontId="66" fillId="0" borderId="0" xfId="0" applyFont="1" applyAlignment="1">
      <alignment vertical="center"/>
    </xf>
    <xf numFmtId="49" fontId="72" fillId="0" borderId="34" xfId="0" applyNumberFormat="1" applyFont="1" applyBorder="1" applyAlignment="1">
      <alignment horizontal="center" vertical="center"/>
    </xf>
    <xf numFmtId="9" fontId="25" fillId="2" borderId="38" xfId="0" applyNumberFormat="1" applyFont="1" applyFill="1" applyBorder="1" applyAlignment="1">
      <alignment horizontal="center" vertical="center"/>
    </xf>
    <xf numFmtId="0" fontId="63" fillId="26" borderId="94" xfId="0" applyFont="1" applyFill="1" applyBorder="1" applyAlignment="1">
      <alignment horizontal="center" vertical="center" wrapText="1"/>
    </xf>
    <xf numFmtId="0" fontId="0" fillId="0" borderId="29" xfId="0" applyBorder="1"/>
    <xf numFmtId="0" fontId="25" fillId="0" borderId="29" xfId="0" applyFont="1" applyBorder="1"/>
    <xf numFmtId="0" fontId="30" fillId="0" borderId="29" xfId="0" applyFont="1" applyBorder="1"/>
    <xf numFmtId="0" fontId="25" fillId="2" borderId="29" xfId="0" applyFont="1" applyFill="1" applyBorder="1"/>
    <xf numFmtId="0" fontId="71" fillId="22" borderId="93" xfId="0" applyFont="1" applyFill="1" applyBorder="1" applyAlignment="1">
      <alignment vertical="center" wrapText="1"/>
    </xf>
    <xf numFmtId="0" fontId="62" fillId="32" borderId="93" xfId="2" applyFill="1" applyBorder="1" applyAlignment="1">
      <alignment horizontal="justify" vertical="center"/>
    </xf>
    <xf numFmtId="0" fontId="62" fillId="30" borderId="93" xfId="2" applyFill="1" applyBorder="1" applyAlignment="1">
      <alignment horizontal="justify" vertical="center" wrapText="1"/>
    </xf>
    <xf numFmtId="0" fontId="62" fillId="0" borderId="92" xfId="2" applyBorder="1" applyAlignment="1">
      <alignment vertical="center" wrapText="1"/>
    </xf>
    <xf numFmtId="0" fontId="62" fillId="30" borderId="96" xfId="2" applyFill="1" applyBorder="1" applyAlignment="1">
      <alignment vertical="center" wrapText="1"/>
    </xf>
    <xf numFmtId="0" fontId="71" fillId="30" borderId="0" xfId="0" applyFont="1" applyFill="1" applyAlignment="1">
      <alignment horizontal="justify" vertical="center"/>
    </xf>
    <xf numFmtId="49" fontId="72" fillId="30" borderId="34" xfId="0" applyNumberFormat="1" applyFont="1" applyFill="1" applyBorder="1" applyAlignment="1">
      <alignment horizontal="center" vertical="center"/>
    </xf>
    <xf numFmtId="0" fontId="71" fillId="22" borderId="93" xfId="7" applyFont="1" applyFill="1" applyBorder="1" applyAlignment="1">
      <alignment vertical="center" wrapText="1"/>
    </xf>
    <xf numFmtId="49" fontId="72" fillId="0" borderId="34" xfId="7" applyNumberFormat="1" applyFont="1" applyBorder="1" applyAlignment="1">
      <alignment horizontal="center" vertical="center"/>
    </xf>
    <xf numFmtId="49" fontId="72" fillId="30" borderId="34" xfId="7" applyNumberFormat="1" applyFont="1" applyFill="1" applyBorder="1" applyAlignment="1">
      <alignment horizontal="center" vertical="center"/>
    </xf>
    <xf numFmtId="0" fontId="25" fillId="2" borderId="93" xfId="0" applyFont="1" applyFill="1" applyBorder="1" applyAlignment="1">
      <alignment horizontal="left" vertical="center" wrapText="1"/>
    </xf>
    <xf numFmtId="0" fontId="42" fillId="35" borderId="93" xfId="0" applyFont="1" applyFill="1" applyBorder="1" applyAlignment="1" applyProtection="1">
      <alignment horizontal="center" vertical="center" wrapText="1"/>
      <protection locked="0"/>
    </xf>
    <xf numFmtId="10" fontId="62" fillId="30" borderId="93" xfId="0" applyNumberFormat="1" applyFont="1" applyFill="1" applyBorder="1" applyAlignment="1">
      <alignment vertical="center"/>
    </xf>
    <xf numFmtId="9" fontId="25" fillId="2" borderId="93" xfId="5" applyFont="1" applyFill="1" applyBorder="1" applyAlignment="1">
      <alignment horizontal="center" vertical="center"/>
    </xf>
    <xf numFmtId="165" fontId="25" fillId="2" borderId="93" xfId="0" applyNumberFormat="1" applyFont="1" applyFill="1" applyBorder="1" applyAlignment="1">
      <alignment vertical="center"/>
    </xf>
    <xf numFmtId="9" fontId="25" fillId="2" borderId="93" xfId="5" applyFont="1" applyFill="1" applyBorder="1" applyAlignment="1">
      <alignment vertical="center"/>
    </xf>
    <xf numFmtId="165" fontId="25" fillId="2" borderId="93" xfId="0" applyNumberFormat="1" applyFont="1" applyFill="1" applyBorder="1" applyAlignment="1">
      <alignment horizontal="center" vertical="center"/>
    </xf>
    <xf numFmtId="0" fontId="25" fillId="2" borderId="93" xfId="0" applyFont="1" applyFill="1" applyBorder="1" applyAlignment="1">
      <alignment vertical="center" wrapText="1"/>
    </xf>
    <xf numFmtId="0" fontId="25" fillId="2" borderId="114" xfId="0" applyFont="1" applyFill="1" applyBorder="1" applyAlignment="1">
      <alignment vertical="center" wrapText="1"/>
    </xf>
    <xf numFmtId="9" fontId="25" fillId="33" borderId="93" xfId="0" applyNumberFormat="1" applyFont="1" applyFill="1" applyBorder="1" applyAlignment="1">
      <alignment horizontal="center" vertical="center"/>
    </xf>
    <xf numFmtId="165" fontId="25" fillId="6" borderId="34" xfId="0" applyNumberFormat="1" applyFont="1" applyFill="1" applyBorder="1" applyAlignment="1">
      <alignment vertical="center" wrapText="1"/>
    </xf>
    <xf numFmtId="165" fontId="25" fillId="2" borderId="29" xfId="0" applyNumberFormat="1" applyFont="1" applyFill="1" applyBorder="1" applyAlignment="1">
      <alignment vertical="center"/>
    </xf>
    <xf numFmtId="9" fontId="25" fillId="2" borderId="29" xfId="5" applyFont="1" applyFill="1" applyBorder="1" applyAlignment="1">
      <alignment vertical="center"/>
    </xf>
    <xf numFmtId="165" fontId="25" fillId="2" borderId="29" xfId="0" applyNumberFormat="1" applyFont="1" applyFill="1" applyBorder="1" applyAlignment="1">
      <alignment horizontal="center" vertical="center"/>
    </xf>
    <xf numFmtId="0" fontId="25" fillId="2" borderId="38" xfId="0" applyFont="1" applyFill="1" applyBorder="1" applyAlignment="1">
      <alignment vertical="center"/>
    </xf>
    <xf numFmtId="9" fontId="25" fillId="2" borderId="38" xfId="5" applyFont="1" applyFill="1" applyBorder="1" applyAlignment="1">
      <alignment vertical="center"/>
    </xf>
    <xf numFmtId="4" fontId="25" fillId="2" borderId="38" xfId="0" applyNumberFormat="1" applyFont="1" applyFill="1" applyBorder="1" applyAlignment="1">
      <alignment vertical="center"/>
    </xf>
    <xf numFmtId="173" fontId="25" fillId="2" borderId="21" xfId="4" applyNumberFormat="1" applyFont="1" applyFill="1" applyBorder="1" applyAlignment="1">
      <alignment horizontal="center" vertical="center"/>
    </xf>
    <xf numFmtId="166" fontId="25" fillId="2" borderId="29" xfId="0" applyNumberFormat="1" applyFont="1" applyFill="1" applyBorder="1"/>
    <xf numFmtId="0" fontId="0" fillId="30" borderId="0" xfId="0" applyFill="1"/>
    <xf numFmtId="0" fontId="26" fillId="15" borderId="29" xfId="0" applyFont="1" applyFill="1" applyBorder="1"/>
    <xf numFmtId="165" fontId="26" fillId="15" borderId="21" xfId="0" applyNumberFormat="1" applyFont="1" applyFill="1" applyBorder="1" applyAlignment="1">
      <alignment horizontal="center" vertical="center" wrapText="1"/>
    </xf>
    <xf numFmtId="176" fontId="26" fillId="15" borderId="21" xfId="0" applyNumberFormat="1" applyFont="1" applyFill="1" applyBorder="1"/>
    <xf numFmtId="9" fontId="26" fillId="15" borderId="21" xfId="5" applyFont="1" applyFill="1" applyBorder="1" applyAlignment="1">
      <alignment horizontal="center" vertical="center" wrapText="1"/>
    </xf>
    <xf numFmtId="166" fontId="26" fillId="15" borderId="4" xfId="0" applyNumberFormat="1" applyFont="1" applyFill="1" applyBorder="1" applyAlignment="1">
      <alignment vertical="center" wrapText="1"/>
    </xf>
    <xf numFmtId="166" fontId="26" fillId="15" borderId="21" xfId="0" applyNumberFormat="1" applyFont="1" applyFill="1" applyBorder="1" applyAlignment="1">
      <alignment horizontal="center" vertical="center" wrapText="1"/>
    </xf>
    <xf numFmtId="174" fontId="25" fillId="0" borderId="21" xfId="0" applyNumberFormat="1" applyFont="1" applyBorder="1" applyAlignment="1">
      <alignment horizontal="center" vertical="center" wrapText="1"/>
    </xf>
    <xf numFmtId="10" fontId="25" fillId="0" borderId="21" xfId="0" applyNumberFormat="1" applyFont="1" applyBorder="1" applyAlignment="1">
      <alignment horizontal="center" vertical="center" wrapText="1"/>
    </xf>
    <xf numFmtId="1" fontId="30" fillId="0" borderId="21" xfId="0" applyNumberFormat="1" applyFont="1" applyBorder="1" applyAlignment="1">
      <alignment horizontal="center" vertical="center"/>
    </xf>
    <xf numFmtId="177" fontId="25" fillId="0" borderId="21" xfId="6" applyNumberFormat="1" applyFont="1" applyFill="1" applyBorder="1" applyAlignment="1">
      <alignment horizontal="center" vertical="center" wrapText="1"/>
    </xf>
    <xf numFmtId="177" fontId="25" fillId="0" borderId="33" xfId="6" applyNumberFormat="1" applyFont="1" applyFill="1" applyBorder="1" applyAlignment="1">
      <alignment horizontal="center" vertical="center" wrapText="1"/>
    </xf>
    <xf numFmtId="177" fontId="26" fillId="15" borderId="21" xfId="6" applyNumberFormat="1" applyFont="1" applyFill="1" applyBorder="1" applyAlignment="1">
      <alignment horizontal="center" vertical="center" wrapText="1"/>
    </xf>
    <xf numFmtId="177" fontId="26" fillId="15" borderId="21" xfId="6" applyNumberFormat="1" applyFont="1" applyFill="1" applyBorder="1"/>
    <xf numFmtId="9" fontId="26" fillId="15" borderId="21" xfId="0" applyNumberFormat="1" applyFont="1" applyFill="1" applyBorder="1" applyAlignment="1">
      <alignment horizontal="center" vertical="center" wrapText="1"/>
    </xf>
    <xf numFmtId="177" fontId="26" fillId="15" borderId="33" xfId="6" applyNumberFormat="1" applyFont="1" applyFill="1" applyBorder="1" applyAlignment="1">
      <alignment horizontal="center" vertical="center" wrapText="1"/>
    </xf>
    <xf numFmtId="10" fontId="26" fillId="15" borderId="33" xfId="0" applyNumberFormat="1" applyFont="1" applyFill="1" applyBorder="1" applyAlignment="1">
      <alignment horizontal="center" vertical="center" wrapText="1"/>
    </xf>
    <xf numFmtId="0" fontId="6" fillId="30" borderId="29" xfId="0" applyFont="1" applyFill="1" applyBorder="1" applyAlignment="1">
      <alignment horizontal="center" vertical="center" wrapText="1"/>
    </xf>
    <xf numFmtId="0" fontId="6" fillId="30" borderId="29" xfId="0" applyFont="1" applyFill="1" applyBorder="1"/>
    <xf numFmtId="0" fontId="12" fillId="30" borderId="29" xfId="0" applyFont="1" applyFill="1" applyBorder="1" applyAlignment="1">
      <alignment horizontal="center" vertical="center" wrapText="1"/>
    </xf>
    <xf numFmtId="0" fontId="67" fillId="0" borderId="21" xfId="0" applyFont="1" applyBorder="1" applyAlignment="1">
      <alignment horizontal="center" vertical="center"/>
    </xf>
    <xf numFmtId="169" fontId="75" fillId="0" borderId="21" xfId="6" applyNumberFormat="1" applyFont="1" applyBorder="1" applyAlignment="1">
      <alignment horizontal="center" vertical="center"/>
    </xf>
    <xf numFmtId="2" fontId="75" fillId="0" borderId="21" xfId="0" applyNumberFormat="1" applyFont="1" applyBorder="1" applyAlignment="1">
      <alignment horizontal="right" vertical="center"/>
    </xf>
    <xf numFmtId="174" fontId="75" fillId="0" borderId="21" xfId="0" applyNumberFormat="1" applyFont="1" applyBorder="1" applyAlignment="1">
      <alignment horizontal="right" vertical="center"/>
    </xf>
    <xf numFmtId="0" fontId="67" fillId="0" borderId="21" xfId="0" applyFont="1" applyBorder="1" applyAlignment="1">
      <alignment horizontal="left" vertical="center"/>
    </xf>
    <xf numFmtId="2" fontId="67" fillId="0" borderId="21" xfId="0" applyNumberFormat="1" applyFont="1" applyBorder="1" applyAlignment="1">
      <alignment horizontal="center" vertical="center"/>
    </xf>
    <xf numFmtId="0" fontId="67" fillId="0" borderId="4" xfId="0" applyFont="1" applyBorder="1" applyAlignment="1">
      <alignment horizontal="left" vertical="center"/>
    </xf>
    <xf numFmtId="0" fontId="67" fillId="9" borderId="4" xfId="0" applyFont="1" applyFill="1" applyBorder="1" applyAlignment="1">
      <alignment horizontal="center" vertical="center"/>
    </xf>
    <xf numFmtId="0" fontId="67" fillId="0" borderId="123" xfId="0" applyFont="1" applyBorder="1" applyAlignment="1">
      <alignment horizontal="left" vertical="center"/>
    </xf>
    <xf numFmtId="0" fontId="67" fillId="0" borderId="124" xfId="0" applyFont="1" applyBorder="1" applyAlignment="1">
      <alignment horizontal="left" vertical="center"/>
    </xf>
    <xf numFmtId="0" fontId="67" fillId="0" borderId="93" xfId="0" applyFont="1" applyBorder="1" applyAlignment="1">
      <alignment horizontal="left" vertical="center"/>
    </xf>
    <xf numFmtId="169" fontId="75" fillId="0" borderId="33" xfId="6" applyNumberFormat="1" applyFont="1" applyBorder="1" applyAlignment="1">
      <alignment horizontal="center" vertical="center"/>
    </xf>
    <xf numFmtId="2" fontId="67" fillId="0" borderId="33" xfId="0" applyNumberFormat="1" applyFont="1" applyBorder="1" applyAlignment="1">
      <alignment horizontal="center" vertical="center"/>
    </xf>
    <xf numFmtId="0" fontId="67" fillId="0" borderId="90" xfId="0" applyFont="1" applyBorder="1" applyAlignment="1">
      <alignment horizontal="left" vertical="center"/>
    </xf>
    <xf numFmtId="0" fontId="67" fillId="0" borderId="98" xfId="0" applyFont="1" applyBorder="1" applyAlignment="1">
      <alignment horizontal="left" vertical="center"/>
    </xf>
    <xf numFmtId="169" fontId="76" fillId="37" borderId="21" xfId="0" applyNumberFormat="1" applyFont="1" applyFill="1" applyBorder="1" applyAlignment="1">
      <alignment vertical="center" wrapText="1"/>
    </xf>
    <xf numFmtId="170" fontId="76" fillId="37" borderId="21" xfId="8" applyNumberFormat="1" applyFont="1" applyFill="1" applyBorder="1" applyAlignment="1">
      <alignment vertical="center" wrapText="1"/>
    </xf>
    <xf numFmtId="175" fontId="75" fillId="9" borderId="21" xfId="0" applyNumberFormat="1" applyFont="1" applyFill="1" applyBorder="1" applyAlignment="1">
      <alignment horizontal="center" vertical="center"/>
    </xf>
    <xf numFmtId="167" fontId="75" fillId="9" borderId="21" xfId="0" applyNumberFormat="1" applyFont="1" applyFill="1" applyBorder="1" applyAlignment="1">
      <alignment horizontal="center" vertical="center"/>
    </xf>
    <xf numFmtId="2" fontId="25" fillId="0" borderId="21" xfId="4" applyNumberFormat="1" applyFont="1" applyFill="1" applyBorder="1" applyAlignment="1">
      <alignment horizontal="center" vertical="center" wrapText="1"/>
    </xf>
    <xf numFmtId="177" fontId="25" fillId="30" borderId="33" xfId="6" applyNumberFormat="1" applyFont="1" applyFill="1" applyBorder="1" applyAlignment="1">
      <alignment horizontal="center" vertical="center" wrapText="1"/>
    </xf>
    <xf numFmtId="10" fontId="25" fillId="30" borderId="33" xfId="5" applyNumberFormat="1" applyFont="1" applyFill="1" applyBorder="1" applyAlignment="1">
      <alignment horizontal="center" vertical="center" wrapText="1"/>
    </xf>
    <xf numFmtId="4" fontId="62" fillId="32" borderId="92" xfId="2" applyNumberFormat="1" applyFill="1" applyBorder="1" applyAlignment="1">
      <alignment horizontal="center" vertical="center" wrapText="1"/>
    </xf>
    <xf numFmtId="2" fontId="75" fillId="9" borderId="21" xfId="0" applyNumberFormat="1" applyFont="1" applyFill="1" applyBorder="1" applyAlignment="1">
      <alignment horizontal="center" vertical="center"/>
    </xf>
    <xf numFmtId="1" fontId="30" fillId="2" borderId="33" xfId="0" applyNumberFormat="1" applyFont="1" applyFill="1" applyBorder="1" applyAlignment="1">
      <alignment horizontal="left" vertical="center" wrapText="1"/>
    </xf>
    <xf numFmtId="168" fontId="25" fillId="2" borderId="33" xfId="0" applyNumberFormat="1" applyFont="1" applyFill="1" applyBorder="1" applyAlignment="1">
      <alignment horizontal="center" vertical="center" wrapText="1"/>
    </xf>
    <xf numFmtId="165" fontId="25" fillId="2" borderId="33" xfId="0" applyNumberFormat="1" applyFont="1" applyFill="1" applyBorder="1" applyAlignment="1">
      <alignment horizontal="center" vertical="center" wrapText="1"/>
    </xf>
    <xf numFmtId="1" fontId="31" fillId="38" borderId="21" xfId="0" applyNumberFormat="1" applyFont="1" applyFill="1" applyBorder="1" applyAlignment="1">
      <alignment horizontal="left" vertical="center" wrapText="1"/>
    </xf>
    <xf numFmtId="165" fontId="26" fillId="38" borderId="21" xfId="0" applyNumberFormat="1" applyFont="1" applyFill="1" applyBorder="1" applyAlignment="1">
      <alignment horizontal="center" vertical="center" wrapText="1"/>
    </xf>
    <xf numFmtId="168" fontId="25" fillId="2" borderId="33" xfId="0" applyNumberFormat="1" applyFont="1" applyFill="1" applyBorder="1" applyAlignment="1">
      <alignment horizontal="right" vertical="center" wrapText="1"/>
    </xf>
    <xf numFmtId="168" fontId="25" fillId="2" borderId="21" xfId="0" applyNumberFormat="1" applyFont="1" applyFill="1" applyBorder="1" applyAlignment="1">
      <alignment horizontal="right" vertical="center" wrapText="1"/>
    </xf>
    <xf numFmtId="168" fontId="26" fillId="38" borderId="21" xfId="0" applyNumberFormat="1" applyFont="1" applyFill="1" applyBorder="1" applyAlignment="1">
      <alignment horizontal="right" vertical="center" wrapText="1"/>
    </xf>
    <xf numFmtId="2" fontId="26" fillId="15" borderId="21" xfId="4" applyNumberFormat="1" applyFont="1" applyFill="1" applyBorder="1" applyAlignment="1">
      <alignment horizontal="center" vertical="center" wrapText="1"/>
    </xf>
    <xf numFmtId="168" fontId="75" fillId="9" borderId="21" xfId="0" applyNumberFormat="1" applyFont="1" applyFill="1" applyBorder="1" applyAlignment="1">
      <alignment horizontal="center" vertical="center"/>
    </xf>
    <xf numFmtId="4" fontId="25" fillId="30" borderId="21" xfId="0" applyNumberFormat="1" applyFont="1" applyFill="1" applyBorder="1" applyAlignment="1">
      <alignment horizontal="center" vertical="center" wrapText="1"/>
    </xf>
    <xf numFmtId="43" fontId="76" fillId="37" borderId="21" xfId="8" applyFont="1" applyFill="1" applyBorder="1" applyAlignment="1">
      <alignment vertical="center" wrapText="1"/>
    </xf>
    <xf numFmtId="1" fontId="30" fillId="0" borderId="33" xfId="0" applyNumberFormat="1" applyFont="1" applyBorder="1" applyAlignment="1">
      <alignment horizontal="center" vertical="center"/>
    </xf>
    <xf numFmtId="4" fontId="25" fillId="0" borderId="21" xfId="0" applyNumberFormat="1" applyFont="1" applyBorder="1" applyAlignment="1">
      <alignment horizontal="center" vertical="center" wrapText="1"/>
    </xf>
    <xf numFmtId="2" fontId="25" fillId="0" borderId="21" xfId="0" applyNumberFormat="1" applyFont="1" applyBorder="1" applyAlignment="1">
      <alignment horizontal="center" vertical="center" wrapText="1"/>
    </xf>
    <xf numFmtId="10" fontId="25" fillId="0" borderId="33" xfId="0" applyNumberFormat="1" applyFont="1" applyBorder="1" applyAlignment="1">
      <alignment horizontal="center" vertical="center" wrapText="1"/>
    </xf>
    <xf numFmtId="10" fontId="25" fillId="0" borderId="33" xfId="5" applyNumberFormat="1" applyFont="1" applyFill="1" applyBorder="1" applyAlignment="1">
      <alignment horizontal="center" vertical="center" wrapText="1"/>
    </xf>
    <xf numFmtId="166" fontId="26" fillId="2" borderId="29" xfId="0" applyNumberFormat="1" applyFont="1" applyFill="1" applyBorder="1"/>
    <xf numFmtId="0" fontId="85" fillId="30" borderId="0" xfId="0" applyFont="1" applyFill="1"/>
    <xf numFmtId="0" fontId="85" fillId="34" borderId="0" xfId="0" applyFont="1" applyFill="1"/>
    <xf numFmtId="176" fontId="26" fillId="15" borderId="21" xfId="0" applyNumberFormat="1" applyFont="1" applyFill="1" applyBorder="1" applyAlignment="1">
      <alignment horizontal="center"/>
    </xf>
    <xf numFmtId="177" fontId="26" fillId="15" borderId="21" xfId="6" applyNumberFormat="1" applyFont="1" applyFill="1" applyBorder="1" applyAlignment="1">
      <alignment horizontal="center"/>
    </xf>
    <xf numFmtId="165" fontId="25" fillId="2" borderId="38" xfId="0" applyNumberFormat="1" applyFont="1" applyFill="1" applyBorder="1" applyAlignment="1">
      <alignment vertical="center" wrapText="1"/>
    </xf>
    <xf numFmtId="10" fontId="25" fillId="2" borderId="38" xfId="5" applyNumberFormat="1" applyFont="1" applyFill="1" applyBorder="1" applyAlignment="1">
      <alignment vertical="center"/>
    </xf>
    <xf numFmtId="10" fontId="25" fillId="2" borderId="21" xfId="0" applyNumberFormat="1" applyFont="1" applyFill="1" applyBorder="1" applyAlignment="1">
      <alignment horizontal="center" vertical="center"/>
    </xf>
    <xf numFmtId="172" fontId="25" fillId="0" borderId="21" xfId="6" applyNumberFormat="1" applyFont="1" applyFill="1" applyBorder="1" applyAlignment="1">
      <alignment horizontal="right" vertical="center" wrapText="1"/>
    </xf>
    <xf numFmtId="0" fontId="67" fillId="30" borderId="4" xfId="0" applyFont="1" applyFill="1" applyBorder="1" applyAlignment="1">
      <alignment horizontal="left" vertical="center"/>
    </xf>
    <xf numFmtId="43" fontId="75" fillId="37" borderId="21" xfId="8" applyFont="1" applyFill="1" applyBorder="1" applyAlignment="1">
      <alignment vertical="center" wrapText="1"/>
    </xf>
    <xf numFmtId="2" fontId="26" fillId="15" borderId="21" xfId="0" applyNumberFormat="1" applyFont="1" applyFill="1" applyBorder="1" applyAlignment="1">
      <alignment horizontal="center" vertical="center" wrapText="1"/>
    </xf>
    <xf numFmtId="0" fontId="6" fillId="0" borderId="29" xfId="0" applyFont="1" applyBorder="1"/>
    <xf numFmtId="0" fontId="6" fillId="0" borderId="30" xfId="0" applyFont="1" applyBorder="1"/>
    <xf numFmtId="0" fontId="6" fillId="0" borderId="32" xfId="0" applyFont="1" applyBorder="1"/>
    <xf numFmtId="0" fontId="27" fillId="0" borderId="0" xfId="0" applyFont="1" applyAlignment="1">
      <alignment horizontal="center"/>
    </xf>
    <xf numFmtId="0" fontId="29" fillId="2" borderId="29" xfId="0" applyFont="1" applyFill="1" applyBorder="1" applyAlignment="1">
      <alignment vertical="center" wrapText="1"/>
    </xf>
    <xf numFmtId="0" fontId="27" fillId="0" borderId="0" xfId="0" applyFont="1" applyAlignment="1">
      <alignment horizontal="center" wrapText="1"/>
    </xf>
    <xf numFmtId="0" fontId="63" fillId="26" borderId="93" xfId="0" applyFont="1" applyFill="1" applyBorder="1" applyAlignment="1">
      <alignment horizontal="center" vertical="center" wrapText="1"/>
    </xf>
    <xf numFmtId="0" fontId="63" fillId="26" borderId="92" xfId="0" applyFont="1" applyFill="1" applyBorder="1" applyAlignment="1">
      <alignment horizontal="center" vertical="center" wrapText="1"/>
    </xf>
    <xf numFmtId="0" fontId="64" fillId="29" borderId="99" xfId="0" applyFont="1" applyFill="1" applyBorder="1" applyAlignment="1">
      <alignment horizontal="center" vertical="center" wrapText="1"/>
    </xf>
    <xf numFmtId="0" fontId="63" fillId="22" borderId="98" xfId="0" applyFont="1" applyFill="1" applyBorder="1" applyAlignment="1">
      <alignment horizontal="center" vertical="center" wrapText="1"/>
    </xf>
    <xf numFmtId="0" fontId="63" fillId="24" borderId="98" xfId="0" applyFont="1" applyFill="1" applyBorder="1" applyAlignment="1">
      <alignment horizontal="center" vertical="center" wrapText="1"/>
    </xf>
    <xf numFmtId="0" fontId="63" fillId="29" borderId="98" xfId="0" applyFont="1" applyFill="1" applyBorder="1" applyAlignment="1">
      <alignment horizontal="center" vertical="center" wrapText="1"/>
    </xf>
    <xf numFmtId="0" fontId="63" fillId="22" borderId="93" xfId="0" applyFont="1" applyFill="1" applyBorder="1" applyAlignment="1">
      <alignment horizontal="center" vertical="center" wrapText="1"/>
    </xf>
    <xf numFmtId="0" fontId="63" fillId="24" borderId="93" xfId="0" applyFont="1" applyFill="1" applyBorder="1" applyAlignment="1">
      <alignment horizontal="center" vertical="center" wrapText="1"/>
    </xf>
    <xf numFmtId="170" fontId="25" fillId="0" borderId="33" xfId="8" applyNumberFormat="1" applyFont="1" applyBorder="1" applyAlignment="1">
      <alignment horizontal="center" vertical="center" wrapText="1"/>
    </xf>
    <xf numFmtId="170" fontId="25" fillId="0" borderId="21" xfId="8" applyNumberFormat="1" applyFont="1" applyBorder="1" applyAlignment="1">
      <alignment horizontal="center" vertical="center" wrapText="1"/>
    </xf>
    <xf numFmtId="170" fontId="26" fillId="15" borderId="21" xfId="8" applyNumberFormat="1" applyFont="1" applyFill="1" applyBorder="1" applyAlignment="1">
      <alignment horizontal="center" vertical="center" wrapText="1"/>
    </xf>
    <xf numFmtId="43" fontId="25" fillId="0" borderId="33" xfId="8" applyFont="1" applyBorder="1" applyAlignment="1">
      <alignment horizontal="center" vertical="center" wrapText="1"/>
    </xf>
    <xf numFmtId="0" fontId="27" fillId="2" borderId="29" xfId="0" applyFont="1" applyFill="1" applyBorder="1" applyAlignment="1">
      <alignment vertical="center"/>
    </xf>
    <xf numFmtId="0" fontId="29" fillId="2" borderId="29" xfId="0" applyFont="1" applyFill="1" applyBorder="1" applyAlignment="1">
      <alignment vertical="center"/>
    </xf>
    <xf numFmtId="0" fontId="0" fillId="0" borderId="0" xfId="0" applyAlignment="1">
      <alignment vertical="center"/>
    </xf>
    <xf numFmtId="0" fontId="64" fillId="22" borderId="98" xfId="0" applyFont="1" applyFill="1" applyBorder="1" applyAlignment="1">
      <alignment horizontal="center" vertical="center" wrapText="1"/>
    </xf>
    <xf numFmtId="0" fontId="85" fillId="0" borderId="0" xfId="0" applyFont="1"/>
    <xf numFmtId="0" fontId="29" fillId="7" borderId="33" xfId="0" applyFont="1" applyFill="1" applyBorder="1" applyAlignment="1">
      <alignment horizontal="center" vertical="center" wrapText="1"/>
    </xf>
    <xf numFmtId="0" fontId="29" fillId="37" borderId="32" xfId="0" applyFont="1" applyFill="1" applyBorder="1" applyAlignment="1">
      <alignment horizontal="center" vertical="center" wrapText="1"/>
    </xf>
    <xf numFmtId="0" fontId="29" fillId="41" borderId="33" xfId="0" applyFont="1" applyFill="1" applyBorder="1" applyAlignment="1">
      <alignment horizontal="center" vertical="center" wrapText="1"/>
    </xf>
    <xf numFmtId="0" fontId="25" fillId="42" borderId="0" xfId="0" applyFont="1" applyFill="1"/>
    <xf numFmtId="0" fontId="26" fillId="42" borderId="0" xfId="0" applyFont="1" applyFill="1"/>
    <xf numFmtId="169" fontId="75" fillId="30" borderId="33" xfId="6" applyNumberFormat="1" applyFont="1" applyFill="1" applyBorder="1" applyAlignment="1">
      <alignment horizontal="center" vertical="center"/>
    </xf>
    <xf numFmtId="178" fontId="67" fillId="0" borderId="21" xfId="0" applyNumberFormat="1" applyFont="1" applyBorder="1" applyAlignment="1">
      <alignment horizontal="center" vertical="center"/>
    </xf>
    <xf numFmtId="165" fontId="25" fillId="2" borderId="38" xfId="0" applyNumberFormat="1" applyFont="1" applyFill="1" applyBorder="1" applyAlignment="1">
      <alignment horizontal="justify" vertical="center" wrapText="1"/>
    </xf>
    <xf numFmtId="179" fontId="25" fillId="2" borderId="38" xfId="0" applyNumberFormat="1" applyFont="1" applyFill="1" applyBorder="1" applyAlignment="1">
      <alignment vertical="center"/>
    </xf>
    <xf numFmtId="9" fontId="25" fillId="36" borderId="38" xfId="0" applyNumberFormat="1" applyFont="1" applyFill="1" applyBorder="1" applyAlignment="1">
      <alignment horizontal="justify" vertical="center" wrapText="1"/>
    </xf>
    <xf numFmtId="178" fontId="75" fillId="37" borderId="21" xfId="8" applyNumberFormat="1" applyFont="1" applyFill="1" applyBorder="1" applyAlignment="1">
      <alignment vertical="center" wrapText="1"/>
    </xf>
    <xf numFmtId="174" fontId="67" fillId="0" borderId="21" xfId="0" applyNumberFormat="1" applyFont="1" applyBorder="1" applyAlignment="1">
      <alignment horizontal="center" vertical="center"/>
    </xf>
    <xf numFmtId="181" fontId="76" fillId="37" borderId="21" xfId="8" applyNumberFormat="1" applyFont="1" applyFill="1" applyBorder="1" applyAlignment="1">
      <alignment vertical="center" wrapText="1"/>
    </xf>
    <xf numFmtId="165" fontId="25" fillId="2" borderId="38" xfId="5" applyNumberFormat="1" applyFont="1" applyFill="1" applyBorder="1" applyAlignment="1">
      <alignment vertical="center"/>
    </xf>
    <xf numFmtId="14" fontId="62" fillId="30" borderId="125" xfId="0" applyNumberFormat="1" applyFont="1" applyFill="1" applyBorder="1" applyAlignment="1">
      <alignment horizontal="justify" vertical="center" wrapText="1"/>
    </xf>
    <xf numFmtId="9" fontId="62" fillId="32" borderId="125" xfId="3" applyFont="1" applyFill="1" applyBorder="1" applyAlignment="1">
      <alignment horizontal="center" vertical="center" wrapText="1"/>
    </xf>
    <xf numFmtId="178" fontId="75" fillId="0" borderId="21" xfId="0" applyNumberFormat="1" applyFont="1" applyBorder="1" applyAlignment="1">
      <alignment horizontal="right" vertical="center"/>
    </xf>
    <xf numFmtId="178" fontId="75" fillId="9" borderId="21" xfId="0" applyNumberFormat="1" applyFont="1" applyFill="1" applyBorder="1" applyAlignment="1">
      <alignment horizontal="center" vertical="center"/>
    </xf>
    <xf numFmtId="1" fontId="31" fillId="30" borderId="21" xfId="0" applyNumberFormat="1" applyFont="1" applyFill="1" applyBorder="1" applyAlignment="1">
      <alignment horizontal="center" vertical="center"/>
    </xf>
    <xf numFmtId="2" fontId="26" fillId="30" borderId="21" xfId="0" applyNumberFormat="1" applyFont="1" applyFill="1" applyBorder="1" applyAlignment="1">
      <alignment horizontal="center" vertical="center" wrapText="1"/>
    </xf>
    <xf numFmtId="178" fontId="26" fillId="30" borderId="21" xfId="0" applyNumberFormat="1" applyFont="1" applyFill="1" applyBorder="1" applyAlignment="1">
      <alignment horizontal="center" vertical="center" wrapText="1"/>
    </xf>
    <xf numFmtId="10" fontId="26" fillId="30" borderId="21" xfId="0" applyNumberFormat="1" applyFont="1" applyFill="1" applyBorder="1" applyAlignment="1">
      <alignment horizontal="center" vertical="center" wrapText="1"/>
    </xf>
    <xf numFmtId="43" fontId="26" fillId="30" borderId="21" xfId="8" applyFont="1" applyFill="1" applyBorder="1" applyAlignment="1">
      <alignment horizontal="center" vertical="center" wrapText="1"/>
    </xf>
    <xf numFmtId="172" fontId="26" fillId="30" borderId="21" xfId="6" applyNumberFormat="1" applyFont="1" applyFill="1" applyBorder="1" applyAlignment="1">
      <alignment horizontal="right" vertical="center" wrapText="1"/>
    </xf>
    <xf numFmtId="177" fontId="26" fillId="30" borderId="21" xfId="6" applyNumberFormat="1" applyFont="1" applyFill="1" applyBorder="1" applyAlignment="1">
      <alignment horizontal="center" vertical="center" wrapText="1"/>
    </xf>
    <xf numFmtId="177" fontId="26" fillId="30" borderId="33" xfId="6" applyNumberFormat="1" applyFont="1" applyFill="1" applyBorder="1" applyAlignment="1">
      <alignment horizontal="center" vertical="center" wrapText="1"/>
    </xf>
    <xf numFmtId="10" fontId="26" fillId="30" borderId="33" xfId="5" applyNumberFormat="1" applyFont="1" applyFill="1" applyBorder="1" applyAlignment="1">
      <alignment horizontal="center" vertical="center" wrapText="1"/>
    </xf>
    <xf numFmtId="10" fontId="26" fillId="30" borderId="33" xfId="0" applyNumberFormat="1" applyFont="1" applyFill="1" applyBorder="1" applyAlignment="1">
      <alignment horizontal="center" vertical="center" wrapText="1"/>
    </xf>
    <xf numFmtId="1" fontId="30" fillId="42" borderId="21" xfId="0" applyNumberFormat="1" applyFont="1" applyFill="1" applyBorder="1" applyAlignment="1">
      <alignment horizontal="center" vertical="center"/>
    </xf>
    <xf numFmtId="4" fontId="25" fillId="42" borderId="21" xfId="0" applyNumberFormat="1" applyFont="1" applyFill="1" applyBorder="1" applyAlignment="1">
      <alignment horizontal="center" vertical="center" wrapText="1"/>
    </xf>
    <xf numFmtId="10" fontId="25" fillId="42" borderId="21" xfId="0" applyNumberFormat="1" applyFont="1" applyFill="1" applyBorder="1" applyAlignment="1">
      <alignment horizontal="center" vertical="center" wrapText="1"/>
    </xf>
    <xf numFmtId="170" fontId="25" fillId="42" borderId="21" xfId="8" applyNumberFormat="1" applyFont="1" applyFill="1" applyBorder="1" applyAlignment="1">
      <alignment horizontal="center" vertical="center" wrapText="1"/>
    </xf>
    <xf numFmtId="177" fontId="25" fillId="42" borderId="21" xfId="6" applyNumberFormat="1" applyFont="1" applyFill="1" applyBorder="1" applyAlignment="1">
      <alignment horizontal="center" vertical="center" wrapText="1"/>
    </xf>
    <xf numFmtId="177" fontId="25" fillId="42" borderId="34" xfId="6" applyNumberFormat="1" applyFont="1" applyFill="1" applyBorder="1" applyAlignment="1">
      <alignment horizontal="center" vertical="center" wrapText="1"/>
    </xf>
    <xf numFmtId="177" fontId="25" fillId="42" borderId="33" xfId="6" applyNumberFormat="1" applyFont="1" applyFill="1" applyBorder="1" applyAlignment="1">
      <alignment horizontal="center" vertical="center" wrapText="1"/>
    </xf>
    <xf numFmtId="10" fontId="25" fillId="42" borderId="33" xfId="5" applyNumberFormat="1" applyFont="1" applyFill="1" applyBorder="1" applyAlignment="1">
      <alignment horizontal="center" vertical="center" wrapText="1"/>
    </xf>
    <xf numFmtId="10" fontId="25" fillId="42" borderId="33" xfId="0" applyNumberFormat="1" applyFont="1" applyFill="1" applyBorder="1" applyAlignment="1">
      <alignment horizontal="center" vertical="center" wrapText="1"/>
    </xf>
    <xf numFmtId="181" fontId="26" fillId="30" borderId="21" xfId="8" applyNumberFormat="1" applyFont="1" applyFill="1" applyBorder="1" applyAlignment="1">
      <alignment horizontal="center" vertical="center" wrapText="1"/>
    </xf>
    <xf numFmtId="2" fontId="25" fillId="42" borderId="21" xfId="4" applyNumberFormat="1" applyFont="1" applyFill="1" applyBorder="1" applyAlignment="1">
      <alignment horizontal="center" vertical="center" wrapText="1"/>
    </xf>
    <xf numFmtId="168" fontId="25" fillId="36" borderId="21" xfId="0" applyNumberFormat="1" applyFont="1" applyFill="1" applyBorder="1" applyAlignment="1">
      <alignment horizontal="right" vertical="center" wrapText="1"/>
    </xf>
    <xf numFmtId="168" fontId="25" fillId="36" borderId="21" xfId="0" applyNumberFormat="1" applyFont="1" applyFill="1" applyBorder="1" applyAlignment="1">
      <alignment horizontal="center" vertical="center" wrapText="1"/>
    </xf>
    <xf numFmtId="165" fontId="25" fillId="36" borderId="21" xfId="0" applyNumberFormat="1" applyFont="1" applyFill="1" applyBorder="1" applyAlignment="1">
      <alignment horizontal="center" vertical="center" wrapText="1"/>
    </xf>
    <xf numFmtId="168" fontId="25" fillId="37" borderId="21" xfId="0" applyNumberFormat="1" applyFont="1" applyFill="1" applyBorder="1" applyAlignment="1">
      <alignment horizontal="right" vertical="center" wrapText="1"/>
    </xf>
    <xf numFmtId="165" fontId="25" fillId="37" borderId="21" xfId="0" applyNumberFormat="1" applyFont="1" applyFill="1" applyBorder="1" applyAlignment="1">
      <alignment horizontal="center" vertical="center" wrapText="1"/>
    </xf>
    <xf numFmtId="1" fontId="30" fillId="36" borderId="21" xfId="0" applyNumberFormat="1" applyFont="1" applyFill="1" applyBorder="1" applyAlignment="1">
      <alignment horizontal="left" vertical="center" wrapText="1"/>
    </xf>
    <xf numFmtId="1" fontId="31" fillId="37" borderId="21" xfId="0" applyNumberFormat="1" applyFont="1" applyFill="1" applyBorder="1" applyAlignment="1">
      <alignment horizontal="left" vertical="center" wrapText="1"/>
    </xf>
    <xf numFmtId="0" fontId="0" fillId="0" borderId="29" xfId="0" applyBorder="1" applyAlignment="1">
      <alignment horizontal="center" vertical="center"/>
    </xf>
    <xf numFmtId="180" fontId="6" fillId="30" borderId="29" xfId="0" applyNumberFormat="1" applyFont="1" applyFill="1" applyBorder="1"/>
    <xf numFmtId="43" fontId="25" fillId="42" borderId="21" xfId="8" applyFont="1" applyFill="1" applyBorder="1" applyAlignment="1">
      <alignment horizontal="center" vertical="center" wrapText="1"/>
    </xf>
    <xf numFmtId="2" fontId="75" fillId="2" borderId="21" xfId="0" applyNumberFormat="1" applyFont="1" applyFill="1" applyBorder="1" applyAlignment="1">
      <alignment vertical="center" wrapText="1"/>
    </xf>
    <xf numFmtId="0" fontId="25" fillId="2" borderId="113" xfId="0" applyFont="1" applyFill="1" applyBorder="1"/>
    <xf numFmtId="1" fontId="31" fillId="0" borderId="113" xfId="0" applyNumberFormat="1" applyFont="1" applyBorder="1" applyAlignment="1">
      <alignment horizontal="center" vertical="center" wrapText="1"/>
    </xf>
    <xf numFmtId="0" fontId="25" fillId="2" borderId="93" xfId="0" applyFont="1" applyFill="1" applyBorder="1"/>
    <xf numFmtId="1" fontId="31" fillId="0" borderId="93" xfId="0" applyNumberFormat="1" applyFont="1" applyBorder="1" applyAlignment="1">
      <alignment horizontal="center" vertical="center" wrapText="1"/>
    </xf>
    <xf numFmtId="0" fontId="25" fillId="2" borderId="117" xfId="0" applyFont="1" applyFill="1" applyBorder="1"/>
    <xf numFmtId="1" fontId="89" fillId="43" borderId="117" xfId="0" applyNumberFormat="1" applyFont="1" applyFill="1" applyBorder="1" applyAlignment="1">
      <alignment horizontal="left" vertical="center" wrapText="1"/>
    </xf>
    <xf numFmtId="0" fontId="6" fillId="30" borderId="29" xfId="0" applyFont="1" applyFill="1" applyBorder="1" applyAlignment="1">
      <alignment horizontal="center"/>
    </xf>
    <xf numFmtId="1" fontId="31" fillId="44" borderId="29" xfId="0" applyNumberFormat="1" applyFont="1" applyFill="1" applyBorder="1" applyAlignment="1">
      <alignment horizontal="left" vertical="center" wrapText="1"/>
    </xf>
    <xf numFmtId="168" fontId="26" fillId="44" borderId="29" xfId="0" applyNumberFormat="1" applyFont="1" applyFill="1" applyBorder="1" applyAlignment="1">
      <alignment horizontal="right" vertical="center" wrapText="1"/>
    </xf>
    <xf numFmtId="165" fontId="26" fillId="44" borderId="29" xfId="0" applyNumberFormat="1" applyFont="1" applyFill="1" applyBorder="1" applyAlignment="1">
      <alignment horizontal="center" vertical="center" wrapText="1"/>
    </xf>
    <xf numFmtId="172" fontId="26" fillId="42" borderId="21" xfId="6" applyNumberFormat="1" applyFont="1" applyFill="1" applyBorder="1" applyAlignment="1">
      <alignment horizontal="right" vertical="center" wrapText="1"/>
    </xf>
    <xf numFmtId="10" fontId="25" fillId="2" borderId="93" xfId="0" applyNumberFormat="1" applyFont="1" applyFill="1" applyBorder="1" applyAlignment="1">
      <alignment horizontal="center" vertical="center"/>
    </xf>
    <xf numFmtId="9" fontId="25" fillId="36" borderId="38" xfId="0" applyNumberFormat="1" applyFont="1" applyFill="1" applyBorder="1" applyAlignment="1">
      <alignment horizontal="center" vertical="center" wrapText="1"/>
    </xf>
    <xf numFmtId="0" fontId="67" fillId="30" borderId="21" xfId="0" applyFont="1" applyFill="1" applyBorder="1" applyAlignment="1">
      <alignment horizontal="center" vertical="center"/>
    </xf>
    <xf numFmtId="169" fontId="75" fillId="30" borderId="21" xfId="6" applyNumberFormat="1" applyFont="1" applyFill="1" applyBorder="1" applyAlignment="1">
      <alignment horizontal="center" vertical="center"/>
    </xf>
    <xf numFmtId="2" fontId="75" fillId="30" borderId="21" xfId="0" applyNumberFormat="1" applyFont="1" applyFill="1" applyBorder="1" applyAlignment="1">
      <alignment horizontal="right" vertical="center"/>
    </xf>
    <xf numFmtId="2" fontId="67" fillId="30" borderId="21" xfId="0" applyNumberFormat="1" applyFont="1" applyFill="1" applyBorder="1" applyAlignment="1">
      <alignment horizontal="center" vertical="center"/>
    </xf>
    <xf numFmtId="0" fontId="6" fillId="0" borderId="32" xfId="0" applyFont="1" applyBorder="1" applyAlignment="1">
      <alignment horizontal="center"/>
    </xf>
    <xf numFmtId="165" fontId="26" fillId="44" borderId="21" xfId="0" applyNumberFormat="1" applyFont="1" applyFill="1" applyBorder="1" applyAlignment="1">
      <alignment horizontal="center" vertical="center" wrapText="1"/>
    </xf>
    <xf numFmtId="165" fontId="26" fillId="43" borderId="21" xfId="0" applyNumberFormat="1" applyFont="1" applyFill="1" applyBorder="1" applyAlignment="1">
      <alignment horizontal="center" vertical="center" wrapText="1"/>
    </xf>
    <xf numFmtId="0" fontId="25" fillId="0" borderId="0" xfId="0" applyFont="1" applyAlignment="1">
      <alignment horizontal="left" vertical="center"/>
    </xf>
    <xf numFmtId="1" fontId="25" fillId="0" borderId="0" xfId="0" applyNumberFormat="1" applyFont="1" applyAlignment="1">
      <alignment horizontal="left" vertical="center" wrapText="1"/>
    </xf>
    <xf numFmtId="49" fontId="25" fillId="0" borderId="0" xfId="0" applyNumberFormat="1" applyFont="1" applyAlignment="1">
      <alignment horizontal="right" vertical="top" wrapText="1"/>
    </xf>
    <xf numFmtId="0" fontId="91" fillId="0" borderId="0" xfId="0" applyFont="1" applyAlignment="1">
      <alignment horizontal="left" vertical="center" wrapText="1"/>
    </xf>
    <xf numFmtId="0" fontId="30" fillId="0" borderId="0" xfId="0" applyFont="1" applyAlignment="1">
      <alignment horizontal="left" vertical="center" wrapText="1"/>
    </xf>
    <xf numFmtId="0" fontId="91" fillId="0" borderId="0" xfId="0" applyFont="1" applyAlignment="1">
      <alignment horizontal="left" vertical="center"/>
    </xf>
    <xf numFmtId="0" fontId="63" fillId="0" borderId="29" xfId="0" applyFont="1" applyBorder="1" applyAlignment="1">
      <alignment horizontal="center"/>
    </xf>
    <xf numFmtId="0" fontId="25" fillId="2" borderId="29" xfId="0" applyFont="1" applyFill="1" applyBorder="1" applyAlignment="1">
      <alignment horizontal="center" vertical="center"/>
    </xf>
    <xf numFmtId="170" fontId="65" fillId="2" borderId="29" xfId="8" applyNumberFormat="1" applyFont="1" applyFill="1" applyBorder="1" applyAlignment="1">
      <alignment vertical="center" wrapText="1"/>
    </xf>
    <xf numFmtId="0" fontId="66" fillId="0" borderId="29" xfId="0" applyFont="1" applyBorder="1"/>
    <xf numFmtId="0" fontId="26" fillId="46" borderId="0" xfId="0" applyFont="1" applyFill="1" applyAlignment="1">
      <alignment horizontal="center" vertical="center" wrapText="1"/>
    </xf>
    <xf numFmtId="1" fontId="26" fillId="46" borderId="0" xfId="0" applyNumberFormat="1" applyFont="1" applyFill="1" applyAlignment="1">
      <alignment horizontal="center" vertical="center" wrapText="1"/>
    </xf>
    <xf numFmtId="0" fontId="26" fillId="46" borderId="29" xfId="10" applyFont="1" applyFill="1" applyAlignment="1">
      <alignment horizontal="center" vertical="center" wrapText="1"/>
    </xf>
    <xf numFmtId="0" fontId="26" fillId="0" borderId="0" xfId="0" applyFont="1" applyAlignment="1">
      <alignment horizontal="center" wrapText="1"/>
    </xf>
    <xf numFmtId="0" fontId="25" fillId="0" borderId="127" xfId="0" applyFont="1" applyBorder="1" applyAlignment="1">
      <alignment horizontal="left" vertical="center"/>
    </xf>
    <xf numFmtId="0" fontId="25" fillId="0" borderId="127" xfId="0" applyFont="1" applyBorder="1" applyAlignment="1">
      <alignment horizontal="left" vertical="center" wrapText="1"/>
    </xf>
    <xf numFmtId="0" fontId="25" fillId="30" borderId="127" xfId="0" applyFont="1" applyFill="1" applyBorder="1" applyAlignment="1">
      <alignment horizontal="left" vertical="center" wrapText="1"/>
    </xf>
    <xf numFmtId="0" fontId="25" fillId="30" borderId="127" xfId="0" applyFont="1" applyFill="1" applyBorder="1" applyAlignment="1">
      <alignment horizontal="left" vertical="center"/>
    </xf>
    <xf numFmtId="0" fontId="95" fillId="0" borderId="0" xfId="0" applyFont="1" applyAlignment="1">
      <alignment horizontal="left" vertical="center"/>
    </xf>
    <xf numFmtId="0" fontId="71" fillId="30" borderId="0" xfId="0" applyFont="1" applyFill="1"/>
    <xf numFmtId="14" fontId="12" fillId="0" borderId="125" xfId="0" applyNumberFormat="1" applyFont="1" applyBorder="1" applyAlignment="1">
      <alignment vertical="center" wrapText="1"/>
    </xf>
    <xf numFmtId="0" fontId="12" fillId="0" borderId="125" xfId="0" applyFont="1" applyBorder="1" applyAlignment="1">
      <alignment vertical="center" wrapText="1"/>
    </xf>
    <xf numFmtId="170" fontId="25" fillId="30" borderId="21" xfId="0" applyNumberFormat="1" applyFont="1" applyFill="1" applyBorder="1"/>
    <xf numFmtId="43" fontId="25" fillId="30" borderId="21" xfId="0" applyNumberFormat="1" applyFont="1" applyFill="1" applyBorder="1"/>
    <xf numFmtId="43" fontId="75" fillId="30" borderId="21" xfId="8" applyFont="1" applyFill="1" applyBorder="1" applyAlignment="1">
      <alignment horizontal="center" vertical="center"/>
    </xf>
    <xf numFmtId="0" fontId="25" fillId="0" borderId="21" xfId="11" applyFont="1" applyBorder="1" applyAlignment="1">
      <alignment horizontal="left" vertical="center" wrapText="1"/>
    </xf>
    <xf numFmtId="0" fontId="30" fillId="0" borderId="21" xfId="11" applyFont="1" applyBorder="1" applyAlignment="1">
      <alignment horizontal="center" vertical="center" wrapText="1"/>
    </xf>
    <xf numFmtId="3" fontId="25" fillId="2" borderId="21" xfId="11" applyNumberFormat="1" applyFont="1" applyFill="1" applyBorder="1" applyAlignment="1">
      <alignment horizontal="center" vertical="center" wrapText="1"/>
    </xf>
    <xf numFmtId="0" fontId="25" fillId="0" borderId="21" xfId="11" applyFont="1" applyBorder="1" applyAlignment="1">
      <alignment horizontal="center" vertical="center" wrapText="1"/>
    </xf>
    <xf numFmtId="0" fontId="25" fillId="2" borderId="29" xfId="11" applyFont="1" applyFill="1" applyAlignment="1">
      <alignment vertical="center"/>
    </xf>
    <xf numFmtId="0" fontId="25" fillId="2" borderId="21" xfId="11" applyFont="1" applyFill="1" applyBorder="1" applyAlignment="1">
      <alignment horizontal="left" vertical="center" wrapText="1"/>
    </xf>
    <xf numFmtId="0" fontId="30" fillId="47" borderId="21" xfId="11" applyFont="1" applyFill="1" applyBorder="1" applyAlignment="1">
      <alignment horizontal="right" vertical="center" wrapText="1"/>
    </xf>
    <xf numFmtId="0" fontId="5" fillId="2" borderId="2" xfId="0" applyFont="1" applyFill="1" applyBorder="1" applyAlignment="1">
      <alignment horizontal="center" vertical="center"/>
    </xf>
    <xf numFmtId="0" fontId="6" fillId="0" borderId="3" xfId="0" applyFont="1" applyBorder="1"/>
    <xf numFmtId="0" fontId="6" fillId="0" borderId="8" xfId="0" applyFont="1" applyBorder="1"/>
    <xf numFmtId="0" fontId="6" fillId="0" borderId="7" xfId="0" applyFont="1" applyBorder="1"/>
    <xf numFmtId="0" fontId="6" fillId="0" borderId="9" xfId="0" applyFont="1" applyBorder="1"/>
    <xf numFmtId="0" fontId="6" fillId="0" borderId="10" xfId="0" applyFont="1" applyBorder="1"/>
    <xf numFmtId="0" fontId="7" fillId="30" borderId="4" xfId="0" applyFont="1" applyFill="1" applyBorder="1" applyAlignment="1">
      <alignment horizontal="center" vertical="center"/>
    </xf>
    <xf numFmtId="0" fontId="6" fillId="30" borderId="5" xfId="0" applyFont="1" applyFill="1" applyBorder="1"/>
    <xf numFmtId="0" fontId="6" fillId="30" borderId="6" xfId="0" applyFont="1" applyFill="1" applyBorder="1"/>
    <xf numFmtId="0" fontId="7" fillId="2" borderId="4" xfId="0" applyFont="1" applyFill="1" applyBorder="1" applyAlignment="1">
      <alignment horizontal="center" vertical="center"/>
    </xf>
    <xf numFmtId="0" fontId="61" fillId="30" borderId="5" xfId="0" applyFont="1" applyFill="1" applyBorder="1"/>
    <xf numFmtId="0" fontId="61" fillId="30" borderId="6" xfId="0" applyFont="1" applyFill="1" applyBorder="1"/>
    <xf numFmtId="0" fontId="8" fillId="3" borderId="11" xfId="0" applyFont="1" applyFill="1" applyBorder="1" applyAlignment="1">
      <alignment horizontal="center"/>
    </xf>
    <xf numFmtId="0" fontId="6" fillId="0" borderId="12" xfId="0" applyFont="1" applyBorder="1"/>
    <xf numFmtId="0" fontId="6" fillId="0" borderId="13" xfId="0" applyFont="1" applyBorder="1"/>
    <xf numFmtId="0" fontId="11" fillId="4" borderId="4" xfId="0" applyFont="1" applyFill="1" applyBorder="1" applyAlignment="1">
      <alignment horizontal="left" vertical="center" wrapText="1"/>
    </xf>
    <xf numFmtId="0" fontId="6" fillId="0" borderId="5" xfId="0" applyFont="1" applyBorder="1"/>
    <xf numFmtId="0" fontId="6" fillId="0" borderId="6" xfId="0" applyFont="1" applyBorder="1"/>
    <xf numFmtId="0" fontId="12" fillId="2" borderId="4" xfId="0" applyFont="1" applyFill="1" applyBorder="1" applyAlignment="1">
      <alignment horizontal="left" vertical="center" wrapText="1"/>
    </xf>
    <xf numFmtId="0" fontId="13" fillId="3" borderId="11" xfId="0" applyFont="1" applyFill="1" applyBorder="1" applyAlignment="1">
      <alignment horizontal="center" vertical="center" wrapText="1"/>
    </xf>
    <xf numFmtId="0" fontId="9" fillId="2" borderId="14" xfId="0" applyFont="1" applyFill="1" applyBorder="1" applyAlignment="1">
      <alignment horizontal="center" wrapText="1"/>
    </xf>
    <xf numFmtId="0" fontId="6" fillId="0" borderId="15" xfId="0" applyFont="1" applyBorder="1"/>
    <xf numFmtId="0" fontId="15" fillId="3" borderId="14" xfId="0" applyFont="1" applyFill="1" applyBorder="1" applyAlignment="1">
      <alignment horizontal="center" wrapText="1"/>
    </xf>
    <xf numFmtId="1" fontId="12" fillId="2" borderId="4" xfId="0" applyNumberFormat="1" applyFont="1" applyFill="1" applyBorder="1" applyAlignment="1">
      <alignment horizontal="left" vertical="center" wrapText="1"/>
    </xf>
    <xf numFmtId="0" fontId="6" fillId="0" borderId="5" xfId="0" applyFont="1" applyBorder="1" applyAlignment="1">
      <alignment horizontal="left"/>
    </xf>
    <xf numFmtId="0" fontId="6" fillId="0" borderId="6" xfId="0" applyFont="1" applyBorder="1" applyAlignment="1">
      <alignment horizontal="left"/>
    </xf>
    <xf numFmtId="0" fontId="12" fillId="2" borderId="91"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6" fillId="0" borderId="16" xfId="0" applyFont="1" applyBorder="1"/>
    <xf numFmtId="0" fontId="6" fillId="0" borderId="20" xfId="0" applyFont="1" applyBorder="1"/>
    <xf numFmtId="0" fontId="19" fillId="3" borderId="18" xfId="0" applyFont="1" applyFill="1" applyBorder="1" applyAlignment="1">
      <alignment horizontal="center" vertical="center" wrapText="1"/>
    </xf>
    <xf numFmtId="0" fontId="6" fillId="0" borderId="24" xfId="0" applyFont="1" applyBorder="1"/>
    <xf numFmtId="0" fontId="6" fillId="0" borderId="25" xfId="0" applyFont="1" applyBorder="1"/>
    <xf numFmtId="0" fontId="6" fillId="0" borderId="26" xfId="0" applyFont="1" applyBorder="1"/>
    <xf numFmtId="0" fontId="0" fillId="0" borderId="0" xfId="0"/>
    <xf numFmtId="0" fontId="6" fillId="0" borderId="27" xfId="0" applyFont="1" applyBorder="1"/>
    <xf numFmtId="0" fontId="6" fillId="0" borderId="22" xfId="0" applyFont="1" applyBorder="1"/>
    <xf numFmtId="0" fontId="6" fillId="0" borderId="28" xfId="0" applyFont="1" applyBorder="1"/>
    <xf numFmtId="0" fontId="6" fillId="0" borderId="29" xfId="0" applyFont="1" applyBorder="1"/>
    <xf numFmtId="0" fontId="15" fillId="3" borderId="18" xfId="0" applyFont="1" applyFill="1" applyBorder="1" applyAlignment="1">
      <alignment horizontal="left" vertical="center" wrapText="1"/>
    </xf>
    <xf numFmtId="0" fontId="18" fillId="3" borderId="18" xfId="0" applyFont="1" applyFill="1" applyBorder="1" applyAlignment="1">
      <alignment horizontal="left" vertical="center" wrapText="1"/>
    </xf>
    <xf numFmtId="0" fontId="18" fillId="3" borderId="11" xfId="0" applyFont="1" applyFill="1" applyBorder="1" applyAlignment="1">
      <alignment horizontal="left" vertical="center"/>
    </xf>
    <xf numFmtId="0" fontId="24" fillId="3" borderId="18" xfId="0" applyFont="1" applyFill="1" applyBorder="1" applyAlignment="1">
      <alignment horizontal="left" vertical="center" wrapText="1"/>
    </xf>
    <xf numFmtId="0" fontId="9" fillId="3" borderId="14" xfId="0" applyFont="1" applyFill="1" applyBorder="1" applyAlignment="1">
      <alignment horizontal="center" wrapText="1"/>
    </xf>
    <xf numFmtId="0" fontId="11" fillId="4" borderId="18" xfId="0" applyFont="1" applyFill="1" applyBorder="1" applyAlignment="1">
      <alignment horizontal="left" vertical="center" wrapText="1"/>
    </xf>
    <xf numFmtId="0" fontId="6" fillId="0" borderId="19" xfId="0" applyFont="1" applyBorder="1"/>
    <xf numFmtId="0" fontId="6" fillId="0" borderId="23" xfId="0" applyFont="1" applyBorder="1"/>
    <xf numFmtId="0" fontId="9" fillId="3" borderId="18" xfId="0" applyFont="1" applyFill="1" applyBorder="1" applyAlignment="1">
      <alignment horizontal="center" wrapText="1"/>
    </xf>
    <xf numFmtId="0" fontId="62" fillId="30" borderId="126" xfId="0" applyFont="1" applyFill="1" applyBorder="1" applyAlignment="1">
      <alignment horizontal="justify" vertical="center" wrapText="1"/>
    </xf>
    <xf numFmtId="0" fontId="0" fillId="30" borderId="96" xfId="0" applyFill="1" applyBorder="1" applyAlignment="1">
      <alignment horizontal="justify" vertical="center" wrapText="1"/>
    </xf>
    <xf numFmtId="0" fontId="0" fillId="30" borderId="96" xfId="0" applyFill="1" applyBorder="1" applyAlignment="1">
      <alignment vertical="center" wrapText="1"/>
    </xf>
    <xf numFmtId="0" fontId="62" fillId="30" borderId="93" xfId="2" applyFill="1" applyBorder="1" applyAlignment="1">
      <alignment horizontal="justify" vertical="center" wrapText="1"/>
    </xf>
    <xf numFmtId="0" fontId="62" fillId="30" borderId="92" xfId="2" applyFill="1" applyBorder="1" applyAlignment="1">
      <alignment horizontal="justify" vertical="center" wrapText="1"/>
    </xf>
    <xf numFmtId="0" fontId="62" fillId="30" borderId="96" xfId="2" applyFill="1" applyBorder="1" applyAlignment="1">
      <alignment horizontal="justify" vertical="center" wrapText="1"/>
    </xf>
    <xf numFmtId="0" fontId="62" fillId="30" borderId="95" xfId="2" applyFill="1" applyBorder="1" applyAlignment="1">
      <alignment horizontal="justify" vertical="center" wrapText="1"/>
    </xf>
    <xf numFmtId="0" fontId="71" fillId="22" borderId="92" xfId="0" applyFont="1" applyFill="1" applyBorder="1" applyAlignment="1">
      <alignment horizontal="center" vertical="center" wrapText="1"/>
    </xf>
    <xf numFmtId="0" fontId="71" fillId="22" borderId="95" xfId="0" applyFont="1" applyFill="1" applyBorder="1" applyAlignment="1">
      <alignment horizontal="center" vertical="center" wrapText="1"/>
    </xf>
    <xf numFmtId="0" fontId="71" fillId="22" borderId="92" xfId="7" applyFont="1" applyFill="1" applyBorder="1" applyAlignment="1">
      <alignment horizontal="center" vertical="center" wrapText="1"/>
    </xf>
    <xf numFmtId="0" fontId="71" fillId="22" borderId="96" xfId="7" applyFont="1" applyFill="1" applyBorder="1" applyAlignment="1">
      <alignment horizontal="center" vertical="center" wrapText="1"/>
    </xf>
    <xf numFmtId="0" fontId="71" fillId="22" borderId="95" xfId="7" applyFont="1" applyFill="1" applyBorder="1" applyAlignment="1">
      <alignment horizontal="center" vertical="center" wrapText="1"/>
    </xf>
    <xf numFmtId="0" fontId="62" fillId="0" borderId="92" xfId="0" applyFont="1" applyBorder="1" applyAlignment="1">
      <alignment horizontal="center" vertical="center"/>
    </xf>
    <xf numFmtId="0" fontId="62" fillId="0" borderId="96" xfId="0" applyFont="1" applyBorder="1" applyAlignment="1">
      <alignment horizontal="center" vertical="center"/>
    </xf>
    <xf numFmtId="0" fontId="62" fillId="0" borderId="95" xfId="0" applyFont="1" applyBorder="1" applyAlignment="1">
      <alignment horizontal="center" vertical="center"/>
    </xf>
    <xf numFmtId="0" fontId="71" fillId="22" borderId="92" xfId="0" applyFont="1" applyFill="1" applyBorder="1" applyAlignment="1">
      <alignment horizontal="justify" vertical="center" wrapText="1"/>
    </xf>
    <xf numFmtId="0" fontId="71" fillId="22" borderId="95" xfId="0" applyFont="1" applyFill="1" applyBorder="1" applyAlignment="1">
      <alignment horizontal="justify" vertical="center" wrapText="1"/>
    </xf>
    <xf numFmtId="0" fontId="71" fillId="22" borderId="96" xfId="0" applyFont="1" applyFill="1" applyBorder="1" applyAlignment="1">
      <alignment horizontal="justify" vertical="center" wrapText="1"/>
    </xf>
    <xf numFmtId="0" fontId="71" fillId="22" borderId="92" xfId="0" applyFont="1" applyFill="1" applyBorder="1" applyAlignment="1">
      <alignment horizontal="left" vertical="center" wrapText="1"/>
    </xf>
    <xf numFmtId="0" fontId="71" fillId="22" borderId="96" xfId="0" applyFont="1" applyFill="1" applyBorder="1" applyAlignment="1">
      <alignment horizontal="left" vertical="center" wrapText="1"/>
    </xf>
    <xf numFmtId="0" fontId="71" fillId="22" borderId="95" xfId="0" applyFont="1" applyFill="1" applyBorder="1" applyAlignment="1">
      <alignment horizontal="left" vertical="center" wrapText="1"/>
    </xf>
    <xf numFmtId="0" fontId="71" fillId="22" borderId="96" xfId="0" applyFont="1" applyFill="1" applyBorder="1" applyAlignment="1">
      <alignment horizontal="center" vertical="center" wrapText="1"/>
    </xf>
    <xf numFmtId="0" fontId="62" fillId="30" borderId="97" xfId="7" applyFont="1" applyFill="1" applyBorder="1" applyAlignment="1">
      <alignment horizontal="center" vertical="center"/>
    </xf>
    <xf numFmtId="0" fontId="62" fillId="30" borderId="100" xfId="7" applyFont="1" applyFill="1" applyBorder="1" applyAlignment="1">
      <alignment horizontal="center" vertical="center"/>
    </xf>
    <xf numFmtId="0" fontId="62" fillId="30" borderId="101" xfId="7" applyFont="1" applyFill="1" applyBorder="1" applyAlignment="1">
      <alignment horizontal="center" vertical="center"/>
    </xf>
    <xf numFmtId="0" fontId="92" fillId="30" borderId="125" xfId="0" applyFont="1" applyFill="1" applyBorder="1" applyAlignment="1">
      <alignment horizontal="center" vertical="center"/>
    </xf>
    <xf numFmtId="0" fontId="92" fillId="30" borderId="125" xfId="0" applyFont="1" applyFill="1" applyBorder="1" applyAlignment="1">
      <alignment horizontal="right" vertical="center"/>
    </xf>
    <xf numFmtId="0" fontId="62" fillId="30" borderId="92" xfId="0" applyFont="1" applyFill="1" applyBorder="1" applyAlignment="1">
      <alignment horizontal="justify" vertical="center"/>
    </xf>
    <xf numFmtId="0" fontId="62" fillId="30" borderId="95" xfId="0" applyFont="1" applyFill="1" applyBorder="1" applyAlignment="1">
      <alignment horizontal="justify" vertical="center"/>
    </xf>
    <xf numFmtId="0" fontId="62" fillId="30" borderId="92" xfId="2" applyFill="1" applyBorder="1" applyAlignment="1">
      <alignment horizontal="justify" vertical="center"/>
    </xf>
    <xf numFmtId="0" fontId="62" fillId="30" borderId="95" xfId="2" applyFill="1" applyBorder="1" applyAlignment="1">
      <alignment horizontal="justify" vertical="center"/>
    </xf>
    <xf numFmtId="0" fontId="62" fillId="32" borderId="92" xfId="2" applyFill="1" applyBorder="1" applyAlignment="1">
      <alignment horizontal="center" vertical="center" wrapText="1"/>
    </xf>
    <xf numFmtId="0" fontId="62" fillId="32" borderId="96" xfId="2" applyFill="1" applyBorder="1" applyAlignment="1">
      <alignment horizontal="center" vertical="center" wrapText="1"/>
    </xf>
    <xf numFmtId="0" fontId="62" fillId="32" borderId="95" xfId="2" applyFill="1" applyBorder="1" applyAlignment="1">
      <alignment horizontal="center" vertical="center" wrapText="1"/>
    </xf>
    <xf numFmtId="9" fontId="62" fillId="32" borderId="92" xfId="3" applyFont="1" applyFill="1" applyBorder="1" applyAlignment="1">
      <alignment horizontal="center" vertical="center" wrapText="1"/>
    </xf>
    <xf numFmtId="9" fontId="62" fillId="32" borderId="95" xfId="3" applyFont="1" applyFill="1" applyBorder="1" applyAlignment="1">
      <alignment horizontal="center" vertical="center"/>
    </xf>
    <xf numFmtId="0" fontId="62" fillId="30" borderId="97" xfId="0" applyFont="1" applyFill="1" applyBorder="1" applyAlignment="1">
      <alignment horizontal="center" vertical="center"/>
    </xf>
    <xf numFmtId="0" fontId="62" fillId="30" borderId="100" xfId="0" applyFont="1" applyFill="1" applyBorder="1" applyAlignment="1">
      <alignment horizontal="center" vertical="center"/>
    </xf>
    <xf numFmtId="0" fontId="62" fillId="30" borderId="101" xfId="0" applyFont="1" applyFill="1" applyBorder="1" applyAlignment="1">
      <alignment horizontal="center" vertical="center"/>
    </xf>
    <xf numFmtId="0" fontId="62" fillId="32" borderId="92" xfId="2" applyFill="1" applyBorder="1" applyAlignment="1">
      <alignment horizontal="justify" vertical="center" wrapText="1"/>
    </xf>
    <xf numFmtId="0" fontId="62" fillId="32" borderId="96" xfId="2" applyFill="1" applyBorder="1" applyAlignment="1">
      <alignment horizontal="justify" vertical="center" wrapText="1"/>
    </xf>
    <xf numFmtId="0" fontId="62" fillId="32" borderId="95" xfId="2" applyFill="1" applyBorder="1" applyAlignment="1">
      <alignment horizontal="justify" vertical="center" wrapText="1"/>
    </xf>
    <xf numFmtId="0" fontId="62" fillId="32" borderId="93" xfId="2" applyFill="1" applyBorder="1" applyAlignment="1">
      <alignment horizontal="justify" vertical="center"/>
    </xf>
    <xf numFmtId="0" fontId="62" fillId="0" borderId="93" xfId="0" applyFont="1" applyBorder="1" applyAlignment="1">
      <alignment horizontal="justify" vertical="center"/>
    </xf>
    <xf numFmtId="0" fontId="62" fillId="30" borderId="92" xfId="2" applyFill="1" applyBorder="1" applyAlignment="1">
      <alignment horizontal="center" vertical="center" wrapText="1"/>
    </xf>
    <xf numFmtId="0" fontId="62" fillId="30" borderId="96" xfId="2" applyFill="1" applyBorder="1" applyAlignment="1">
      <alignment horizontal="center" vertical="center" wrapText="1"/>
    </xf>
    <xf numFmtId="0" fontId="62" fillId="30" borderId="95" xfId="2" applyFill="1" applyBorder="1" applyAlignment="1">
      <alignment horizontal="center" vertical="center" wrapText="1"/>
    </xf>
    <xf numFmtId="0" fontId="62" fillId="30" borderId="102" xfId="0" applyFont="1" applyFill="1" applyBorder="1" applyAlignment="1">
      <alignment horizontal="center" vertical="center"/>
    </xf>
    <xf numFmtId="0" fontId="62" fillId="30" borderId="0" xfId="0" applyFont="1" applyFill="1" applyAlignment="1">
      <alignment horizontal="center" vertical="center"/>
    </xf>
    <xf numFmtId="0" fontId="62" fillId="30" borderId="103" xfId="0" applyFont="1" applyFill="1" applyBorder="1" applyAlignment="1">
      <alignment horizontal="center" vertical="center"/>
    </xf>
    <xf numFmtId="0" fontId="71" fillId="22" borderId="104" xfId="0" applyFont="1" applyFill="1" applyBorder="1" applyAlignment="1">
      <alignment horizontal="center" vertical="center" wrapText="1"/>
    </xf>
    <xf numFmtId="0" fontId="71" fillId="22" borderId="105" xfId="0" applyFont="1" applyFill="1" applyBorder="1" applyAlignment="1">
      <alignment horizontal="center" vertical="center" wrapText="1"/>
    </xf>
    <xf numFmtId="0" fontId="71" fillId="22" borderId="107" xfId="0" applyFont="1" applyFill="1" applyBorder="1" applyAlignment="1">
      <alignment horizontal="center" vertical="center" wrapText="1"/>
    </xf>
    <xf numFmtId="0" fontId="71" fillId="22" borderId="108" xfId="0" applyFont="1" applyFill="1" applyBorder="1" applyAlignment="1">
      <alignment horizontal="center" vertical="center" wrapText="1"/>
    </xf>
    <xf numFmtId="49" fontId="72" fillId="0" borderId="106" xfId="0" applyNumberFormat="1" applyFont="1" applyBorder="1" applyAlignment="1">
      <alignment horizontal="center" vertical="center"/>
    </xf>
    <xf numFmtId="49" fontId="72" fillId="0" borderId="109" xfId="0" applyNumberFormat="1" applyFont="1" applyBorder="1" applyAlignment="1">
      <alignment horizontal="center" vertical="center"/>
    </xf>
    <xf numFmtId="0" fontId="62" fillId="0" borderId="93" xfId="2" applyBorder="1" applyAlignment="1">
      <alignment horizontal="justify" vertical="center" wrapText="1"/>
    </xf>
    <xf numFmtId="0" fontId="62" fillId="0" borderId="92" xfId="2" applyBorder="1" applyAlignment="1">
      <alignment horizontal="justify" vertical="center" wrapText="1"/>
    </xf>
    <xf numFmtId="0" fontId="62" fillId="0" borderId="95" xfId="2" applyBorder="1" applyAlignment="1">
      <alignment horizontal="justify" vertical="center" wrapText="1"/>
    </xf>
    <xf numFmtId="165" fontId="62" fillId="0" borderId="93" xfId="3" applyNumberFormat="1" applyFont="1" applyFill="1" applyBorder="1" applyAlignment="1">
      <alignment horizontal="justify" vertical="center" wrapText="1"/>
    </xf>
    <xf numFmtId="0" fontId="71" fillId="22" borderId="110" xfId="0" applyFont="1" applyFill="1" applyBorder="1" applyAlignment="1">
      <alignment horizontal="center" vertical="center" wrapText="1"/>
    </xf>
    <xf numFmtId="0" fontId="71" fillId="22" borderId="111" xfId="0" applyFont="1" applyFill="1" applyBorder="1" applyAlignment="1">
      <alignment horizontal="center" vertical="center" wrapText="1"/>
    </xf>
    <xf numFmtId="0" fontId="71" fillId="30" borderId="96" xfId="0" applyFont="1" applyFill="1" applyBorder="1" applyAlignment="1">
      <alignment horizontal="justify" vertical="center"/>
    </xf>
    <xf numFmtId="0" fontId="71" fillId="30" borderId="95" xfId="0" applyFont="1" applyFill="1" applyBorder="1" applyAlignment="1">
      <alignment horizontal="justify" vertical="center"/>
    </xf>
    <xf numFmtId="0" fontId="62" fillId="32" borderId="93" xfId="2" applyFill="1" applyBorder="1" applyAlignment="1">
      <alignment horizontal="justify" vertical="center" wrapText="1"/>
    </xf>
    <xf numFmtId="0" fontId="71" fillId="32" borderId="93" xfId="2" applyFont="1" applyFill="1" applyBorder="1" applyAlignment="1">
      <alignment horizontal="justify" vertical="center" wrapText="1"/>
    </xf>
    <xf numFmtId="0" fontId="71" fillId="32" borderId="95" xfId="2" applyFont="1" applyFill="1" applyBorder="1" applyAlignment="1">
      <alignment horizontal="justify" vertical="center" wrapText="1"/>
    </xf>
    <xf numFmtId="0" fontId="71" fillId="0" borderId="93" xfId="2" applyFont="1" applyBorder="1" applyAlignment="1">
      <alignment horizontal="justify" vertical="center" wrapText="1"/>
    </xf>
    <xf numFmtId="0" fontId="71" fillId="22" borderId="92" xfId="7" applyFont="1" applyFill="1" applyBorder="1" applyAlignment="1">
      <alignment horizontal="left" vertical="center" wrapText="1"/>
    </xf>
    <xf numFmtId="0" fontId="71" fillId="22" borderId="96" xfId="7" applyFont="1" applyFill="1" applyBorder="1" applyAlignment="1">
      <alignment horizontal="left" vertical="center" wrapText="1"/>
    </xf>
    <xf numFmtId="0" fontId="71" fillId="22" borderId="95" xfId="7" applyFont="1" applyFill="1" applyBorder="1" applyAlignment="1">
      <alignment horizontal="left" vertical="center" wrapText="1"/>
    </xf>
    <xf numFmtId="0" fontId="62" fillId="30" borderId="102" xfId="7" applyFont="1" applyFill="1" applyBorder="1" applyAlignment="1">
      <alignment horizontal="center" vertical="center"/>
    </xf>
    <xf numFmtId="0" fontId="62" fillId="30" borderId="29" xfId="7" applyFont="1" applyFill="1" applyAlignment="1">
      <alignment horizontal="center" vertical="center"/>
    </xf>
    <xf numFmtId="0" fontId="62" fillId="30" borderId="103" xfId="7" applyFont="1" applyFill="1" applyBorder="1" applyAlignment="1">
      <alignment horizontal="center" vertical="center"/>
    </xf>
    <xf numFmtId="0" fontId="71" fillId="22" borderId="104" xfId="7" applyFont="1" applyFill="1" applyBorder="1" applyAlignment="1">
      <alignment horizontal="center" vertical="center" wrapText="1"/>
    </xf>
    <xf numFmtId="0" fontId="71" fillId="22" borderId="105" xfId="7" applyFont="1" applyFill="1" applyBorder="1" applyAlignment="1">
      <alignment horizontal="center" vertical="center" wrapText="1"/>
    </xf>
    <xf numFmtId="0" fontId="71" fillId="22" borderId="107" xfId="7" applyFont="1" applyFill="1" applyBorder="1" applyAlignment="1">
      <alignment horizontal="center" vertical="center" wrapText="1"/>
    </xf>
    <xf numFmtId="0" fontId="71" fillId="22" borderId="108" xfId="7" applyFont="1" applyFill="1" applyBorder="1" applyAlignment="1">
      <alignment horizontal="center" vertical="center" wrapText="1"/>
    </xf>
    <xf numFmtId="49" fontId="72" fillId="0" borderId="106" xfId="7" applyNumberFormat="1" applyFont="1" applyBorder="1" applyAlignment="1">
      <alignment horizontal="center" vertical="center"/>
    </xf>
    <xf numFmtId="49" fontId="72" fillId="0" borderId="109" xfId="7" applyNumberFormat="1" applyFont="1" applyBorder="1" applyAlignment="1">
      <alignment horizontal="center" vertical="center"/>
    </xf>
    <xf numFmtId="0" fontId="71" fillId="22" borderId="110" xfId="7" applyFont="1" applyFill="1" applyBorder="1" applyAlignment="1">
      <alignment horizontal="center" vertical="center" wrapText="1"/>
    </xf>
    <xf numFmtId="0" fontId="71" fillId="22" borderId="111" xfId="7" applyFont="1" applyFill="1" applyBorder="1" applyAlignment="1">
      <alignment horizontal="center" vertical="center" wrapText="1"/>
    </xf>
    <xf numFmtId="0" fontId="62" fillId="30" borderId="92" xfId="7" applyFont="1" applyFill="1" applyBorder="1" applyAlignment="1">
      <alignment horizontal="justify" vertical="center"/>
    </xf>
    <xf numFmtId="0" fontId="71" fillId="30" borderId="96" xfId="7" applyFont="1" applyFill="1" applyBorder="1" applyAlignment="1">
      <alignment horizontal="justify" vertical="center"/>
    </xf>
    <xf numFmtId="0" fontId="71" fillId="30" borderId="95" xfId="7" applyFont="1" applyFill="1" applyBorder="1" applyAlignment="1">
      <alignment horizontal="justify" vertical="center"/>
    </xf>
    <xf numFmtId="0" fontId="62" fillId="32" borderId="92" xfId="2" applyFill="1" applyBorder="1" applyAlignment="1">
      <alignment horizontal="justify" vertical="center"/>
    </xf>
    <xf numFmtId="0" fontId="62" fillId="32" borderId="95" xfId="2" applyFill="1" applyBorder="1" applyAlignment="1">
      <alignment horizontal="justify" vertical="center"/>
    </xf>
    <xf numFmtId="0" fontId="82" fillId="30" borderId="93" xfId="2" applyFont="1" applyFill="1" applyBorder="1" applyAlignment="1">
      <alignment horizontal="justify" vertical="center" wrapText="1"/>
    </xf>
    <xf numFmtId="0" fontId="82" fillId="30" borderId="92" xfId="2" applyFont="1" applyFill="1" applyBorder="1" applyAlignment="1">
      <alignment horizontal="justify" vertical="center" wrapText="1"/>
    </xf>
    <xf numFmtId="0" fontId="82" fillId="30" borderId="96" xfId="2" applyFont="1" applyFill="1" applyBorder="1" applyAlignment="1">
      <alignment horizontal="justify" vertical="center" wrapText="1"/>
    </xf>
    <xf numFmtId="0" fontId="82" fillId="30" borderId="95" xfId="2" applyFont="1" applyFill="1" applyBorder="1" applyAlignment="1">
      <alignment horizontal="justify" vertical="center" wrapText="1"/>
    </xf>
    <xf numFmtId="0" fontId="62" fillId="30" borderId="95" xfId="7" applyFont="1" applyFill="1" applyBorder="1" applyAlignment="1">
      <alignment horizontal="justify" vertical="center"/>
    </xf>
    <xf numFmtId="0" fontId="71" fillId="22" borderId="92" xfId="7" applyFont="1" applyFill="1" applyBorder="1" applyAlignment="1">
      <alignment horizontal="justify" vertical="center" wrapText="1"/>
    </xf>
    <xf numFmtId="0" fontId="71" fillId="22" borderId="95" xfId="7" applyFont="1" applyFill="1" applyBorder="1" applyAlignment="1">
      <alignment horizontal="justify" vertical="center" wrapText="1"/>
    </xf>
    <xf numFmtId="0" fontId="71" fillId="22" borderId="96" xfId="7" applyFont="1" applyFill="1" applyBorder="1" applyAlignment="1">
      <alignment horizontal="justify" vertical="center" wrapText="1"/>
    </xf>
    <xf numFmtId="0" fontId="62" fillId="0" borderId="92" xfId="7" applyFont="1" applyBorder="1" applyAlignment="1">
      <alignment horizontal="center" vertical="center"/>
    </xf>
    <xf numFmtId="0" fontId="62" fillId="0" borderId="96" xfId="7" applyFont="1" applyBorder="1" applyAlignment="1">
      <alignment horizontal="center" vertical="center"/>
    </xf>
    <xf numFmtId="0" fontId="62" fillId="0" borderId="95" xfId="7" applyFont="1" applyBorder="1" applyAlignment="1">
      <alignment horizontal="center" vertical="center"/>
    </xf>
    <xf numFmtId="0" fontId="62" fillId="0" borderId="93" xfId="7" applyFont="1" applyBorder="1" applyAlignment="1">
      <alignment horizontal="justify" vertical="center"/>
    </xf>
    <xf numFmtId="0" fontId="92" fillId="30" borderId="128" xfId="0" applyFont="1" applyFill="1" applyBorder="1" applyAlignment="1">
      <alignment horizontal="center" vertical="center"/>
    </xf>
    <xf numFmtId="0" fontId="92" fillId="30" borderId="129" xfId="0" applyFont="1" applyFill="1" applyBorder="1" applyAlignment="1">
      <alignment horizontal="center" vertical="center"/>
    </xf>
    <xf numFmtId="0" fontId="92" fillId="30" borderId="130" xfId="0" applyFont="1" applyFill="1" applyBorder="1" applyAlignment="1">
      <alignment horizontal="center" vertical="center"/>
    </xf>
    <xf numFmtId="0" fontId="92" fillId="30" borderId="128" xfId="0" applyFont="1" applyFill="1" applyBorder="1" applyAlignment="1">
      <alignment horizontal="right" vertical="center"/>
    </xf>
    <xf numFmtId="0" fontId="92" fillId="30" borderId="129" xfId="0" applyFont="1" applyFill="1" applyBorder="1" applyAlignment="1">
      <alignment horizontal="right" vertical="center"/>
    </xf>
    <xf numFmtId="0" fontId="92" fillId="30" borderId="130" xfId="0" applyFont="1" applyFill="1" applyBorder="1" applyAlignment="1">
      <alignment horizontal="right" vertical="center"/>
    </xf>
    <xf numFmtId="0" fontId="71" fillId="22" borderId="114" xfId="0" applyFont="1" applyFill="1" applyBorder="1" applyAlignment="1">
      <alignment horizontal="center" vertical="center" wrapText="1"/>
    </xf>
    <xf numFmtId="0" fontId="71" fillId="22" borderId="131" xfId="0" applyFont="1" applyFill="1" applyBorder="1" applyAlignment="1">
      <alignment horizontal="center" vertical="center" wrapText="1"/>
    </xf>
    <xf numFmtId="0" fontId="71" fillId="22" borderId="132" xfId="0" applyFont="1" applyFill="1" applyBorder="1" applyAlignment="1">
      <alignment horizontal="center" vertical="center" wrapText="1"/>
    </xf>
    <xf numFmtId="0" fontId="71" fillId="22" borderId="97" xfId="0" applyFont="1" applyFill="1" applyBorder="1" applyAlignment="1">
      <alignment horizontal="center" vertical="center" wrapText="1"/>
    </xf>
    <xf numFmtId="0" fontId="71" fillId="22" borderId="100" xfId="0" applyFont="1" applyFill="1" applyBorder="1" applyAlignment="1">
      <alignment horizontal="center" vertical="center" wrapText="1"/>
    </xf>
    <xf numFmtId="0" fontId="71" fillId="22" borderId="101" xfId="0" applyFont="1" applyFill="1" applyBorder="1" applyAlignment="1">
      <alignment horizontal="center" vertical="center" wrapText="1"/>
    </xf>
    <xf numFmtId="0" fontId="25" fillId="0" borderId="133" xfId="11" applyFont="1" applyBorder="1" applyAlignment="1">
      <alignment horizontal="center" vertical="center" wrapText="1"/>
    </xf>
    <xf numFmtId="0" fontId="25" fillId="0" borderId="134" xfId="11" applyFont="1" applyBorder="1" applyAlignment="1">
      <alignment horizontal="center" vertical="center" wrapText="1"/>
    </xf>
    <xf numFmtId="0" fontId="25" fillId="0" borderId="135" xfId="11" applyFont="1" applyBorder="1" applyAlignment="1">
      <alignment horizontal="center" vertical="center" wrapText="1"/>
    </xf>
    <xf numFmtId="0" fontId="25" fillId="0" borderId="133" xfId="11" applyFont="1" applyBorder="1" applyAlignment="1">
      <alignment horizontal="left" vertical="center" wrapText="1"/>
    </xf>
    <xf numFmtId="0" fontId="25" fillId="0" borderId="134" xfId="11" applyFont="1" applyBorder="1" applyAlignment="1">
      <alignment horizontal="left" vertical="center" wrapText="1"/>
    </xf>
    <xf numFmtId="0" fontId="25" fillId="0" borderId="136" xfId="11" applyFont="1" applyBorder="1" applyAlignment="1">
      <alignment horizontal="left" vertical="center" wrapText="1"/>
    </xf>
    <xf numFmtId="0" fontId="71" fillId="22" borderId="137" xfId="0" applyFont="1" applyFill="1" applyBorder="1" applyAlignment="1">
      <alignment horizontal="center" vertical="center" wrapText="1"/>
    </xf>
    <xf numFmtId="0" fontId="71" fillId="22" borderId="138" xfId="0" applyFont="1" applyFill="1" applyBorder="1" applyAlignment="1">
      <alignment horizontal="center" vertical="center" wrapText="1"/>
    </xf>
    <xf numFmtId="0" fontId="25" fillId="2" borderId="139" xfId="11" applyFont="1" applyFill="1" applyBorder="1" applyAlignment="1">
      <alignment horizontal="left" vertical="center" wrapText="1"/>
    </xf>
    <xf numFmtId="0" fontId="25" fillId="2" borderId="32" xfId="11" applyFont="1" applyFill="1" applyBorder="1" applyAlignment="1">
      <alignment horizontal="left" vertical="center" wrapText="1"/>
    </xf>
    <xf numFmtId="0" fontId="25" fillId="2" borderId="50" xfId="11" applyFont="1" applyFill="1" applyBorder="1" applyAlignment="1">
      <alignment horizontal="left" vertical="center" wrapText="1"/>
    </xf>
    <xf numFmtId="0" fontId="62" fillId="30" borderId="140" xfId="2" applyFill="1" applyBorder="1" applyAlignment="1">
      <alignment horizontal="justify" vertical="top" wrapText="1"/>
    </xf>
    <xf numFmtId="0" fontId="62" fillId="30" borderId="141" xfId="2" applyFill="1" applyBorder="1" applyAlignment="1">
      <alignment horizontal="justify" vertical="top" wrapText="1"/>
    </xf>
    <xf numFmtId="0" fontId="62" fillId="30" borderId="142" xfId="2" applyFill="1" applyBorder="1" applyAlignment="1">
      <alignment horizontal="justify" vertical="top" wrapText="1"/>
    </xf>
    <xf numFmtId="0" fontId="25" fillId="2" borderId="133" xfId="11" applyFont="1" applyFill="1" applyBorder="1" applyAlignment="1">
      <alignment horizontal="center" vertical="center" wrapText="1"/>
    </xf>
    <xf numFmtId="0" fontId="25" fillId="2" borderId="134" xfId="11" applyFont="1" applyFill="1" applyBorder="1" applyAlignment="1">
      <alignment horizontal="center" vertical="center" wrapText="1"/>
    </xf>
    <xf numFmtId="0" fontId="25" fillId="2" borderId="136" xfId="11" applyFont="1" applyFill="1" applyBorder="1" applyAlignment="1">
      <alignment horizontal="center" vertical="center" wrapText="1"/>
    </xf>
    <xf numFmtId="0" fontId="71" fillId="22" borderId="2" xfId="0" applyFont="1" applyFill="1" applyBorder="1" applyAlignment="1">
      <alignment horizontal="center" vertical="center" wrapText="1"/>
    </xf>
    <xf numFmtId="0" fontId="71" fillId="22" borderId="31" xfId="0" applyFont="1" applyFill="1" applyBorder="1" applyAlignment="1">
      <alignment horizontal="center" vertical="center" wrapText="1"/>
    </xf>
    <xf numFmtId="0" fontId="25" fillId="0" borderId="34" xfId="11" applyFont="1" applyBorder="1" applyAlignment="1">
      <alignment horizontal="center" vertical="center" wrapText="1"/>
    </xf>
    <xf numFmtId="0" fontId="25" fillId="0" borderId="33" xfId="11" applyFont="1" applyBorder="1" applyAlignment="1">
      <alignment horizontal="center" vertical="center" wrapText="1"/>
    </xf>
    <xf numFmtId="0" fontId="62" fillId="0" borderId="137" xfId="0" applyFont="1" applyBorder="1" applyAlignment="1">
      <alignment horizontal="justify" vertical="center"/>
    </xf>
    <xf numFmtId="0" fontId="62" fillId="0" borderId="143" xfId="0" applyFont="1" applyBorder="1" applyAlignment="1">
      <alignment horizontal="justify" vertical="center"/>
    </xf>
    <xf numFmtId="0" fontId="62" fillId="0" borderId="138" xfId="0" applyFont="1" applyBorder="1" applyAlignment="1">
      <alignment horizontal="justify" vertical="center"/>
    </xf>
    <xf numFmtId="0" fontId="71" fillId="22" borderId="140" xfId="0" applyFont="1" applyFill="1" applyBorder="1" applyAlignment="1">
      <alignment horizontal="center" vertical="center" wrapText="1"/>
    </xf>
    <xf numFmtId="0" fontId="71" fillId="22" borderId="141" xfId="0" applyFont="1" applyFill="1" applyBorder="1" applyAlignment="1">
      <alignment horizontal="center" vertical="center" wrapText="1"/>
    </xf>
    <xf numFmtId="0" fontId="71" fillId="22" borderId="142" xfId="0" applyFont="1" applyFill="1" applyBorder="1" applyAlignment="1">
      <alignment horizontal="center" vertical="center" wrapText="1"/>
    </xf>
    <xf numFmtId="0" fontId="25" fillId="2" borderId="133" xfId="11" applyFont="1" applyFill="1" applyBorder="1" applyAlignment="1">
      <alignment horizontal="left" vertical="center" wrapText="1"/>
    </xf>
    <xf numFmtId="0" fontId="25" fillId="2" borderId="135" xfId="11" applyFont="1" applyFill="1" applyBorder="1" applyAlignment="1">
      <alignment horizontal="left" vertical="center" wrapText="1"/>
    </xf>
    <xf numFmtId="0" fontId="25" fillId="2" borderId="136" xfId="11" applyFont="1" applyFill="1" applyBorder="1" applyAlignment="1">
      <alignment horizontal="left" vertical="center" wrapText="1"/>
    </xf>
    <xf numFmtId="0" fontId="25" fillId="2" borderId="102" xfId="11" applyFont="1" applyFill="1" applyBorder="1" applyAlignment="1">
      <alignment horizontal="left" vertical="center" wrapText="1"/>
    </xf>
    <xf numFmtId="0" fontId="25" fillId="2" borderId="29" xfId="11" applyFont="1" applyFill="1" applyAlignment="1">
      <alignment horizontal="left" vertical="center" wrapText="1"/>
    </xf>
    <xf numFmtId="0" fontId="25" fillId="2" borderId="49" xfId="11" applyFont="1" applyFill="1" applyBorder="1" applyAlignment="1">
      <alignment horizontal="left" vertical="center" wrapText="1"/>
    </xf>
    <xf numFmtId="0" fontId="71" fillId="22" borderId="144" xfId="0" applyFont="1" applyFill="1" applyBorder="1" applyAlignment="1">
      <alignment horizontal="center" vertical="center" wrapText="1"/>
    </xf>
    <xf numFmtId="0" fontId="71" fillId="22" borderId="145" xfId="0" applyFont="1" applyFill="1" applyBorder="1" applyAlignment="1">
      <alignment horizontal="center" vertical="center" wrapText="1"/>
    </xf>
    <xf numFmtId="0" fontId="25" fillId="2" borderId="146" xfId="11" applyFont="1" applyFill="1" applyBorder="1" applyAlignment="1">
      <alignment horizontal="left" vertical="center" wrapText="1"/>
    </xf>
    <xf numFmtId="0" fontId="25" fillId="2" borderId="91" xfId="11" applyFont="1" applyFill="1" applyBorder="1" applyAlignment="1">
      <alignment horizontal="left" vertical="center" wrapText="1"/>
    </xf>
    <xf numFmtId="0" fontId="25" fillId="2" borderId="6" xfId="11" applyFont="1" applyFill="1" applyBorder="1" applyAlignment="1">
      <alignment horizontal="left" vertical="center" wrapText="1"/>
    </xf>
    <xf numFmtId="0" fontId="25" fillId="2" borderId="146" xfId="11" applyFont="1" applyFill="1" applyBorder="1" applyAlignment="1">
      <alignment horizontal="justify" vertical="center" wrapText="1"/>
    </xf>
    <xf numFmtId="0" fontId="25" fillId="2" borderId="91" xfId="11" applyFont="1" applyFill="1" applyBorder="1" applyAlignment="1">
      <alignment horizontal="justify" vertical="center" wrapText="1"/>
    </xf>
    <xf numFmtId="0" fontId="25" fillId="2" borderId="6" xfId="11" applyFont="1" applyFill="1" applyBorder="1" applyAlignment="1">
      <alignment horizontal="justify" vertical="center" wrapText="1"/>
    </xf>
    <xf numFmtId="0" fontId="25" fillId="2" borderId="134" xfId="11" applyFont="1" applyFill="1" applyBorder="1" applyAlignment="1">
      <alignment horizontal="left" vertical="center" wrapText="1"/>
    </xf>
    <xf numFmtId="0" fontId="71" fillId="22" borderId="146" xfId="0" applyFont="1" applyFill="1" applyBorder="1" applyAlignment="1">
      <alignment horizontal="center" vertical="center" wrapText="1"/>
    </xf>
    <xf numFmtId="0" fontId="71" fillId="22" borderId="147" xfId="0" applyFont="1" applyFill="1" applyBorder="1" applyAlignment="1">
      <alignment horizontal="center" vertical="center" wrapText="1"/>
    </xf>
    <xf numFmtId="0" fontId="62" fillId="0" borderId="110" xfId="2" applyBorder="1" applyAlignment="1">
      <alignment horizontal="justify" vertical="center" wrapText="1"/>
    </xf>
    <xf numFmtId="0" fontId="25" fillId="2" borderId="146" xfId="11" applyFont="1" applyFill="1" applyBorder="1" applyAlignment="1">
      <alignment vertical="center" wrapText="1"/>
    </xf>
    <xf numFmtId="0" fontId="25" fillId="2" borderId="6" xfId="11" applyFont="1" applyFill="1" applyBorder="1" applyAlignment="1">
      <alignment vertical="center" wrapText="1"/>
    </xf>
    <xf numFmtId="165" fontId="62" fillId="0" borderId="110" xfId="3" applyNumberFormat="1" applyFont="1" applyFill="1" applyBorder="1" applyAlignment="1">
      <alignment horizontal="justify" vertical="center" wrapText="1"/>
    </xf>
    <xf numFmtId="165" fontId="62" fillId="0" borderId="95" xfId="3" applyNumberFormat="1" applyFont="1" applyFill="1" applyBorder="1" applyAlignment="1">
      <alignment horizontal="justify" vertical="center" wrapText="1"/>
    </xf>
    <xf numFmtId="0" fontId="62" fillId="32" borderId="110" xfId="2" applyFill="1" applyBorder="1" applyAlignment="1">
      <alignment horizontal="justify" vertical="center"/>
    </xf>
    <xf numFmtId="0" fontId="25" fillId="2" borderId="149" xfId="11" applyFont="1" applyFill="1" applyBorder="1" applyAlignment="1">
      <alignment horizontal="left" vertical="center" wrapText="1"/>
    </xf>
    <xf numFmtId="0" fontId="71" fillId="22" borderId="144" xfId="0" applyFont="1" applyFill="1" applyBorder="1" applyAlignment="1">
      <alignment horizontal="left" vertical="center" wrapText="1"/>
    </xf>
    <xf numFmtId="0" fontId="71" fillId="22" borderId="143" xfId="0" applyFont="1" applyFill="1" applyBorder="1" applyAlignment="1">
      <alignment horizontal="left" vertical="center" wrapText="1"/>
    </xf>
    <xf numFmtId="0" fontId="71" fillId="22" borderId="138" xfId="0" applyFont="1" applyFill="1" applyBorder="1" applyAlignment="1">
      <alignment horizontal="left" vertical="center" wrapText="1"/>
    </xf>
    <xf numFmtId="0" fontId="12" fillId="0" borderId="125" xfId="0" applyFont="1" applyBorder="1" applyAlignment="1">
      <alignment horizontal="center" vertical="center" wrapText="1"/>
    </xf>
    <xf numFmtId="0" fontId="6" fillId="0" borderId="125" xfId="0" applyFont="1" applyBorder="1"/>
    <xf numFmtId="0" fontId="25" fillId="2" borderId="148" xfId="11" applyFont="1" applyFill="1" applyBorder="1" applyAlignment="1">
      <alignment horizontal="left" vertical="center" wrapText="1"/>
    </xf>
    <xf numFmtId="0" fontId="25" fillId="2" borderId="30" xfId="11" applyFont="1" applyFill="1" applyBorder="1" applyAlignment="1">
      <alignment horizontal="left" vertical="center" wrapText="1"/>
    </xf>
    <xf numFmtId="0" fontId="25" fillId="2" borderId="31" xfId="11" applyFont="1" applyFill="1" applyBorder="1" applyAlignment="1">
      <alignment horizontal="left" vertical="center" wrapText="1"/>
    </xf>
    <xf numFmtId="0" fontId="62" fillId="30" borderId="144" xfId="0" applyFont="1" applyFill="1" applyBorder="1" applyAlignment="1">
      <alignment horizontal="left" vertical="center"/>
    </xf>
    <xf numFmtId="0" fontId="62" fillId="30" borderId="143" xfId="0" applyFont="1" applyFill="1" applyBorder="1" applyAlignment="1">
      <alignment horizontal="left" vertical="center"/>
    </xf>
    <xf numFmtId="0" fontId="62" fillId="30" borderId="138" xfId="0" applyFont="1" applyFill="1" applyBorder="1" applyAlignment="1">
      <alignment horizontal="left" vertical="center"/>
    </xf>
    <xf numFmtId="0" fontId="62" fillId="0" borderId="144" xfId="0" applyFont="1" applyBorder="1" applyAlignment="1">
      <alignment horizontal="center" vertical="center"/>
    </xf>
    <xf numFmtId="0" fontId="62" fillId="0" borderId="143" xfId="0" applyFont="1" applyBorder="1" applyAlignment="1">
      <alignment horizontal="center" vertical="center"/>
    </xf>
    <xf numFmtId="0" fontId="62" fillId="0" borderId="138" xfId="0" applyFont="1" applyBorder="1" applyAlignment="1">
      <alignment horizontal="center" vertical="center"/>
    </xf>
    <xf numFmtId="0" fontId="25" fillId="2" borderId="146" xfId="11" applyFont="1" applyFill="1" applyBorder="1" applyAlignment="1">
      <alignment horizontal="left" wrapText="1"/>
    </xf>
    <xf numFmtId="0" fontId="25" fillId="2" borderId="6" xfId="11" applyFont="1" applyFill="1" applyBorder="1" applyAlignment="1">
      <alignment horizontal="left" wrapText="1"/>
    </xf>
    <xf numFmtId="9" fontId="25" fillId="2" borderId="93" xfId="0" applyNumberFormat="1" applyFont="1" applyFill="1" applyBorder="1" applyAlignment="1">
      <alignment horizontal="center" vertical="center"/>
    </xf>
    <xf numFmtId="0" fontId="25" fillId="2" borderId="93" xfId="0" applyFont="1" applyFill="1" applyBorder="1" applyAlignment="1">
      <alignment horizontal="center" vertical="center"/>
    </xf>
    <xf numFmtId="9" fontId="25" fillId="2" borderId="93" xfId="5" applyFont="1" applyFill="1" applyBorder="1" applyAlignment="1">
      <alignment horizontal="center" vertical="center"/>
    </xf>
    <xf numFmtId="165" fontId="25" fillId="2" borderId="93" xfId="0" applyNumberFormat="1" applyFont="1" applyFill="1" applyBorder="1" applyAlignment="1">
      <alignment horizontal="center" vertical="center"/>
    </xf>
    <xf numFmtId="10" fontId="25" fillId="2" borderId="93" xfId="0" applyNumberFormat="1" applyFont="1" applyFill="1" applyBorder="1" applyAlignment="1">
      <alignment horizontal="center" vertical="center"/>
    </xf>
    <xf numFmtId="0" fontId="25" fillId="2" borderId="112" xfId="0" applyFont="1" applyFill="1" applyBorder="1" applyAlignment="1">
      <alignment vertical="center"/>
    </xf>
    <xf numFmtId="0" fontId="6" fillId="0" borderId="115" xfId="0" applyFont="1" applyBorder="1"/>
    <xf numFmtId="0" fontId="6" fillId="0" borderId="116" xfId="0" applyFont="1" applyBorder="1"/>
    <xf numFmtId="0" fontId="25" fillId="2" borderId="113" xfId="0" applyFont="1" applyFill="1" applyBorder="1" applyAlignment="1">
      <alignment horizontal="left" vertical="center" wrapText="1"/>
    </xf>
    <xf numFmtId="0" fontId="6" fillId="0" borderId="93" xfId="0" applyFont="1" applyBorder="1"/>
    <xf numFmtId="0" fontId="6" fillId="0" borderId="117" xfId="0" applyFont="1" applyBorder="1"/>
    <xf numFmtId="9" fontId="25" fillId="33" borderId="113" xfId="0" applyNumberFormat="1" applyFont="1" applyFill="1" applyBorder="1" applyAlignment="1">
      <alignment horizontal="center" vertical="center" wrapText="1"/>
    </xf>
    <xf numFmtId="0" fontId="6" fillId="34" borderId="93" xfId="0" applyFont="1" applyFill="1" applyBorder="1" applyAlignment="1">
      <alignment horizontal="center"/>
    </xf>
    <xf numFmtId="0" fontId="6" fillId="34" borderId="117" xfId="0" applyFont="1" applyFill="1" applyBorder="1" applyAlignment="1">
      <alignment horizontal="center"/>
    </xf>
    <xf numFmtId="0" fontId="25" fillId="2" borderId="92" xfId="0" applyFont="1" applyFill="1" applyBorder="1" applyAlignment="1">
      <alignment vertical="center" wrapText="1"/>
    </xf>
    <xf numFmtId="0" fontId="0" fillId="0" borderId="118" xfId="0" applyBorder="1" applyAlignment="1">
      <alignment vertical="center" wrapText="1"/>
    </xf>
    <xf numFmtId="0" fontId="25" fillId="2" borderId="93" xfId="0" applyFont="1" applyFill="1" applyBorder="1" applyAlignment="1">
      <alignment vertical="center" wrapText="1"/>
    </xf>
    <xf numFmtId="0" fontId="0" fillId="0" borderId="93" xfId="0" applyBorder="1" applyAlignment="1">
      <alignment vertical="center" wrapText="1"/>
    </xf>
    <xf numFmtId="9" fontId="62" fillId="34" borderId="93" xfId="0" applyNumberFormat="1" applyFont="1" applyFill="1" applyBorder="1" applyAlignment="1">
      <alignment horizontal="center" vertical="center"/>
    </xf>
    <xf numFmtId="9" fontId="0" fillId="34" borderId="93" xfId="0" applyNumberFormat="1" applyFill="1" applyBorder="1" applyAlignment="1">
      <alignment horizontal="center" vertical="center"/>
    </xf>
    <xf numFmtId="9" fontId="25" fillId="2" borderId="34" xfId="0" applyNumberFormat="1" applyFont="1" applyFill="1" applyBorder="1" applyAlignment="1">
      <alignment horizontal="center" vertical="center"/>
    </xf>
    <xf numFmtId="9" fontId="25" fillId="2" borderId="33" xfId="0" applyNumberFormat="1" applyFont="1" applyFill="1" applyBorder="1" applyAlignment="1">
      <alignment horizontal="center" vertical="center"/>
    </xf>
    <xf numFmtId="0" fontId="25" fillId="2" borderId="112" xfId="0" applyFont="1" applyFill="1" applyBorder="1" applyAlignment="1">
      <alignment vertical="center" wrapText="1"/>
    </xf>
    <xf numFmtId="0" fontId="25" fillId="2" borderId="114" xfId="0" applyFont="1" applyFill="1" applyBorder="1" applyAlignment="1">
      <alignment horizontal="center" vertical="center" wrapText="1"/>
    </xf>
    <xf numFmtId="0" fontId="25" fillId="2" borderId="92" xfId="0" applyFont="1" applyFill="1" applyBorder="1" applyAlignment="1">
      <alignment horizontal="center" vertical="center" wrapText="1"/>
    </xf>
    <xf numFmtId="0" fontId="25" fillId="2" borderId="93" xfId="0" applyFont="1" applyFill="1" applyBorder="1" applyAlignment="1">
      <alignment horizontal="left" vertical="center" wrapText="1"/>
    </xf>
    <xf numFmtId="165" fontId="25" fillId="6" borderId="34" xfId="0" applyNumberFormat="1" applyFont="1" applyFill="1" applyBorder="1" applyAlignment="1">
      <alignment horizontal="center" vertical="center" wrapText="1"/>
    </xf>
    <xf numFmtId="165" fontId="25" fillId="6" borderId="33" xfId="0" applyNumberFormat="1" applyFont="1" applyFill="1" applyBorder="1" applyAlignment="1">
      <alignment horizontal="center" vertical="center" wrapText="1"/>
    </xf>
    <xf numFmtId="0" fontId="25" fillId="2" borderId="92" xfId="0" applyFont="1" applyFill="1" applyBorder="1" applyAlignment="1">
      <alignment horizontal="center" vertical="center"/>
    </xf>
    <xf numFmtId="0" fontId="25" fillId="2" borderId="118" xfId="0" applyFont="1" applyFill="1" applyBorder="1" applyAlignment="1">
      <alignment horizontal="center" vertical="center"/>
    </xf>
    <xf numFmtId="0" fontId="27" fillId="7" borderId="43" xfId="0" applyFont="1" applyFill="1" applyBorder="1" applyAlignment="1">
      <alignment horizontal="center" vertical="center" wrapText="1"/>
    </xf>
    <xf numFmtId="0" fontId="27" fillId="7" borderId="29" xfId="0" applyFont="1" applyFill="1" applyBorder="1" applyAlignment="1">
      <alignment horizontal="center" vertical="center" wrapText="1"/>
    </xf>
    <xf numFmtId="0" fontId="27" fillId="7" borderId="49"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6" fillId="0" borderId="91" xfId="0" applyFont="1" applyBorder="1" applyAlignment="1">
      <alignment horizontal="center"/>
    </xf>
    <xf numFmtId="0" fontId="6" fillId="0" borderId="6" xfId="0" applyFont="1" applyBorder="1" applyAlignment="1">
      <alignment horizontal="center"/>
    </xf>
    <xf numFmtId="0" fontId="27" fillId="8" borderId="90" xfId="0" applyFont="1" applyFill="1" applyBorder="1" applyAlignment="1">
      <alignment horizontal="center" vertical="center" wrapText="1"/>
    </xf>
    <xf numFmtId="0" fontId="6" fillId="0" borderId="32" xfId="0" applyFont="1" applyBorder="1" applyAlignment="1">
      <alignment horizontal="center"/>
    </xf>
    <xf numFmtId="0" fontId="6" fillId="0" borderId="50" xfId="0" applyFont="1" applyBorder="1" applyAlignment="1">
      <alignment horizontal="center"/>
    </xf>
    <xf numFmtId="0" fontId="26" fillId="2" borderId="11" xfId="0" applyFont="1" applyFill="1" applyBorder="1" applyAlignment="1">
      <alignment horizontal="center" vertical="center" wrapText="1"/>
    </xf>
    <xf numFmtId="0" fontId="6" fillId="0" borderId="12" xfId="0" applyFont="1" applyBorder="1" applyAlignment="1">
      <alignment horizontal="center"/>
    </xf>
    <xf numFmtId="0" fontId="6" fillId="0" borderId="29" xfId="0" applyFont="1" applyBorder="1" applyAlignment="1">
      <alignment horizontal="center"/>
    </xf>
    <xf numFmtId="0" fontId="6" fillId="0" borderId="13" xfId="0" applyFont="1" applyBorder="1" applyAlignment="1">
      <alignment horizontal="center"/>
    </xf>
    <xf numFmtId="0" fontId="27" fillId="7" borderId="90" xfId="0" applyFont="1" applyFill="1" applyBorder="1" applyAlignment="1">
      <alignment horizontal="center" vertical="center" wrapText="1"/>
    </xf>
    <xf numFmtId="0" fontId="6" fillId="0" borderId="32" xfId="0" applyFont="1" applyBorder="1"/>
    <xf numFmtId="0" fontId="6" fillId="0" borderId="50" xfId="0" applyFont="1" applyBorder="1"/>
    <xf numFmtId="0" fontId="27" fillId="8" borderId="4" xfId="0" applyFont="1" applyFill="1" applyBorder="1" applyAlignment="1">
      <alignment horizontal="center" vertical="center" wrapText="1"/>
    </xf>
    <xf numFmtId="0" fontId="29" fillId="10" borderId="35" xfId="0" applyFont="1" applyFill="1" applyBorder="1" applyAlignment="1">
      <alignment horizontal="center" vertical="center" wrapText="1"/>
    </xf>
    <xf numFmtId="0" fontId="6" fillId="0" borderId="36" xfId="0" applyFont="1" applyBorder="1"/>
    <xf numFmtId="0" fontId="6" fillId="0" borderId="37" xfId="0" applyFont="1" applyBorder="1"/>
    <xf numFmtId="0" fontId="64" fillId="26" borderId="38" xfId="0" applyFont="1" applyFill="1" applyBorder="1" applyAlignment="1">
      <alignment horizontal="center" vertical="center" wrapText="1"/>
    </xf>
    <xf numFmtId="0" fontId="29" fillId="13" borderId="39" xfId="0" applyFont="1" applyFill="1" applyBorder="1" applyAlignment="1">
      <alignment horizontal="center" vertical="center" wrapText="1"/>
    </xf>
    <xf numFmtId="0" fontId="6" fillId="0" borderId="47" xfId="0" applyFont="1" applyBorder="1"/>
    <xf numFmtId="0" fontId="25" fillId="2" borderId="39" xfId="0" applyFont="1" applyFill="1" applyBorder="1" applyAlignment="1">
      <alignment vertical="center" wrapText="1"/>
    </xf>
    <xf numFmtId="0" fontId="0" fillId="0" borderId="47" xfId="0" applyBorder="1" applyAlignment="1">
      <alignment vertical="center" wrapText="1"/>
    </xf>
    <xf numFmtId="0" fontId="29" fillId="14" borderId="40" xfId="0" applyFont="1" applyFill="1" applyBorder="1" applyAlignment="1">
      <alignment horizontal="center" vertical="center" wrapText="1"/>
    </xf>
    <xf numFmtId="0" fontId="6" fillId="0" borderId="42" xfId="0" applyFont="1" applyBorder="1"/>
    <xf numFmtId="0" fontId="6" fillId="0" borderId="44" xfId="0" applyFont="1" applyBorder="1"/>
    <xf numFmtId="0" fontId="6" fillId="0" borderId="46" xfId="0" applyFont="1" applyBorder="1"/>
    <xf numFmtId="0" fontId="29" fillId="8" borderId="40" xfId="0" applyFont="1" applyFill="1" applyBorder="1" applyAlignment="1">
      <alignment horizontal="center" vertical="center" wrapText="1"/>
    </xf>
    <xf numFmtId="0" fontId="6" fillId="0" borderId="41" xfId="0" applyFont="1" applyBorder="1"/>
    <xf numFmtId="0" fontId="6" fillId="0" borderId="45" xfId="0" applyFont="1" applyBorder="1"/>
    <xf numFmtId="0" fontId="29" fillId="11" borderId="40" xfId="0" applyFont="1" applyFill="1" applyBorder="1" applyAlignment="1">
      <alignment horizontal="center" vertical="center" wrapText="1"/>
    </xf>
    <xf numFmtId="0" fontId="29" fillId="10" borderId="43" xfId="0" applyFont="1" applyFill="1" applyBorder="1" applyAlignment="1">
      <alignment horizontal="center" vertical="center" wrapText="1"/>
    </xf>
    <xf numFmtId="0" fontId="6" fillId="0" borderId="49" xfId="0" applyFont="1" applyBorder="1"/>
    <xf numFmtId="0" fontId="6" fillId="0" borderId="90" xfId="0" applyFont="1" applyBorder="1"/>
    <xf numFmtId="0" fontId="29" fillId="12" borderId="40" xfId="0" applyFont="1" applyFill="1" applyBorder="1" applyAlignment="1">
      <alignment horizontal="center" vertical="center" wrapText="1"/>
    </xf>
    <xf numFmtId="0" fontId="29" fillId="14" borderId="35" xfId="0" applyFont="1" applyFill="1" applyBorder="1" applyAlignment="1">
      <alignment horizontal="center" vertical="center" wrapText="1"/>
    </xf>
    <xf numFmtId="0" fontId="64" fillId="26" borderId="40" xfId="0" applyFont="1" applyFill="1" applyBorder="1" applyAlignment="1">
      <alignment horizontal="center" vertical="center" wrapText="1"/>
    </xf>
    <xf numFmtId="0" fontId="64" fillId="26" borderId="42" xfId="0" applyFont="1" applyFill="1" applyBorder="1" applyAlignment="1">
      <alignment horizontal="center" vertical="center" wrapText="1"/>
    </xf>
    <xf numFmtId="0" fontId="64" fillId="26" borderId="44" xfId="0" applyFont="1" applyFill="1" applyBorder="1" applyAlignment="1">
      <alignment horizontal="center" vertical="center" wrapText="1"/>
    </xf>
    <xf numFmtId="0" fontId="64" fillId="26" borderId="46" xfId="0" applyFont="1" applyFill="1" applyBorder="1" applyAlignment="1">
      <alignment horizontal="center" vertical="center" wrapText="1"/>
    </xf>
    <xf numFmtId="0" fontId="29" fillId="39" borderId="21" xfId="0" applyFont="1" applyFill="1" applyBorder="1" applyAlignment="1">
      <alignment horizontal="center" vertical="center" wrapText="1"/>
    </xf>
    <xf numFmtId="0" fontId="29" fillId="10" borderId="21" xfId="0" applyFont="1" applyFill="1" applyBorder="1" applyAlignment="1">
      <alignment horizontal="center" vertical="center" wrapText="1"/>
    </xf>
    <xf numFmtId="0" fontId="6" fillId="30" borderId="91" xfId="0" applyFont="1" applyFill="1" applyBorder="1"/>
    <xf numFmtId="0" fontId="29" fillId="4" borderId="4" xfId="0" applyFont="1" applyFill="1" applyBorder="1" applyAlignment="1">
      <alignment horizontal="center" vertical="center" wrapText="1"/>
    </xf>
    <xf numFmtId="0" fontId="26" fillId="15" borderId="4" xfId="0" applyFont="1" applyFill="1" applyBorder="1" applyAlignment="1">
      <alignment horizontal="center" vertical="center" wrapText="1"/>
    </xf>
    <xf numFmtId="0" fontId="26" fillId="15" borderId="91" xfId="0" applyFont="1" applyFill="1" applyBorder="1" applyAlignment="1">
      <alignment horizontal="center" vertical="center" wrapText="1"/>
    </xf>
    <xf numFmtId="0" fontId="26" fillId="15" borderId="6" xfId="0" applyFont="1" applyFill="1" applyBorder="1" applyAlignment="1">
      <alignment horizontal="center" vertical="center" wrapText="1"/>
    </xf>
    <xf numFmtId="0" fontId="27" fillId="7" borderId="30" xfId="0" applyFont="1" applyFill="1" applyBorder="1" applyAlignment="1">
      <alignment horizontal="center" vertical="center" wrapText="1"/>
    </xf>
    <xf numFmtId="0" fontId="27" fillId="7" borderId="31" xfId="0" applyFont="1" applyFill="1" applyBorder="1" applyAlignment="1">
      <alignment horizontal="center" vertical="center" wrapText="1"/>
    </xf>
    <xf numFmtId="0" fontId="30" fillId="0" borderId="34" xfId="0" applyFont="1" applyBorder="1" applyAlignment="1">
      <alignment horizontal="justify" vertical="center" wrapText="1"/>
    </xf>
    <xf numFmtId="0" fontId="6" fillId="0" borderId="48" xfId="0" applyFont="1" applyBorder="1" applyAlignment="1">
      <alignment horizontal="justify" vertical="center" wrapText="1"/>
    </xf>
    <xf numFmtId="0" fontId="6" fillId="0" borderId="33" xfId="0" applyFont="1" applyBorder="1" applyAlignment="1">
      <alignment horizontal="justify" vertical="center" wrapText="1"/>
    </xf>
    <xf numFmtId="0" fontId="30" fillId="0" borderId="34" xfId="0" applyFont="1" applyBorder="1" applyAlignment="1">
      <alignment horizontal="left" vertical="center" wrapText="1"/>
    </xf>
    <xf numFmtId="0" fontId="6" fillId="0" borderId="48" xfId="0" applyFont="1" applyBorder="1"/>
    <xf numFmtId="0" fontId="6" fillId="0" borderId="33" xfId="0" applyFont="1" applyBorder="1"/>
    <xf numFmtId="0" fontId="30" fillId="0" borderId="34" xfId="0" applyFont="1" applyBorder="1" applyAlignment="1">
      <alignment horizontal="center" vertical="center" wrapText="1"/>
    </xf>
    <xf numFmtId="168" fontId="25" fillId="30" borderId="48" xfId="0" applyNumberFormat="1" applyFont="1" applyFill="1" applyBorder="1" applyAlignment="1">
      <alignment horizontal="right" vertical="center" wrapText="1"/>
    </xf>
    <xf numFmtId="0" fontId="6" fillId="30" borderId="48" xfId="0" applyFont="1" applyFill="1" applyBorder="1"/>
    <xf numFmtId="0" fontId="6" fillId="30" borderId="33" xfId="0" applyFont="1" applyFill="1" applyBorder="1"/>
    <xf numFmtId="168" fontId="25" fillId="36" borderId="48" xfId="0" applyNumberFormat="1" applyFont="1" applyFill="1" applyBorder="1" applyAlignment="1">
      <alignment horizontal="center" vertical="center" wrapText="1"/>
    </xf>
    <xf numFmtId="0" fontId="12" fillId="30" borderId="48" xfId="0" applyFont="1" applyFill="1" applyBorder="1" applyAlignment="1">
      <alignment horizontal="center" vertical="center" wrapText="1"/>
    </xf>
    <xf numFmtId="0" fontId="12" fillId="30" borderId="33" xfId="0" applyFont="1" applyFill="1" applyBorder="1" applyAlignment="1">
      <alignment horizontal="center" vertical="center" wrapText="1"/>
    </xf>
    <xf numFmtId="49" fontId="88" fillId="36" borderId="113" xfId="0" applyNumberFormat="1" applyFont="1" applyFill="1" applyBorder="1" applyAlignment="1">
      <alignment horizontal="justify" vertical="center" wrapText="1"/>
    </xf>
    <xf numFmtId="49" fontId="88" fillId="36" borderId="93" xfId="0" applyNumberFormat="1" applyFont="1" applyFill="1" applyBorder="1" applyAlignment="1">
      <alignment horizontal="justify" vertical="center" wrapText="1"/>
    </xf>
    <xf numFmtId="49" fontId="88" fillId="36" borderId="117" xfId="0" applyNumberFormat="1" applyFont="1" applyFill="1" applyBorder="1" applyAlignment="1">
      <alignment horizontal="justify" vertical="center" wrapText="1"/>
    </xf>
    <xf numFmtId="168" fontId="5" fillId="36" borderId="113" xfId="0" applyNumberFormat="1" applyFont="1" applyFill="1" applyBorder="1" applyAlignment="1">
      <alignment horizontal="center" vertical="center" wrapText="1"/>
    </xf>
    <xf numFmtId="168" fontId="5" fillId="36" borderId="93" xfId="0" applyNumberFormat="1" applyFont="1" applyFill="1" applyBorder="1" applyAlignment="1">
      <alignment horizontal="center" vertical="center" wrapText="1"/>
    </xf>
    <xf numFmtId="168" fontId="5" fillId="36" borderId="117" xfId="0" applyNumberFormat="1" applyFont="1" applyFill="1" applyBorder="1" applyAlignment="1">
      <alignment horizontal="center" vertical="center" wrapText="1"/>
    </xf>
    <xf numFmtId="49" fontId="5" fillId="36" borderId="113" xfId="0" applyNumberFormat="1" applyFont="1" applyFill="1" applyBorder="1" applyAlignment="1">
      <alignment horizontal="justify" vertical="center" wrapText="1"/>
    </xf>
    <xf numFmtId="49" fontId="5" fillId="36" borderId="93" xfId="0" applyNumberFormat="1" applyFont="1" applyFill="1" applyBorder="1" applyAlignment="1">
      <alignment horizontal="justify" vertical="center" wrapText="1"/>
    </xf>
    <xf numFmtId="49" fontId="5" fillId="36" borderId="117" xfId="0" applyNumberFormat="1" applyFont="1" applyFill="1" applyBorder="1" applyAlignment="1">
      <alignment horizontal="justify" vertical="center" wrapText="1"/>
    </xf>
    <xf numFmtId="0" fontId="5" fillId="0" borderId="113" xfId="0" applyFont="1" applyBorder="1" applyAlignment="1">
      <alignment horizontal="center" vertical="center" wrapText="1"/>
    </xf>
    <xf numFmtId="0" fontId="88" fillId="0" borderId="93" xfId="0" applyFont="1" applyBorder="1"/>
    <xf numFmtId="0" fontId="88" fillId="0" borderId="117" xfId="0" applyFont="1" applyBorder="1"/>
    <xf numFmtId="0" fontId="5" fillId="2" borderId="113" xfId="0" applyFont="1" applyFill="1" applyBorder="1" applyAlignment="1">
      <alignment horizontal="center" vertical="center" wrapText="1"/>
    </xf>
    <xf numFmtId="0" fontId="5" fillId="2" borderId="93" xfId="0" applyFont="1" applyFill="1" applyBorder="1" applyAlignment="1">
      <alignment horizontal="center" vertical="center" wrapText="1"/>
    </xf>
    <xf numFmtId="0" fontId="5" fillId="2" borderId="117" xfId="0" applyFont="1" applyFill="1" applyBorder="1" applyAlignment="1">
      <alignment horizontal="center" vertical="center" wrapText="1"/>
    </xf>
    <xf numFmtId="0" fontId="5" fillId="2" borderId="112" xfId="0" applyFont="1" applyFill="1" applyBorder="1" applyAlignment="1">
      <alignment horizontal="center" vertical="center" wrapText="1"/>
    </xf>
    <xf numFmtId="0" fontId="5" fillId="2" borderId="115" xfId="0" applyFont="1" applyFill="1" applyBorder="1" applyAlignment="1">
      <alignment horizontal="center" vertical="center" wrapText="1"/>
    </xf>
    <xf numFmtId="0" fontId="5" fillId="2" borderId="116" xfId="0" applyFont="1" applyFill="1" applyBorder="1" applyAlignment="1">
      <alignment horizontal="center" vertical="center" wrapText="1"/>
    </xf>
    <xf numFmtId="0" fontId="5" fillId="2" borderId="113" xfId="0" applyFont="1" applyFill="1" applyBorder="1" applyAlignment="1">
      <alignment horizontal="left" vertical="center" wrapText="1"/>
    </xf>
    <xf numFmtId="0" fontId="6" fillId="30" borderId="48" xfId="0" applyFont="1" applyFill="1" applyBorder="1" applyAlignment="1">
      <alignment horizontal="center" vertical="center" wrapText="1"/>
    </xf>
    <xf numFmtId="0" fontId="6" fillId="30" borderId="33" xfId="0" applyFont="1" applyFill="1" applyBorder="1" applyAlignment="1">
      <alignment horizontal="center" vertical="center" wrapText="1"/>
    </xf>
    <xf numFmtId="0" fontId="0" fillId="0" borderId="21" xfId="0" applyBorder="1" applyAlignment="1">
      <alignment horizontal="center" vertical="center"/>
    </xf>
    <xf numFmtId="0" fontId="6" fillId="30" borderId="21" xfId="0" applyFont="1" applyFill="1" applyBorder="1" applyAlignment="1">
      <alignment horizontal="center" vertical="center" wrapText="1"/>
    </xf>
    <xf numFmtId="0" fontId="27" fillId="10" borderId="32" xfId="0" applyFont="1" applyFill="1" applyBorder="1" applyAlignment="1">
      <alignment horizontal="center" vertical="center"/>
    </xf>
    <xf numFmtId="0" fontId="29" fillId="8" borderId="32" xfId="0" applyFont="1" applyFill="1" applyBorder="1" applyAlignment="1">
      <alignment horizontal="center" vertical="center"/>
    </xf>
    <xf numFmtId="0" fontId="25" fillId="2" borderId="49" xfId="0" applyFont="1" applyFill="1" applyBorder="1" applyAlignment="1">
      <alignment horizontal="center" vertical="center" wrapText="1"/>
    </xf>
    <xf numFmtId="0" fontId="6" fillId="30" borderId="49" xfId="0" applyFont="1" applyFill="1" applyBorder="1"/>
    <xf numFmtId="0" fontId="6" fillId="30" borderId="50" xfId="0" applyFont="1" applyFill="1" applyBorder="1"/>
    <xf numFmtId="0" fontId="25" fillId="2" borderId="48" xfId="0" applyFont="1" applyFill="1" applyBorder="1" applyAlignment="1">
      <alignment horizontal="left" vertical="center" wrapText="1"/>
    </xf>
    <xf numFmtId="0" fontId="25" fillId="2" borderId="48" xfId="0" applyFont="1" applyFill="1" applyBorder="1" applyAlignment="1">
      <alignment horizontal="center" vertical="center" wrapText="1"/>
    </xf>
    <xf numFmtId="0" fontId="30" fillId="36" borderId="48" xfId="0" applyFont="1" applyFill="1" applyBorder="1" applyAlignment="1">
      <alignment horizontal="left" vertical="center" wrapText="1"/>
    </xf>
    <xf numFmtId="0" fontId="30" fillId="36" borderId="49" xfId="0" applyFont="1" applyFill="1" applyBorder="1" applyAlignment="1">
      <alignment horizontal="center" vertical="center" wrapText="1"/>
    </xf>
    <xf numFmtId="0" fontId="6" fillId="30" borderId="49" xfId="0" applyFont="1" applyFill="1" applyBorder="1" applyAlignment="1">
      <alignment horizontal="center"/>
    </xf>
    <xf numFmtId="0" fontId="6" fillId="30" borderId="50" xfId="0" applyFont="1" applyFill="1" applyBorder="1" applyAlignment="1">
      <alignment horizontal="center"/>
    </xf>
    <xf numFmtId="180" fontId="25" fillId="30" borderId="48" xfId="0" applyNumberFormat="1" applyFont="1" applyFill="1" applyBorder="1" applyAlignment="1">
      <alignment horizontal="right" vertical="center" wrapText="1"/>
    </xf>
    <xf numFmtId="180" fontId="6" fillId="30" borderId="48" xfId="0" applyNumberFormat="1" applyFont="1" applyFill="1" applyBorder="1"/>
    <xf numFmtId="180" fontId="6" fillId="30" borderId="33" xfId="0" applyNumberFormat="1" applyFont="1" applyFill="1" applyBorder="1"/>
    <xf numFmtId="0" fontId="27" fillId="8" borderId="32" xfId="0" applyFont="1" applyFill="1" applyBorder="1" applyAlignment="1">
      <alignment horizontal="center" vertical="center"/>
    </xf>
    <xf numFmtId="0" fontId="12" fillId="2" borderId="51" xfId="0" applyFont="1" applyFill="1" applyBorder="1" applyAlignment="1">
      <alignment horizontal="center" vertical="center"/>
    </xf>
    <xf numFmtId="0" fontId="6" fillId="0" borderId="54" xfId="0" applyFont="1" applyBorder="1"/>
    <xf numFmtId="0" fontId="6" fillId="0" borderId="56" xfId="0" applyFont="1" applyBorder="1"/>
    <xf numFmtId="0" fontId="33" fillId="5" borderId="52" xfId="0" applyFont="1" applyFill="1" applyBorder="1" applyAlignment="1">
      <alignment horizontal="center" vertical="center" wrapText="1"/>
    </xf>
    <xf numFmtId="0" fontId="6" fillId="0" borderId="53" xfId="0" applyFont="1" applyBorder="1"/>
    <xf numFmtId="0" fontId="35" fillId="0" borderId="61" xfId="0" applyFont="1" applyBorder="1" applyAlignment="1">
      <alignment horizontal="center" vertical="center" wrapText="1"/>
    </xf>
    <xf numFmtId="0" fontId="6" fillId="0" borderId="62" xfId="0" applyFont="1" applyBorder="1"/>
    <xf numFmtId="0" fontId="6" fillId="0" borderId="63" xfId="0" applyFont="1" applyBorder="1"/>
    <xf numFmtId="0" fontId="37" fillId="17" borderId="80" xfId="0" applyFont="1" applyFill="1" applyBorder="1" applyAlignment="1">
      <alignment horizontal="center" vertical="center"/>
    </xf>
    <xf numFmtId="0" fontId="6" fillId="0" borderId="81" xfId="0" applyFont="1" applyBorder="1"/>
    <xf numFmtId="0" fontId="6" fillId="0" borderId="82" xfId="0" applyFont="1" applyBorder="1"/>
    <xf numFmtId="0" fontId="35" fillId="0" borderId="57" xfId="0" applyFont="1" applyBorder="1" applyAlignment="1">
      <alignment horizontal="center" vertical="center" wrapText="1"/>
    </xf>
    <xf numFmtId="0" fontId="6" fillId="0" borderId="58" xfId="0" applyFont="1" applyBorder="1"/>
    <xf numFmtId="0" fontId="6" fillId="0" borderId="59" xfId="0" applyFont="1" applyBorder="1"/>
    <xf numFmtId="3" fontId="35" fillId="16" borderId="60" xfId="0" applyNumberFormat="1" applyFont="1" applyFill="1" applyBorder="1" applyAlignment="1">
      <alignment horizontal="center" vertical="center"/>
    </xf>
    <xf numFmtId="0" fontId="35" fillId="16" borderId="57" xfId="0" applyFont="1" applyFill="1" applyBorder="1" applyAlignment="1">
      <alignment horizontal="center" vertical="center"/>
    </xf>
    <xf numFmtId="49" fontId="37" fillId="17" borderId="66" xfId="0" applyNumberFormat="1" applyFont="1" applyFill="1" applyBorder="1" applyAlignment="1">
      <alignment horizontal="center" vertical="center" wrapText="1"/>
    </xf>
    <xf numFmtId="0" fontId="6" fillId="0" borderId="70" xfId="0" applyFont="1" applyBorder="1"/>
    <xf numFmtId="0" fontId="35" fillId="0" borderId="77" xfId="0" applyFont="1" applyBorder="1" applyAlignment="1">
      <alignment horizontal="center" vertical="center" wrapText="1"/>
    </xf>
    <xf numFmtId="0" fontId="6" fillId="0" borderId="78" xfId="0" applyFont="1" applyBorder="1"/>
    <xf numFmtId="0" fontId="6" fillId="0" borderId="79" xfId="0" applyFont="1" applyBorder="1"/>
    <xf numFmtId="0" fontId="40" fillId="19" borderId="11" xfId="0" applyFont="1" applyFill="1" applyBorder="1" applyAlignment="1">
      <alignment horizontal="center"/>
    </xf>
    <xf numFmtId="0" fontId="43" fillId="0" borderId="4" xfId="0" applyFont="1" applyBorder="1" applyAlignment="1">
      <alignment horizontal="left" vertical="top"/>
    </xf>
    <xf numFmtId="0" fontId="43" fillId="0" borderId="4" xfId="0" applyFont="1" applyBorder="1" applyAlignment="1">
      <alignment horizontal="left" vertical="center" wrapText="1"/>
    </xf>
    <xf numFmtId="0" fontId="40" fillId="19" borderId="11" xfId="0" applyFont="1" applyFill="1" applyBorder="1" applyAlignment="1">
      <alignment horizontal="center" vertical="center"/>
    </xf>
    <xf numFmtId="0" fontId="64" fillId="26" borderId="102" xfId="0" applyFont="1" applyFill="1" applyBorder="1" applyAlignment="1">
      <alignment horizontal="center" vertical="center" wrapText="1"/>
    </xf>
    <xf numFmtId="0" fontId="64" fillId="26" borderId="29" xfId="0" applyFont="1" applyFill="1" applyBorder="1" applyAlignment="1">
      <alignment horizontal="center" vertical="center" wrapText="1"/>
    </xf>
    <xf numFmtId="0" fontId="64" fillId="26" borderId="49" xfId="0" applyFont="1" applyFill="1" applyBorder="1" applyAlignment="1">
      <alignment horizontal="center" vertical="center" wrapText="1"/>
    </xf>
    <xf numFmtId="0" fontId="29" fillId="40" borderId="90" xfId="0" applyFont="1" applyFill="1" applyBorder="1" applyAlignment="1">
      <alignment horizontal="center" vertical="center" wrapText="1"/>
    </xf>
    <xf numFmtId="0" fontId="87" fillId="26" borderId="32" xfId="0" applyFont="1" applyFill="1" applyBorder="1"/>
    <xf numFmtId="0" fontId="94" fillId="45" borderId="97" xfId="0" applyFont="1" applyFill="1" applyBorder="1" applyAlignment="1">
      <alignment horizontal="left" vertical="top" wrapText="1"/>
    </xf>
    <xf numFmtId="0" fontId="94" fillId="45" borderId="100" xfId="0" applyFont="1" applyFill="1" applyBorder="1" applyAlignment="1">
      <alignment horizontal="left" vertical="top" wrapText="1"/>
    </xf>
    <xf numFmtId="0" fontId="94" fillId="45" borderId="101" xfId="0" applyFont="1" applyFill="1" applyBorder="1" applyAlignment="1">
      <alignment horizontal="left" vertical="top" wrapText="1"/>
    </xf>
    <xf numFmtId="0" fontId="29" fillId="8" borderId="90" xfId="0" applyFont="1" applyFill="1" applyBorder="1" applyAlignment="1">
      <alignment horizontal="center" vertical="center" wrapText="1"/>
    </xf>
    <xf numFmtId="0" fontId="29" fillId="8" borderId="32" xfId="0" applyFont="1" applyFill="1" applyBorder="1" applyAlignment="1">
      <alignment horizontal="center" vertical="center" wrapText="1"/>
    </xf>
    <xf numFmtId="0" fontId="29" fillId="7" borderId="90" xfId="0" applyFont="1" applyFill="1" applyBorder="1" applyAlignment="1">
      <alignment horizontal="center" vertical="center" wrapText="1"/>
    </xf>
    <xf numFmtId="0" fontId="86" fillId="0" borderId="32" xfId="0" applyFont="1" applyBorder="1"/>
    <xf numFmtId="0" fontId="25" fillId="30" borderId="94" xfId="0" applyFont="1" applyFill="1" applyBorder="1" applyAlignment="1">
      <alignment horizontal="center" vertical="center"/>
    </xf>
    <xf numFmtId="0" fontId="25" fillId="30" borderId="99" xfId="0" applyFont="1" applyFill="1" applyBorder="1" applyAlignment="1">
      <alignment horizontal="center" vertical="center"/>
    </xf>
    <xf numFmtId="0" fontId="25" fillId="30" borderId="98" xfId="0" applyFont="1" applyFill="1" applyBorder="1" applyAlignment="1">
      <alignment horizontal="center" vertical="center"/>
    </xf>
    <xf numFmtId="0" fontId="67" fillId="0" borderId="119" xfId="0" applyFont="1" applyBorder="1" applyAlignment="1">
      <alignment horizontal="justify" vertical="center" wrapText="1"/>
    </xf>
    <xf numFmtId="0" fontId="67" fillId="0" borderId="120" xfId="0" applyFont="1" applyBorder="1" applyAlignment="1">
      <alignment horizontal="justify" vertical="center" wrapText="1"/>
    </xf>
    <xf numFmtId="0" fontId="67" fillId="0" borderId="121" xfId="0" applyFont="1" applyBorder="1" applyAlignment="1">
      <alignment horizontal="justify" vertical="center" wrapText="1"/>
    </xf>
    <xf numFmtId="0" fontId="67" fillId="9" borderId="91" xfId="0" applyFont="1" applyFill="1" applyBorder="1" applyAlignment="1">
      <alignment horizontal="center" vertical="center"/>
    </xf>
    <xf numFmtId="0" fontId="68" fillId="0" borderId="91" xfId="0" applyFont="1" applyBorder="1"/>
    <xf numFmtId="0" fontId="68" fillId="0" borderId="6" xfId="0" applyFont="1" applyBorder="1"/>
    <xf numFmtId="0" fontId="67" fillId="0" borderId="122" xfId="0" applyFont="1" applyBorder="1" applyAlignment="1">
      <alignment horizontal="justify" vertical="center" wrapText="1"/>
    </xf>
    <xf numFmtId="0" fontId="25" fillId="0" borderId="4" xfId="0" applyFont="1" applyBorder="1" applyAlignment="1">
      <alignment horizontal="left" vertical="center" wrapText="1"/>
    </xf>
    <xf numFmtId="0" fontId="27" fillId="20" borderId="4" xfId="0" applyFont="1" applyFill="1" applyBorder="1" applyAlignment="1">
      <alignment horizontal="center" vertical="center" wrapText="1"/>
    </xf>
    <xf numFmtId="0" fontId="25" fillId="0" borderId="4" xfId="0" applyFont="1" applyBorder="1" applyAlignment="1">
      <alignment horizontal="left" vertical="top"/>
    </xf>
  </cellXfs>
  <cellStyles count="12">
    <cellStyle name="Millares" xfId="8" builtinId="3"/>
    <cellStyle name="Millares [0]" xfId="4" builtinId="6"/>
    <cellStyle name="Moneda" xfId="6" builtinId="4"/>
    <cellStyle name="Neutral" xfId="1" builtinId="28"/>
    <cellStyle name="Normal" xfId="0" builtinId="0"/>
    <cellStyle name="Normal 2" xfId="7" xr:uid="{9CDAF21D-52A0-4665-8463-348DAD5D997F}"/>
    <cellStyle name="Normal 2 2" xfId="9" xr:uid="{F24FDB64-3897-4597-AC56-FACC6C01E90F}"/>
    <cellStyle name="Normal 3" xfId="10" xr:uid="{3524E772-94A0-408E-B1E6-EE115B46EED6}"/>
    <cellStyle name="Normal 4" xfId="2" xr:uid="{045AF406-41D9-4213-B5C8-B6FE20756FB8}"/>
    <cellStyle name="Normal 5" xfId="11" xr:uid="{822D561A-7810-4819-ACCA-D691D396B3C3}"/>
    <cellStyle name="Porcentaje" xfId="5" builtinId="5"/>
    <cellStyle name="Porcentual 2" xfId="3" xr:uid="{61872ED0-88AE-4673-B617-18F8A9A13134}"/>
  </cellStyles>
  <dxfs count="15">
    <dxf>
      <font>
        <strike val="0"/>
        <outline val="0"/>
        <shadow val="0"/>
        <u val="none"/>
        <vertAlign val="baseline"/>
        <sz val="10"/>
        <name val="Calibri"/>
        <family val="2"/>
        <scheme val="none"/>
      </font>
      <fill>
        <patternFill patternType="solid">
          <fgColor indexed="64"/>
          <bgColor theme="0"/>
        </patternFill>
      </fill>
      <border diagonalUp="0" diagonalDown="0">
        <left style="thin">
          <color theme="0" tint="-0.24994659260841701"/>
        </left>
        <right style="thin">
          <color theme="0" tint="-0.24994659260841701"/>
        </right>
        <top/>
        <bottom/>
        <vertical/>
        <horizontal/>
      </border>
    </dxf>
    <dxf>
      <font>
        <strike val="0"/>
        <outline val="0"/>
        <shadow val="0"/>
        <u val="none"/>
        <vertAlign val="baseline"/>
        <sz val="10"/>
        <name val="Calibri"/>
        <family val="2"/>
        <scheme val="none"/>
      </font>
      <fill>
        <patternFill patternType="solid">
          <fgColor indexed="64"/>
          <bgColor theme="0"/>
        </patternFill>
      </fill>
    </dxf>
    <dxf>
      <font>
        <strike val="0"/>
        <outline val="0"/>
        <shadow val="0"/>
        <u val="none"/>
        <vertAlign val="baseline"/>
        <sz val="10"/>
        <name val="Calibri"/>
        <family val="2"/>
        <scheme val="none"/>
      </font>
      <fill>
        <patternFill patternType="solid">
          <fgColor indexed="64"/>
          <bgColor theme="0"/>
        </patternFill>
      </fill>
    </dxf>
    <dxf>
      <font>
        <b/>
        <strike val="0"/>
        <outline val="0"/>
        <shadow val="0"/>
        <u val="none"/>
        <vertAlign val="baseline"/>
        <sz val="10"/>
        <name val="Calibri"/>
        <family val="2"/>
        <scheme val="none"/>
      </font>
      <fill>
        <patternFill patternType="solid">
          <fgColor indexed="64"/>
          <bgColor theme="4" tint="0.79998168889431442"/>
        </patternFill>
      </fill>
      <alignment horizontal="center" textRotation="0" wrapText="1" indent="0" justifyLastLine="0" shrinkToFit="0" readingOrder="0"/>
    </dxf>
    <dxf>
      <font>
        <strike val="0"/>
        <outline val="0"/>
        <shadow val="0"/>
        <u val="none"/>
        <vertAlign val="baseline"/>
        <sz val="10"/>
        <name val="Calibri"/>
        <family val="2"/>
        <scheme val="none"/>
      </font>
      <fill>
        <patternFill patternType="solid">
          <fgColor indexed="64"/>
          <bgColor theme="0"/>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strike val="0"/>
        <outline val="0"/>
        <shadow val="0"/>
        <u val="none"/>
        <vertAlign val="baseline"/>
        <sz val="10"/>
        <name val="Calibri"/>
        <family val="2"/>
        <scheme val="none"/>
      </font>
      <fill>
        <patternFill patternType="solid">
          <fgColor indexed="64"/>
          <bgColor theme="0"/>
        </patternFill>
      </fill>
    </dxf>
    <dxf>
      <font>
        <strike val="0"/>
        <outline val="0"/>
        <shadow val="0"/>
        <u val="none"/>
        <vertAlign val="baseline"/>
        <sz val="10"/>
        <name val="Calibri"/>
        <family val="2"/>
        <scheme val="none"/>
      </font>
      <fill>
        <patternFill patternType="solid">
          <fgColor indexed="64"/>
          <bgColor theme="0"/>
        </patternFill>
      </fill>
    </dxf>
    <dxf>
      <font>
        <b/>
        <strike val="0"/>
        <outline val="0"/>
        <shadow val="0"/>
        <u val="none"/>
        <vertAlign val="baseline"/>
        <sz val="10"/>
        <name val="Calibri"/>
        <family val="2"/>
        <scheme val="none"/>
      </font>
      <fill>
        <patternFill patternType="solid">
          <fgColor indexed="64"/>
          <bgColor theme="4" tint="0.79998168889431442"/>
        </patternFill>
      </fill>
      <alignment horizontal="center" textRotation="0" wrapText="1" indent="0" justifyLastLine="0" shrinkToFit="0" readingOrder="0"/>
    </dxf>
    <dxf>
      <fill>
        <patternFill patternType="solid">
          <fgColor rgb="FFFF0000"/>
          <bgColor rgb="FFFF0000"/>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2">
    <tableStyle name="LISTAS_1-style" pivot="0" count="3" xr9:uid="{00000000-0011-0000-FFFF-FFFF00000000}">
      <tableStyleElement type="headerRow" dxfId="14"/>
      <tableStyleElement type="firstRowStripe" dxfId="13"/>
      <tableStyleElement type="secondRowStripe" dxfId="12"/>
    </tableStyle>
    <tableStyle name="LISTAS_1-style 2" pivot="0" count="3" xr9:uid="{00000000-0011-0000-FFFF-FFFF01000000}">
      <tableStyleElement type="headerRow" dxfId="11"/>
      <tableStyleElement type="firstRowStripe" dxfId="10"/>
      <tableStyleElement type="secondRowStripe" dxfId="9"/>
    </tableStyle>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4.Magnitud_Presupuesto'!A1"/><Relationship Id="rId7" Type="http://schemas.openxmlformats.org/officeDocument/2006/relationships/image" Target="../media/image2.png"/><Relationship Id="rId2" Type="http://schemas.openxmlformats.org/officeDocument/2006/relationships/hyperlink" Target="#'3. Metas Proyecto de Inv'!A1"/><Relationship Id="rId1" Type="http://schemas.openxmlformats.org/officeDocument/2006/relationships/hyperlink" Target="#'2.Actividades_Tareas_vig'!A1"/><Relationship Id="rId6" Type="http://schemas.openxmlformats.org/officeDocument/2006/relationships/image" Target="../media/image1.png"/><Relationship Id="rId5" Type="http://schemas.openxmlformats.org/officeDocument/2006/relationships/hyperlink" Target="#'6. Territorializaci&#243;n'!A1"/><Relationship Id="rId4" Type="http://schemas.openxmlformats.org/officeDocument/2006/relationships/hyperlink" Target="#'5. Metas_PDD'!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04800" cy="304800"/>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93600" y="3632363"/>
          <a:ext cx="304800" cy="2952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14</xdr:col>
      <xdr:colOff>333375</xdr:colOff>
      <xdr:row>13</xdr:row>
      <xdr:rowOff>85725</xdr:rowOff>
    </xdr:from>
    <xdr:ext cx="2743200" cy="400050"/>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s-CO" sz="1400" b="1">
              <a:solidFill>
                <a:schemeClr val="bg1"/>
              </a:solidFill>
            </a:rPr>
            <a:t>2.Actividad_tareas_subtareas</a:t>
          </a:r>
          <a:endParaRPr sz="1400" b="1">
            <a:solidFill>
              <a:schemeClr val="bg1"/>
            </a:solidFill>
          </a:endParaRPr>
        </a:p>
      </xdr:txBody>
    </xdr:sp>
    <xdr:clientData fLocksWithSheet="0"/>
  </xdr:oneCellAnchor>
  <xdr:oneCellAnchor>
    <xdr:from>
      <xdr:col>14</xdr:col>
      <xdr:colOff>333375</xdr:colOff>
      <xdr:row>14</xdr:row>
      <xdr:rowOff>104775</xdr:rowOff>
    </xdr:from>
    <xdr:ext cx="2752725" cy="400050"/>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1">
              <a:solidFill>
                <a:schemeClr val="lt1"/>
              </a:solidFill>
              <a:latin typeface="Arial"/>
              <a:ea typeface="Arial"/>
              <a:cs typeface="Arial"/>
              <a:sym typeface="Arial"/>
            </a:rPr>
            <a:t>3. Actividades Proyecto</a:t>
          </a:r>
          <a:endParaRPr sz="1200" b="1">
            <a:solidFill>
              <a:schemeClr val="lt1"/>
            </a:solidFill>
            <a:latin typeface="Arial"/>
            <a:ea typeface="Arial"/>
            <a:cs typeface="Arial"/>
            <a:sym typeface="Arial"/>
          </a:endParaRPr>
        </a:p>
      </xdr:txBody>
    </xdr:sp>
    <xdr:clientData fLocksWithSheet="0"/>
  </xdr:oneCellAnchor>
  <xdr:oneCellAnchor>
    <xdr:from>
      <xdr:col>14</xdr:col>
      <xdr:colOff>333375</xdr:colOff>
      <xdr:row>15</xdr:row>
      <xdr:rowOff>66675</xdr:rowOff>
    </xdr:from>
    <xdr:ext cx="2752725" cy="40005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74400" y="3584738"/>
          <a:ext cx="2743200" cy="3905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342900</xdr:colOff>
      <xdr:row>16</xdr:row>
      <xdr:rowOff>47625</xdr:rowOff>
    </xdr:from>
    <xdr:ext cx="2743200" cy="419100"/>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979163" y="3575213"/>
          <a:ext cx="273367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17</xdr:row>
      <xdr:rowOff>76200</xdr:rowOff>
    </xdr:from>
    <xdr:ext cx="2752725" cy="438150"/>
    <xdr:sp macro="" textlink="">
      <xdr:nvSpPr>
        <xdr:cNvPr id="9" name="Shape 9">
          <a:hlinkClick xmlns:r="http://schemas.openxmlformats.org/officeDocument/2006/relationships" r:id="rId5"/>
          <a:extLst>
            <a:ext uri="{FF2B5EF4-FFF2-40B4-BE49-F238E27FC236}">
              <a16:creationId xmlns:a16="http://schemas.microsoft.com/office/drawing/2014/main" id="{00000000-0008-0000-0000-000009000000}"/>
            </a:ext>
          </a:extLst>
        </xdr:cNvPr>
        <xdr:cNvSpPr/>
      </xdr:nvSpPr>
      <xdr:spPr>
        <a:xfrm>
          <a:off x="3974400" y="3565688"/>
          <a:ext cx="2743200"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xdr:col>
      <xdr:colOff>109536</xdr:colOff>
      <xdr:row>0</xdr:row>
      <xdr:rowOff>261937</xdr:rowOff>
    </xdr:from>
    <xdr:ext cx="1176338" cy="988219"/>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6" cstate="print"/>
        <a:stretch>
          <a:fillRect/>
        </a:stretch>
      </xdr:blipFill>
      <xdr:spPr>
        <a:xfrm>
          <a:off x="609599" y="261937"/>
          <a:ext cx="1176338" cy="988219"/>
        </a:xfrm>
        <a:prstGeom prst="rect">
          <a:avLst/>
        </a:prstGeom>
        <a:noFill/>
      </xdr:spPr>
    </xdr:pic>
    <xdr:clientData fLocksWithSheet="0"/>
  </xdr:oneCellAnchor>
  <xdr:oneCellAnchor>
    <xdr:from>
      <xdr:col>2</xdr:col>
      <xdr:colOff>314325</xdr:colOff>
      <xdr:row>34</xdr:row>
      <xdr:rowOff>0</xdr:rowOff>
    </xdr:from>
    <xdr:ext cx="1809750" cy="466725"/>
    <xdr:pic>
      <xdr:nvPicPr>
        <xdr:cNvPr id="10" name="image2.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361950</xdr:colOff>
      <xdr:row>0</xdr:row>
      <xdr:rowOff>0</xdr:rowOff>
    </xdr:from>
    <xdr:ext cx="771525" cy="857250"/>
    <xdr:pic>
      <xdr:nvPicPr>
        <xdr:cNvPr id="2" name="image1.png">
          <a:extLst>
            <a:ext uri="{FF2B5EF4-FFF2-40B4-BE49-F238E27FC236}">
              <a16:creationId xmlns:a16="http://schemas.microsoft.com/office/drawing/2014/main" id="{90E378BE-B0E7-4F9E-B853-C1BDBE20ACFA}"/>
            </a:ext>
          </a:extLst>
        </xdr:cNvPr>
        <xdr:cNvPicPr preferRelativeResize="0"/>
      </xdr:nvPicPr>
      <xdr:blipFill>
        <a:blip xmlns:r="http://schemas.openxmlformats.org/officeDocument/2006/relationships" r:embed="rId1" cstate="print"/>
        <a:stretch>
          <a:fillRect/>
        </a:stretch>
      </xdr:blipFill>
      <xdr:spPr>
        <a:xfrm>
          <a:off x="361950" y="0"/>
          <a:ext cx="771525" cy="857250"/>
        </a:xfrm>
        <a:prstGeom prst="rect">
          <a:avLst/>
        </a:prstGeom>
        <a:noFill/>
      </xdr:spPr>
    </xdr:pic>
    <xdr:clientData fLocksWithSheet="0"/>
  </xdr:oneCellAnchor>
  <xdr:oneCellAnchor>
    <xdr:from>
      <xdr:col>0</xdr:col>
      <xdr:colOff>376382</xdr:colOff>
      <xdr:row>39</xdr:row>
      <xdr:rowOff>129886</xdr:rowOff>
    </xdr:from>
    <xdr:ext cx="771525" cy="857250"/>
    <xdr:pic>
      <xdr:nvPicPr>
        <xdr:cNvPr id="4" name="image1.png">
          <a:extLst>
            <a:ext uri="{FF2B5EF4-FFF2-40B4-BE49-F238E27FC236}">
              <a16:creationId xmlns:a16="http://schemas.microsoft.com/office/drawing/2014/main" id="{78541436-C1A3-4348-89F9-FABC8C063A52}"/>
            </a:ext>
          </a:extLst>
        </xdr:cNvPr>
        <xdr:cNvPicPr preferRelativeResize="0"/>
      </xdr:nvPicPr>
      <xdr:blipFill>
        <a:blip xmlns:r="http://schemas.openxmlformats.org/officeDocument/2006/relationships" r:embed="rId1" cstate="print"/>
        <a:stretch>
          <a:fillRect/>
        </a:stretch>
      </xdr:blipFill>
      <xdr:spPr>
        <a:xfrm>
          <a:off x="376382" y="24101136"/>
          <a:ext cx="771525" cy="857250"/>
        </a:xfrm>
        <a:prstGeom prst="rect">
          <a:avLst/>
        </a:prstGeom>
        <a:noFill/>
      </xdr:spPr>
    </xdr:pic>
    <xdr:clientData fLocksWithSheet="0"/>
  </xdr:oneCellAnchor>
  <xdr:oneCellAnchor>
    <xdr:from>
      <xdr:col>0</xdr:col>
      <xdr:colOff>376381</xdr:colOff>
      <xdr:row>78</xdr:row>
      <xdr:rowOff>101023</xdr:rowOff>
    </xdr:from>
    <xdr:ext cx="771525" cy="857250"/>
    <xdr:pic>
      <xdr:nvPicPr>
        <xdr:cNvPr id="8" name="image1.png">
          <a:extLst>
            <a:ext uri="{FF2B5EF4-FFF2-40B4-BE49-F238E27FC236}">
              <a16:creationId xmlns:a16="http://schemas.microsoft.com/office/drawing/2014/main" id="{AB377F49-C1BC-4C40-BF12-457473450E8F}"/>
            </a:ext>
          </a:extLst>
        </xdr:cNvPr>
        <xdr:cNvPicPr preferRelativeResize="0"/>
      </xdr:nvPicPr>
      <xdr:blipFill>
        <a:blip xmlns:r="http://schemas.openxmlformats.org/officeDocument/2006/relationships" r:embed="rId1" cstate="print"/>
        <a:stretch>
          <a:fillRect/>
        </a:stretch>
      </xdr:blipFill>
      <xdr:spPr>
        <a:xfrm>
          <a:off x="376381" y="43425341"/>
          <a:ext cx="771525" cy="857250"/>
        </a:xfrm>
        <a:prstGeom prst="rect">
          <a:avLst/>
        </a:prstGeom>
        <a:noFill/>
      </xdr:spPr>
    </xdr:pic>
    <xdr:clientData fLocksWithSheet="0"/>
  </xdr:oneCellAnchor>
  <xdr:oneCellAnchor>
    <xdr:from>
      <xdr:col>0</xdr:col>
      <xdr:colOff>376381</xdr:colOff>
      <xdr:row>116</xdr:row>
      <xdr:rowOff>43294</xdr:rowOff>
    </xdr:from>
    <xdr:ext cx="771525" cy="663865"/>
    <xdr:pic>
      <xdr:nvPicPr>
        <xdr:cNvPr id="3" name="image1.png">
          <a:extLst>
            <a:ext uri="{FF2B5EF4-FFF2-40B4-BE49-F238E27FC236}">
              <a16:creationId xmlns:a16="http://schemas.microsoft.com/office/drawing/2014/main" id="{C908E85F-47D0-43C5-A125-4264009F9F8D}"/>
            </a:ext>
          </a:extLst>
        </xdr:cNvPr>
        <xdr:cNvPicPr preferRelativeResize="0"/>
      </xdr:nvPicPr>
      <xdr:blipFill>
        <a:blip xmlns:r="http://schemas.openxmlformats.org/officeDocument/2006/relationships" r:embed="rId1" cstate="print"/>
        <a:stretch>
          <a:fillRect/>
        </a:stretch>
      </xdr:blipFill>
      <xdr:spPr>
        <a:xfrm>
          <a:off x="376381" y="61566135"/>
          <a:ext cx="771525" cy="663865"/>
        </a:xfrm>
        <a:prstGeom prst="rect">
          <a:avLst/>
        </a:prstGeom>
        <a:noFill/>
      </xdr:spPr>
    </xdr:pic>
    <xdr:clientData fLocksWithSheet="0"/>
  </xdr:oneCellAnchor>
  <xdr:twoCellAnchor>
    <xdr:from>
      <xdr:col>0</xdr:col>
      <xdr:colOff>370417</xdr:colOff>
      <xdr:row>116</xdr:row>
      <xdr:rowOff>986</xdr:rowOff>
    </xdr:from>
    <xdr:to>
      <xdr:col>0</xdr:col>
      <xdr:colOff>1143000</xdr:colOff>
      <xdr:row>119</xdr:row>
      <xdr:rowOff>152568</xdr:rowOff>
    </xdr:to>
    <xdr:pic>
      <xdr:nvPicPr>
        <xdr:cNvPr id="5" name="Imagen 4">
          <a:extLst>
            <a:ext uri="{FF2B5EF4-FFF2-40B4-BE49-F238E27FC236}">
              <a16:creationId xmlns:a16="http://schemas.microsoft.com/office/drawing/2014/main" id="{7F463ACE-5338-4553-B29E-4432F85C95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631" t="5850" r="19580" b="9140"/>
        <a:stretch>
          <a:fillRect/>
        </a:stretch>
      </xdr:blipFill>
      <xdr:spPr bwMode="auto">
        <a:xfrm>
          <a:off x="370417" y="986"/>
          <a:ext cx="772583" cy="11117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232000</xdr:colOff>
      <xdr:row>0</xdr:row>
      <xdr:rowOff>95250</xdr:rowOff>
    </xdr:from>
    <xdr:ext cx="1176338" cy="988219"/>
    <xdr:pic>
      <xdr:nvPicPr>
        <xdr:cNvPr id="2" name="image1.png">
          <a:extLst>
            <a:ext uri="{FF2B5EF4-FFF2-40B4-BE49-F238E27FC236}">
              <a16:creationId xmlns:a16="http://schemas.microsoft.com/office/drawing/2014/main" id="{556CFFBE-A980-4CFC-9AB9-AEBCF8A7EE4A}"/>
            </a:ext>
          </a:extLst>
        </xdr:cNvPr>
        <xdr:cNvPicPr preferRelativeResize="0"/>
      </xdr:nvPicPr>
      <xdr:blipFill>
        <a:blip xmlns:r="http://schemas.openxmlformats.org/officeDocument/2006/relationships" r:embed="rId1" cstate="print"/>
        <a:stretch>
          <a:fillRect/>
        </a:stretch>
      </xdr:blipFill>
      <xdr:spPr>
        <a:xfrm>
          <a:off x="817107" y="95250"/>
          <a:ext cx="1176338" cy="98821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188911</xdr:colOff>
      <xdr:row>0</xdr:row>
      <xdr:rowOff>103187</xdr:rowOff>
    </xdr:from>
    <xdr:ext cx="1176338" cy="988219"/>
    <xdr:pic>
      <xdr:nvPicPr>
        <xdr:cNvPr id="2" name="image1.png">
          <a:extLst>
            <a:ext uri="{FF2B5EF4-FFF2-40B4-BE49-F238E27FC236}">
              <a16:creationId xmlns:a16="http://schemas.microsoft.com/office/drawing/2014/main" id="{5BA04201-F304-4AD3-8762-31E5D0B570B0}"/>
            </a:ext>
          </a:extLst>
        </xdr:cNvPr>
        <xdr:cNvPicPr preferRelativeResize="0"/>
      </xdr:nvPicPr>
      <xdr:blipFill>
        <a:blip xmlns:r="http://schemas.openxmlformats.org/officeDocument/2006/relationships" r:embed="rId1" cstate="print"/>
        <a:stretch>
          <a:fillRect/>
        </a:stretch>
      </xdr:blipFill>
      <xdr:spPr>
        <a:xfrm>
          <a:off x="1728786" y="103187"/>
          <a:ext cx="1176338" cy="988219"/>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109536</xdr:colOff>
      <xdr:row>0</xdr:row>
      <xdr:rowOff>261937</xdr:rowOff>
    </xdr:from>
    <xdr:ext cx="1176338" cy="988219"/>
    <xdr:pic>
      <xdr:nvPicPr>
        <xdr:cNvPr id="3" name="image1.png">
          <a:extLst>
            <a:ext uri="{FF2B5EF4-FFF2-40B4-BE49-F238E27FC236}">
              <a16:creationId xmlns:a16="http://schemas.microsoft.com/office/drawing/2014/main" id="{298D375B-F6B2-42C7-A005-D48B4E48CD30}"/>
            </a:ext>
          </a:extLst>
        </xdr:cNvPr>
        <xdr:cNvPicPr preferRelativeResize="0"/>
      </xdr:nvPicPr>
      <xdr:blipFill>
        <a:blip xmlns:r="http://schemas.openxmlformats.org/officeDocument/2006/relationships" r:embed="rId1" cstate="print"/>
        <a:stretch>
          <a:fillRect/>
        </a:stretch>
      </xdr:blipFill>
      <xdr:spPr>
        <a:xfrm>
          <a:off x="614361" y="261937"/>
          <a:ext cx="1176338" cy="988219"/>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1041625</xdr:colOff>
      <xdr:row>0</xdr:row>
      <xdr:rowOff>19050</xdr:rowOff>
    </xdr:from>
    <xdr:ext cx="977675" cy="771525"/>
    <xdr:pic>
      <xdr:nvPicPr>
        <xdr:cNvPr id="2" name="image1.png">
          <a:extLst>
            <a:ext uri="{FF2B5EF4-FFF2-40B4-BE49-F238E27FC236}">
              <a16:creationId xmlns:a16="http://schemas.microsoft.com/office/drawing/2014/main" id="{13326292-91BA-4C54-9B08-38DD13090A7A}"/>
            </a:ext>
          </a:extLst>
        </xdr:cNvPr>
        <xdr:cNvPicPr preferRelativeResize="0"/>
      </xdr:nvPicPr>
      <xdr:blipFill>
        <a:blip xmlns:r="http://schemas.openxmlformats.org/officeDocument/2006/relationships" r:embed="rId1" cstate="print"/>
        <a:stretch>
          <a:fillRect/>
        </a:stretch>
      </xdr:blipFill>
      <xdr:spPr>
        <a:xfrm>
          <a:off x="1041625" y="19050"/>
          <a:ext cx="977675" cy="77152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8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8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8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8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8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8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8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8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8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8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8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8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71437</xdr:rowOff>
    </xdr:from>
    <xdr:ext cx="1530125" cy="1185863"/>
    <xdr:pic>
      <xdr:nvPicPr>
        <xdr:cNvPr id="2" name="image1.png">
          <a:extLst>
            <a:ext uri="{FF2B5EF4-FFF2-40B4-BE49-F238E27FC236}">
              <a16:creationId xmlns:a16="http://schemas.microsoft.com/office/drawing/2014/main" id="{E4097D4A-50DA-455A-8BA3-AC956D4BDAF4}"/>
            </a:ext>
          </a:extLst>
        </xdr:cNvPr>
        <xdr:cNvPicPr preferRelativeResize="0"/>
      </xdr:nvPicPr>
      <xdr:blipFill>
        <a:blip xmlns:r="http://schemas.openxmlformats.org/officeDocument/2006/relationships" r:embed="rId1" cstate="print"/>
        <a:stretch>
          <a:fillRect/>
        </a:stretch>
      </xdr:blipFill>
      <xdr:spPr>
        <a:xfrm>
          <a:off x="0" y="71437"/>
          <a:ext cx="1530125" cy="1185863"/>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4E29E3F9-7407-4C3A-A631-0134D57E0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74F32F87-42E8-4A25-B7F8-BEF7C9737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BF289E53-0974-44DB-8FEB-4783D60BB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A310C11-16A8-49D8-A9ED-691CD718A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E946C44B-CC3B-4540-BD1D-107F7A409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BBEF689B-0307-4AF9-AC7B-2C5D93CCF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400FA6F5-4E9A-4756-9558-98F8A5F3CB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3A45DD96-A488-40AB-851A-7AE99856F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CB59271-F962-4849-BCC8-D7A5B18CC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E9ABB48E-2974-4D43-93A2-06D75A41F3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DD56C9C5-B29A-40B1-85E8-B60C959A2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7F7008D9-CC1C-410A-A7E8-CA277B182A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7EA2D7F7-8733-4F62-B491-FF12FDE5D3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56507A19-57B6-4C90-8FE2-7236DF186E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A8C2762E-A11B-4917-9A2A-41A6F16C6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D6516343-BBF9-415E-BF3C-573C98A06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92409284-CDF8-476A-BC89-71B57CBFE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F865AC62-3835-4D78-8BF7-3F523B59B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56337487-8D26-4CBE-993B-F2947EA18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704499A4-EEE8-499A-965E-F7C066D82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FA1A53F0-A505-4F79-BDD1-2923672440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268024DE-3DC5-4D04-AB5F-7631AA2468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8B1812C2-ED86-412B-91C4-A7B931E38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85ECE16B-AF42-4704-A405-024F514B7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993926BF-DC25-4F37-9596-86F4FDB7D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55AC4F09-8921-4E37-A436-CFA0BE1A0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7BC178FC-AE60-4A34-BF44-BB02F0E994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1857583E-09DE-4813-86EE-A442728393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92350"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26</xdr:col>
      <xdr:colOff>0</xdr:colOff>
      <xdr:row>2</xdr:row>
      <xdr:rowOff>0</xdr:rowOff>
    </xdr:from>
    <xdr:ext cx="38100" cy="9525"/>
    <xdr:pic>
      <xdr:nvPicPr>
        <xdr:cNvPr id="30" name="image4.png" descr="http://intranetsdm.movilidadbogota.gov.co:7778/images/pobtrans.gif">
          <a:extLst>
            <a:ext uri="{FF2B5EF4-FFF2-40B4-BE49-F238E27FC236}">
              <a16:creationId xmlns:a16="http://schemas.microsoft.com/office/drawing/2014/main" id="{D138E87D-FC2D-4C07-A785-9937D555410B}"/>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31" name="image4.png" descr="http://intranetsdm.movilidadbogota.gov.co:7778/images/pobtrans.gif">
          <a:extLst>
            <a:ext uri="{FF2B5EF4-FFF2-40B4-BE49-F238E27FC236}">
              <a16:creationId xmlns:a16="http://schemas.microsoft.com/office/drawing/2014/main" id="{6DE38F2C-F8FD-4457-BD25-707166DF266C}"/>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32" name="image4.png" descr="http://intranetsdm.movilidadbogota.gov.co:7778/images/pobtrans.gif">
          <a:extLst>
            <a:ext uri="{FF2B5EF4-FFF2-40B4-BE49-F238E27FC236}">
              <a16:creationId xmlns:a16="http://schemas.microsoft.com/office/drawing/2014/main" id="{A809D3F5-2A70-4489-BE2E-6DFF08A1B6B3}"/>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33" name="image4.png" descr="http://intranetsdm.movilidadbogota.gov.co:7778/images/pobtrans.gif">
          <a:extLst>
            <a:ext uri="{FF2B5EF4-FFF2-40B4-BE49-F238E27FC236}">
              <a16:creationId xmlns:a16="http://schemas.microsoft.com/office/drawing/2014/main" id="{FB80619D-9DD0-478B-AD94-C3EC081D98AD}"/>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34" name="image4.png" descr="http://intranetsdm.movilidadbogota.gov.co:7778/images/pobtrans.gif">
          <a:extLst>
            <a:ext uri="{FF2B5EF4-FFF2-40B4-BE49-F238E27FC236}">
              <a16:creationId xmlns:a16="http://schemas.microsoft.com/office/drawing/2014/main" id="{F9FDB903-A072-4E83-8780-3B98140E20FE}"/>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35" name="image4.png" descr="http://intranetsdm.movilidadbogota.gov.co:7778/images/pobtrans.gif">
          <a:extLst>
            <a:ext uri="{FF2B5EF4-FFF2-40B4-BE49-F238E27FC236}">
              <a16:creationId xmlns:a16="http://schemas.microsoft.com/office/drawing/2014/main" id="{50031D72-53B4-4C39-804F-9163DE0AFC62}"/>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36" name="image4.png" descr="http://intranetsdm.movilidadbogota.gov.co:7778/images/pobtrans.gif">
          <a:extLst>
            <a:ext uri="{FF2B5EF4-FFF2-40B4-BE49-F238E27FC236}">
              <a16:creationId xmlns:a16="http://schemas.microsoft.com/office/drawing/2014/main" id="{DBEDDAA3-6A34-4D26-9CBB-A18FC98B6B99}"/>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37" name="image4.png" descr="http://intranetsdm.movilidadbogota.gov.co:7778/images/pobtrans.gif">
          <a:extLst>
            <a:ext uri="{FF2B5EF4-FFF2-40B4-BE49-F238E27FC236}">
              <a16:creationId xmlns:a16="http://schemas.microsoft.com/office/drawing/2014/main" id="{F1BAC9F1-2A79-4CAA-B34D-B9D074883CB8}"/>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38" name="image4.png" descr="http://intranetsdm.movilidadbogota.gov.co:7778/images/pobtrans.gif">
          <a:extLst>
            <a:ext uri="{FF2B5EF4-FFF2-40B4-BE49-F238E27FC236}">
              <a16:creationId xmlns:a16="http://schemas.microsoft.com/office/drawing/2014/main" id="{EA71A3A2-9C92-4957-B98E-7081081FAC66}"/>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39" name="image4.png" descr="http://intranetsdm.movilidadbogota.gov.co:7778/images/pobtrans.gif">
          <a:extLst>
            <a:ext uri="{FF2B5EF4-FFF2-40B4-BE49-F238E27FC236}">
              <a16:creationId xmlns:a16="http://schemas.microsoft.com/office/drawing/2014/main" id="{2FEBB611-DA98-44B9-ACC7-1E54760AF056}"/>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40" name="image4.png" descr="http://intranetsdm.movilidadbogota.gov.co:7778/images/pobtrans.gif">
          <a:extLst>
            <a:ext uri="{FF2B5EF4-FFF2-40B4-BE49-F238E27FC236}">
              <a16:creationId xmlns:a16="http://schemas.microsoft.com/office/drawing/2014/main" id="{7DDE42ED-18AD-47E3-98C5-A8660D905810}"/>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41" name="image4.png" descr="http://intranetsdm.movilidadbogota.gov.co:7778/images/pobtrans.gif">
          <a:extLst>
            <a:ext uri="{FF2B5EF4-FFF2-40B4-BE49-F238E27FC236}">
              <a16:creationId xmlns:a16="http://schemas.microsoft.com/office/drawing/2014/main" id="{868D690F-4CA9-47E6-884F-D9DB2E683542}"/>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42" name="image3.png" descr="http://intranetsdm.movilidadbogota.gov.co:7778/images/pobtrans.gif">
          <a:extLst>
            <a:ext uri="{FF2B5EF4-FFF2-40B4-BE49-F238E27FC236}">
              <a16:creationId xmlns:a16="http://schemas.microsoft.com/office/drawing/2014/main" id="{7ECD855C-E65F-4F25-ADE9-4F2D8B2ED401}"/>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43" name="image3.png" descr="http://intranetsdm.movilidadbogota.gov.co:7778/images/pobtrans.gif">
          <a:extLst>
            <a:ext uri="{FF2B5EF4-FFF2-40B4-BE49-F238E27FC236}">
              <a16:creationId xmlns:a16="http://schemas.microsoft.com/office/drawing/2014/main" id="{5D95F561-AD1C-4C42-9762-05EFE6233394}"/>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44" name="image4.png" descr="http://intranetsdm.movilidadbogota.gov.co:7778/images/pobtrans.gif">
          <a:extLst>
            <a:ext uri="{FF2B5EF4-FFF2-40B4-BE49-F238E27FC236}">
              <a16:creationId xmlns:a16="http://schemas.microsoft.com/office/drawing/2014/main" id="{CDB8D5E3-8267-4613-A367-DC93B4AD500C}"/>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45" name="image4.png" descr="http://intranetsdm.movilidadbogota.gov.co:7778/images/pobtrans.gif">
          <a:extLst>
            <a:ext uri="{FF2B5EF4-FFF2-40B4-BE49-F238E27FC236}">
              <a16:creationId xmlns:a16="http://schemas.microsoft.com/office/drawing/2014/main" id="{5AECC2C0-B49A-41D0-9B09-0C54864000C0}"/>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46" name="image4.png" descr="http://intranetsdm.movilidadbogota.gov.co:7778/images/pobtrans.gif">
          <a:extLst>
            <a:ext uri="{FF2B5EF4-FFF2-40B4-BE49-F238E27FC236}">
              <a16:creationId xmlns:a16="http://schemas.microsoft.com/office/drawing/2014/main" id="{86DB9CA2-E812-47F0-93D9-14DEAAB40969}"/>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47" name="image4.png" descr="http://intranetsdm.movilidadbogota.gov.co:7778/images/pobtrans.gif">
          <a:extLst>
            <a:ext uri="{FF2B5EF4-FFF2-40B4-BE49-F238E27FC236}">
              <a16:creationId xmlns:a16="http://schemas.microsoft.com/office/drawing/2014/main" id="{2671707A-5EB1-4125-8F28-0D8FCA65EC76}"/>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48" name="image4.png" descr="http://intranetsdm.movilidadbogota.gov.co:7778/images/pobtrans.gif">
          <a:extLst>
            <a:ext uri="{FF2B5EF4-FFF2-40B4-BE49-F238E27FC236}">
              <a16:creationId xmlns:a16="http://schemas.microsoft.com/office/drawing/2014/main" id="{8B3C0561-E5D9-41E4-BA6C-6850D63AE8FE}"/>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49" name="image4.png" descr="http://intranetsdm.movilidadbogota.gov.co:7778/images/pobtrans.gif">
          <a:extLst>
            <a:ext uri="{FF2B5EF4-FFF2-40B4-BE49-F238E27FC236}">
              <a16:creationId xmlns:a16="http://schemas.microsoft.com/office/drawing/2014/main" id="{6E51E534-29D7-4D00-B77C-ABE0C3DD7966}"/>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50" name="image4.png" descr="http://intranetsdm.movilidadbogota.gov.co:7778/images/pobtrans.gif">
          <a:extLst>
            <a:ext uri="{FF2B5EF4-FFF2-40B4-BE49-F238E27FC236}">
              <a16:creationId xmlns:a16="http://schemas.microsoft.com/office/drawing/2014/main" id="{DE3B7B38-730B-4E4D-BBCA-17FB8B06DE93}"/>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51" name="image4.png" descr="http://intranetsdm.movilidadbogota.gov.co:7778/images/pobtrans.gif">
          <a:extLst>
            <a:ext uri="{FF2B5EF4-FFF2-40B4-BE49-F238E27FC236}">
              <a16:creationId xmlns:a16="http://schemas.microsoft.com/office/drawing/2014/main" id="{BC03F6FC-6F04-4364-89DC-9E9A94F11092}"/>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52" name="image4.png" descr="http://intranetsdm.movilidadbogota.gov.co:7778/images/pobtrans.gif">
          <a:extLst>
            <a:ext uri="{FF2B5EF4-FFF2-40B4-BE49-F238E27FC236}">
              <a16:creationId xmlns:a16="http://schemas.microsoft.com/office/drawing/2014/main" id="{513E5E23-2D3A-4744-83BA-57EC89F2D708}"/>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53" name="image4.png" descr="http://intranetsdm.movilidadbogota.gov.co:7778/images/pobtrans.gif">
          <a:extLst>
            <a:ext uri="{FF2B5EF4-FFF2-40B4-BE49-F238E27FC236}">
              <a16:creationId xmlns:a16="http://schemas.microsoft.com/office/drawing/2014/main" id="{72F3B649-94C6-42CD-9ED5-1E533133F27B}"/>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54" name="image4.png" descr="http://intranetsdm.movilidadbogota.gov.co:7778/images/pobtrans.gif">
          <a:extLst>
            <a:ext uri="{FF2B5EF4-FFF2-40B4-BE49-F238E27FC236}">
              <a16:creationId xmlns:a16="http://schemas.microsoft.com/office/drawing/2014/main" id="{A0ABF003-742F-46C1-9930-7078AC08A8BE}"/>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55" name="image4.png" descr="http://intranetsdm.movilidadbogota.gov.co:7778/images/pobtrans.gif">
          <a:extLst>
            <a:ext uri="{FF2B5EF4-FFF2-40B4-BE49-F238E27FC236}">
              <a16:creationId xmlns:a16="http://schemas.microsoft.com/office/drawing/2014/main" id="{5841F4A8-E7B8-43E2-B623-391E8F708B16}"/>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56" name="image3.png" descr="http://intranetsdm.movilidadbogota.gov.co:7778/images/pobtrans.gif">
          <a:extLst>
            <a:ext uri="{FF2B5EF4-FFF2-40B4-BE49-F238E27FC236}">
              <a16:creationId xmlns:a16="http://schemas.microsoft.com/office/drawing/2014/main" id="{43A1C8BF-9E10-45C8-9EA1-7DEBE70662E4}"/>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57" name="image3.png" descr="http://intranetsdm.movilidadbogota.gov.co:7778/images/pobtrans.gif">
          <a:extLst>
            <a:ext uri="{FF2B5EF4-FFF2-40B4-BE49-F238E27FC236}">
              <a16:creationId xmlns:a16="http://schemas.microsoft.com/office/drawing/2014/main" id="{0590767E-219C-4852-80C4-18A38B8670A8}"/>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58" name="image4.png" descr="http://intranetsdm.movilidadbogota.gov.co:7778/images/pobtrans.gif">
          <a:extLst>
            <a:ext uri="{FF2B5EF4-FFF2-40B4-BE49-F238E27FC236}">
              <a16:creationId xmlns:a16="http://schemas.microsoft.com/office/drawing/2014/main" id="{35F8DDA2-ED0E-46BB-9301-90BDD475D842}"/>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59" name="image4.png" descr="http://intranetsdm.movilidadbogota.gov.co:7778/images/pobtrans.gif">
          <a:extLst>
            <a:ext uri="{FF2B5EF4-FFF2-40B4-BE49-F238E27FC236}">
              <a16:creationId xmlns:a16="http://schemas.microsoft.com/office/drawing/2014/main" id="{EB9E519A-AC3B-4FDE-8CD9-A5AB6AA4F099}"/>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60" name="image4.png" descr="http://intranetsdm.movilidadbogota.gov.co:7778/images/pobtrans.gif">
          <a:extLst>
            <a:ext uri="{FF2B5EF4-FFF2-40B4-BE49-F238E27FC236}">
              <a16:creationId xmlns:a16="http://schemas.microsoft.com/office/drawing/2014/main" id="{FF628AF2-8960-421C-BE16-ADC3CA5AF104}"/>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61" name="image4.png" descr="http://intranetsdm.movilidadbogota.gov.co:7778/images/pobtrans.gif">
          <a:extLst>
            <a:ext uri="{FF2B5EF4-FFF2-40B4-BE49-F238E27FC236}">
              <a16:creationId xmlns:a16="http://schemas.microsoft.com/office/drawing/2014/main" id="{586D3E4B-B752-421C-8EB0-99A8F6681660}"/>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62" name="image4.png" descr="http://intranetsdm.movilidadbogota.gov.co:7778/images/pobtrans.gif">
          <a:extLst>
            <a:ext uri="{FF2B5EF4-FFF2-40B4-BE49-F238E27FC236}">
              <a16:creationId xmlns:a16="http://schemas.microsoft.com/office/drawing/2014/main" id="{0DB34280-BB47-413F-811A-F188141B0D43}"/>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63" name="image4.png" descr="http://intranetsdm.movilidadbogota.gov.co:7778/images/pobtrans.gif">
          <a:extLst>
            <a:ext uri="{FF2B5EF4-FFF2-40B4-BE49-F238E27FC236}">
              <a16:creationId xmlns:a16="http://schemas.microsoft.com/office/drawing/2014/main" id="{501AE3FE-33C0-4655-B7EF-8B4FC743635C}"/>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64" name="image4.png" descr="http://intranetsdm.movilidadbogota.gov.co:7778/images/pobtrans.gif">
          <a:extLst>
            <a:ext uri="{FF2B5EF4-FFF2-40B4-BE49-F238E27FC236}">
              <a16:creationId xmlns:a16="http://schemas.microsoft.com/office/drawing/2014/main" id="{9A649A2D-0DD5-4DC8-9A9A-5EB2A68C66D9}"/>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65" name="image4.png" descr="http://intranetsdm.movilidadbogota.gov.co:7778/images/pobtrans.gif">
          <a:extLst>
            <a:ext uri="{FF2B5EF4-FFF2-40B4-BE49-F238E27FC236}">
              <a16:creationId xmlns:a16="http://schemas.microsoft.com/office/drawing/2014/main" id="{E1F48E9B-F96F-42B0-B684-91B7A5F96663}"/>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66" name="image4.png" descr="http://intranetsdm.movilidadbogota.gov.co:7778/images/pobtrans.gif">
          <a:extLst>
            <a:ext uri="{FF2B5EF4-FFF2-40B4-BE49-F238E27FC236}">
              <a16:creationId xmlns:a16="http://schemas.microsoft.com/office/drawing/2014/main" id="{5B9CF162-7203-425F-8470-A25A13447499}"/>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67" name="image4.png" descr="http://intranetsdm.movilidadbogota.gov.co:7778/images/pobtrans.gif">
          <a:extLst>
            <a:ext uri="{FF2B5EF4-FFF2-40B4-BE49-F238E27FC236}">
              <a16:creationId xmlns:a16="http://schemas.microsoft.com/office/drawing/2014/main" id="{37670858-1F05-4616-A4FB-6E552BB450BD}"/>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68" name="image4.png" descr="http://intranetsdm.movilidadbogota.gov.co:7778/images/pobtrans.gif">
          <a:extLst>
            <a:ext uri="{FF2B5EF4-FFF2-40B4-BE49-F238E27FC236}">
              <a16:creationId xmlns:a16="http://schemas.microsoft.com/office/drawing/2014/main" id="{197E95E6-D87E-4A45-AF19-3106ECA700B8}"/>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69" name="image4.png" descr="http://intranetsdm.movilidadbogota.gov.co:7778/images/pobtrans.gif">
          <a:extLst>
            <a:ext uri="{FF2B5EF4-FFF2-40B4-BE49-F238E27FC236}">
              <a16:creationId xmlns:a16="http://schemas.microsoft.com/office/drawing/2014/main" id="{CAD71716-B487-48DE-B627-5790241681E5}"/>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70" name="image3.png" descr="http://intranetsdm.movilidadbogota.gov.co:7778/images/pobtrans.gif">
          <a:extLst>
            <a:ext uri="{FF2B5EF4-FFF2-40B4-BE49-F238E27FC236}">
              <a16:creationId xmlns:a16="http://schemas.microsoft.com/office/drawing/2014/main" id="{CE7CE890-96D3-47B4-B70E-CB2F6DA107BE}"/>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71" name="image3.png" descr="http://intranetsdm.movilidadbogota.gov.co:7778/images/pobtrans.gif">
          <a:extLst>
            <a:ext uri="{FF2B5EF4-FFF2-40B4-BE49-F238E27FC236}">
              <a16:creationId xmlns:a16="http://schemas.microsoft.com/office/drawing/2014/main" id="{D5B7F732-1BE7-4743-A4A7-1023B0E90FA1}"/>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72" name="image4.png" descr="http://intranetsdm.movilidadbogota.gov.co:7778/images/pobtrans.gif">
          <a:extLst>
            <a:ext uri="{FF2B5EF4-FFF2-40B4-BE49-F238E27FC236}">
              <a16:creationId xmlns:a16="http://schemas.microsoft.com/office/drawing/2014/main" id="{0B59A94A-F498-45CB-9556-472E5E884446}"/>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73" name="image4.png" descr="http://intranetsdm.movilidadbogota.gov.co:7778/images/pobtrans.gif">
          <a:extLst>
            <a:ext uri="{FF2B5EF4-FFF2-40B4-BE49-F238E27FC236}">
              <a16:creationId xmlns:a16="http://schemas.microsoft.com/office/drawing/2014/main" id="{E31584F0-313B-4C32-9370-C924EEE8745B}"/>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74" name="image4.png" descr="http://intranetsdm.movilidadbogota.gov.co:7778/images/pobtrans.gif">
          <a:extLst>
            <a:ext uri="{FF2B5EF4-FFF2-40B4-BE49-F238E27FC236}">
              <a16:creationId xmlns:a16="http://schemas.microsoft.com/office/drawing/2014/main" id="{3BD1CC53-ADB6-4B30-8BA4-9312AC1FD3E4}"/>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75" name="image4.png" descr="http://intranetsdm.movilidadbogota.gov.co:7778/images/pobtrans.gif">
          <a:extLst>
            <a:ext uri="{FF2B5EF4-FFF2-40B4-BE49-F238E27FC236}">
              <a16:creationId xmlns:a16="http://schemas.microsoft.com/office/drawing/2014/main" id="{4233F616-6A4F-4B3E-A6A1-902D7DE822AD}"/>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76" name="image4.png" descr="http://intranetsdm.movilidadbogota.gov.co:7778/images/pobtrans.gif">
          <a:extLst>
            <a:ext uri="{FF2B5EF4-FFF2-40B4-BE49-F238E27FC236}">
              <a16:creationId xmlns:a16="http://schemas.microsoft.com/office/drawing/2014/main" id="{A7FC1999-4AC0-4BD4-9099-2FDBB4B5EE02}"/>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77" name="image4.png" descr="http://intranetsdm.movilidadbogota.gov.co:7778/images/pobtrans.gif">
          <a:extLst>
            <a:ext uri="{FF2B5EF4-FFF2-40B4-BE49-F238E27FC236}">
              <a16:creationId xmlns:a16="http://schemas.microsoft.com/office/drawing/2014/main" id="{514AC144-C4C9-48B8-A6AC-85A9A91A6721}"/>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78" name="image4.png" descr="http://intranetsdm.movilidadbogota.gov.co:7778/images/pobtrans.gif">
          <a:extLst>
            <a:ext uri="{FF2B5EF4-FFF2-40B4-BE49-F238E27FC236}">
              <a16:creationId xmlns:a16="http://schemas.microsoft.com/office/drawing/2014/main" id="{5E1022B1-F69A-4562-BC81-4A3429FC4836}"/>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79" name="image4.png" descr="http://intranetsdm.movilidadbogota.gov.co:7778/images/pobtrans.gif">
          <a:extLst>
            <a:ext uri="{FF2B5EF4-FFF2-40B4-BE49-F238E27FC236}">
              <a16:creationId xmlns:a16="http://schemas.microsoft.com/office/drawing/2014/main" id="{5207557B-D825-437F-BBAE-C6C3454C1201}"/>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80" name="image4.png" descr="http://intranetsdm.movilidadbogota.gov.co:7778/images/pobtrans.gif">
          <a:extLst>
            <a:ext uri="{FF2B5EF4-FFF2-40B4-BE49-F238E27FC236}">
              <a16:creationId xmlns:a16="http://schemas.microsoft.com/office/drawing/2014/main" id="{0CE8B072-BCEC-49D4-9912-34EA6D3B84DD}"/>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81" name="image4.png" descr="http://intranetsdm.movilidadbogota.gov.co:7778/images/pobtrans.gif">
          <a:extLst>
            <a:ext uri="{FF2B5EF4-FFF2-40B4-BE49-F238E27FC236}">
              <a16:creationId xmlns:a16="http://schemas.microsoft.com/office/drawing/2014/main" id="{62126CB6-2A21-4EFD-B147-ADE6FABB0675}"/>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82" name="image4.png" descr="http://intranetsdm.movilidadbogota.gov.co:7778/images/pobtrans.gif">
          <a:extLst>
            <a:ext uri="{FF2B5EF4-FFF2-40B4-BE49-F238E27FC236}">
              <a16:creationId xmlns:a16="http://schemas.microsoft.com/office/drawing/2014/main" id="{81CB68F4-8A2E-49E4-B9D8-F8E5C05E7D1E}"/>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83" name="image4.png" descr="http://intranetsdm.movilidadbogota.gov.co:7778/images/pobtrans.gif">
          <a:extLst>
            <a:ext uri="{FF2B5EF4-FFF2-40B4-BE49-F238E27FC236}">
              <a16:creationId xmlns:a16="http://schemas.microsoft.com/office/drawing/2014/main" id="{FE336E64-C39C-4D3D-8B66-57D2F4B81B89}"/>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84" name="image3.png" descr="http://intranetsdm.movilidadbogota.gov.co:7778/images/pobtrans.gif">
          <a:extLst>
            <a:ext uri="{FF2B5EF4-FFF2-40B4-BE49-F238E27FC236}">
              <a16:creationId xmlns:a16="http://schemas.microsoft.com/office/drawing/2014/main" id="{32BBA4F6-A033-4B7B-8D8C-DD946E6593D7}"/>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85" name="image3.png" descr="http://intranetsdm.movilidadbogota.gov.co:7778/images/pobtrans.gif">
          <a:extLst>
            <a:ext uri="{FF2B5EF4-FFF2-40B4-BE49-F238E27FC236}">
              <a16:creationId xmlns:a16="http://schemas.microsoft.com/office/drawing/2014/main" id="{BD68274F-CB5C-488F-85D7-B69A119313F6}"/>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86" name="image4.png" descr="http://intranetsdm.movilidadbogota.gov.co:7778/images/pobtrans.gif">
          <a:extLst>
            <a:ext uri="{FF2B5EF4-FFF2-40B4-BE49-F238E27FC236}">
              <a16:creationId xmlns:a16="http://schemas.microsoft.com/office/drawing/2014/main" id="{DDC8A183-760A-4C52-9D90-301468E26447}"/>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87" name="image4.png" descr="http://intranetsdm.movilidadbogota.gov.co:7778/images/pobtrans.gif">
          <a:extLst>
            <a:ext uri="{FF2B5EF4-FFF2-40B4-BE49-F238E27FC236}">
              <a16:creationId xmlns:a16="http://schemas.microsoft.com/office/drawing/2014/main" id="{06257110-0FEC-453A-951F-AA54A2EAECE4}"/>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88" name="image4.png" descr="http://intranetsdm.movilidadbogota.gov.co:7778/images/pobtrans.gif">
          <a:extLst>
            <a:ext uri="{FF2B5EF4-FFF2-40B4-BE49-F238E27FC236}">
              <a16:creationId xmlns:a16="http://schemas.microsoft.com/office/drawing/2014/main" id="{EAC16C08-955E-4972-AD3A-B667DBE676F3}"/>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89" name="image4.png" descr="http://intranetsdm.movilidadbogota.gov.co:7778/images/pobtrans.gif">
          <a:extLst>
            <a:ext uri="{FF2B5EF4-FFF2-40B4-BE49-F238E27FC236}">
              <a16:creationId xmlns:a16="http://schemas.microsoft.com/office/drawing/2014/main" id="{BF793EAA-15C5-417B-BC25-64AD2A604D8C}"/>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90" name="image4.png" descr="http://intranetsdm.movilidadbogota.gov.co:7778/images/pobtrans.gif">
          <a:extLst>
            <a:ext uri="{FF2B5EF4-FFF2-40B4-BE49-F238E27FC236}">
              <a16:creationId xmlns:a16="http://schemas.microsoft.com/office/drawing/2014/main" id="{36A2BF29-3B06-4983-BD07-E5531BC9E849}"/>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91" name="image4.png" descr="http://intranetsdm.movilidadbogota.gov.co:7778/images/pobtrans.gif">
          <a:extLst>
            <a:ext uri="{FF2B5EF4-FFF2-40B4-BE49-F238E27FC236}">
              <a16:creationId xmlns:a16="http://schemas.microsoft.com/office/drawing/2014/main" id="{75CE3F33-B1AA-4BC4-A1DE-8F9728D2C6BD}"/>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92" name="image4.png" descr="http://intranetsdm.movilidadbogota.gov.co:7778/images/pobtrans.gif">
          <a:extLst>
            <a:ext uri="{FF2B5EF4-FFF2-40B4-BE49-F238E27FC236}">
              <a16:creationId xmlns:a16="http://schemas.microsoft.com/office/drawing/2014/main" id="{94A5ABE7-31C5-48E4-BBB6-5BB0344C1507}"/>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93" name="image4.png" descr="http://intranetsdm.movilidadbogota.gov.co:7778/images/pobtrans.gif">
          <a:extLst>
            <a:ext uri="{FF2B5EF4-FFF2-40B4-BE49-F238E27FC236}">
              <a16:creationId xmlns:a16="http://schemas.microsoft.com/office/drawing/2014/main" id="{BE628A8F-0938-489D-8ACA-C8B18EEE9DD1}"/>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94" name="image4.png" descr="http://intranetsdm.movilidadbogota.gov.co:7778/images/pobtrans.gif">
          <a:extLst>
            <a:ext uri="{FF2B5EF4-FFF2-40B4-BE49-F238E27FC236}">
              <a16:creationId xmlns:a16="http://schemas.microsoft.com/office/drawing/2014/main" id="{F2ED0FD3-1BE9-4272-A71B-A7B265819B37}"/>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95" name="image4.png" descr="http://intranetsdm.movilidadbogota.gov.co:7778/images/pobtrans.gif">
          <a:extLst>
            <a:ext uri="{FF2B5EF4-FFF2-40B4-BE49-F238E27FC236}">
              <a16:creationId xmlns:a16="http://schemas.microsoft.com/office/drawing/2014/main" id="{1A6F8693-9528-4595-BC5A-1C5C542E26C6}"/>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96" name="image4.png" descr="http://intranetsdm.movilidadbogota.gov.co:7778/images/pobtrans.gif">
          <a:extLst>
            <a:ext uri="{FF2B5EF4-FFF2-40B4-BE49-F238E27FC236}">
              <a16:creationId xmlns:a16="http://schemas.microsoft.com/office/drawing/2014/main" id="{CC6E8E97-2422-41AF-9F90-0B9AA905550D}"/>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97" name="image4.png" descr="http://intranetsdm.movilidadbogota.gov.co:7778/images/pobtrans.gif">
          <a:extLst>
            <a:ext uri="{FF2B5EF4-FFF2-40B4-BE49-F238E27FC236}">
              <a16:creationId xmlns:a16="http://schemas.microsoft.com/office/drawing/2014/main" id="{95DBF46A-0B54-4CD5-BE92-13D2CB53BE43}"/>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98" name="image3.png" descr="http://intranetsdm.movilidadbogota.gov.co:7778/images/pobtrans.gif">
          <a:extLst>
            <a:ext uri="{FF2B5EF4-FFF2-40B4-BE49-F238E27FC236}">
              <a16:creationId xmlns:a16="http://schemas.microsoft.com/office/drawing/2014/main" id="{4481880B-CA5D-461A-9393-2C33C17CEF0E}"/>
            </a:ext>
          </a:extLst>
        </xdr:cNvPr>
        <xdr:cNvPicPr preferRelativeResize="0"/>
      </xdr:nvPicPr>
      <xdr:blipFill>
        <a:blip xmlns:r="http://schemas.openxmlformats.org/officeDocument/2006/relationships" r:embed="rId2"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99" name="image3.png" descr="http://intranetsdm.movilidadbogota.gov.co:7778/images/pobtrans.gif">
          <a:extLst>
            <a:ext uri="{FF2B5EF4-FFF2-40B4-BE49-F238E27FC236}">
              <a16:creationId xmlns:a16="http://schemas.microsoft.com/office/drawing/2014/main" id="{7B3799CB-CE65-4E10-AAB8-0841184B47DE}"/>
            </a:ext>
          </a:extLst>
        </xdr:cNvPr>
        <xdr:cNvPicPr preferRelativeResize="0"/>
      </xdr:nvPicPr>
      <xdr:blipFill>
        <a:blip xmlns:r="http://schemas.openxmlformats.org/officeDocument/2006/relationships" r:embed="rId2"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00" name="image4.png" descr="http://intranetsdm.movilidadbogota.gov.co:7778/images/pobtrans.gif">
          <a:extLst>
            <a:ext uri="{FF2B5EF4-FFF2-40B4-BE49-F238E27FC236}">
              <a16:creationId xmlns:a16="http://schemas.microsoft.com/office/drawing/2014/main" id="{1F8C964A-0D6E-461D-B3C7-6D81B6B80D9E}"/>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01" name="image4.png" descr="http://intranetsdm.movilidadbogota.gov.co:7778/images/pobtrans.gif">
          <a:extLst>
            <a:ext uri="{FF2B5EF4-FFF2-40B4-BE49-F238E27FC236}">
              <a16:creationId xmlns:a16="http://schemas.microsoft.com/office/drawing/2014/main" id="{D141D640-98FA-422F-8C22-45AFC17AC958}"/>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02" name="image4.png" descr="http://intranetsdm.movilidadbogota.gov.co:7778/images/pobtrans.gif">
          <a:extLst>
            <a:ext uri="{FF2B5EF4-FFF2-40B4-BE49-F238E27FC236}">
              <a16:creationId xmlns:a16="http://schemas.microsoft.com/office/drawing/2014/main" id="{F103D438-102E-4084-801B-02C348E20C7A}"/>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03" name="image4.png" descr="http://intranetsdm.movilidadbogota.gov.co:7778/images/pobtrans.gif">
          <a:extLst>
            <a:ext uri="{FF2B5EF4-FFF2-40B4-BE49-F238E27FC236}">
              <a16:creationId xmlns:a16="http://schemas.microsoft.com/office/drawing/2014/main" id="{4F76D5BC-A438-497E-8280-4D4F568731D0}"/>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04" name="image4.png" descr="http://intranetsdm.movilidadbogota.gov.co:7778/images/pobtrans.gif">
          <a:extLst>
            <a:ext uri="{FF2B5EF4-FFF2-40B4-BE49-F238E27FC236}">
              <a16:creationId xmlns:a16="http://schemas.microsoft.com/office/drawing/2014/main" id="{A96B893C-8903-41F8-9F46-A9F121592C49}"/>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05" name="image4.png" descr="http://intranetsdm.movilidadbogota.gov.co:7778/images/pobtrans.gif">
          <a:extLst>
            <a:ext uri="{FF2B5EF4-FFF2-40B4-BE49-F238E27FC236}">
              <a16:creationId xmlns:a16="http://schemas.microsoft.com/office/drawing/2014/main" id="{65C28AF7-382D-424F-9D60-642CD0CA42FD}"/>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06" name="image4.png" descr="http://intranetsdm.movilidadbogota.gov.co:7778/images/pobtrans.gif">
          <a:extLst>
            <a:ext uri="{FF2B5EF4-FFF2-40B4-BE49-F238E27FC236}">
              <a16:creationId xmlns:a16="http://schemas.microsoft.com/office/drawing/2014/main" id="{55593A70-2B2E-4091-8E34-3B4BB56C9001}"/>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07" name="image4.png" descr="http://intranetsdm.movilidadbogota.gov.co:7778/images/pobtrans.gif">
          <a:extLst>
            <a:ext uri="{FF2B5EF4-FFF2-40B4-BE49-F238E27FC236}">
              <a16:creationId xmlns:a16="http://schemas.microsoft.com/office/drawing/2014/main" id="{A3E88E36-9ED2-477D-A8A5-B8ABE3A42B43}"/>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08" name="image4.png" descr="http://intranetsdm.movilidadbogota.gov.co:7778/images/pobtrans.gif">
          <a:extLst>
            <a:ext uri="{FF2B5EF4-FFF2-40B4-BE49-F238E27FC236}">
              <a16:creationId xmlns:a16="http://schemas.microsoft.com/office/drawing/2014/main" id="{8165730F-0512-4776-8AC8-570740B3098E}"/>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09" name="image4.png" descr="http://intranetsdm.movilidadbogota.gov.co:7778/images/pobtrans.gif">
          <a:extLst>
            <a:ext uri="{FF2B5EF4-FFF2-40B4-BE49-F238E27FC236}">
              <a16:creationId xmlns:a16="http://schemas.microsoft.com/office/drawing/2014/main" id="{DD07CD69-47E6-4482-BC70-95ACB887AEF7}"/>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10" name="image4.png" descr="http://intranetsdm.movilidadbogota.gov.co:7778/images/pobtrans.gif">
          <a:extLst>
            <a:ext uri="{FF2B5EF4-FFF2-40B4-BE49-F238E27FC236}">
              <a16:creationId xmlns:a16="http://schemas.microsoft.com/office/drawing/2014/main" id="{0FE254D9-A08F-4479-8DB6-C24704B0BDD9}"/>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11" name="image4.png" descr="http://intranetsdm.movilidadbogota.gov.co:7778/images/pobtrans.gif">
          <a:extLst>
            <a:ext uri="{FF2B5EF4-FFF2-40B4-BE49-F238E27FC236}">
              <a16:creationId xmlns:a16="http://schemas.microsoft.com/office/drawing/2014/main" id="{9B8C6D6D-D3CD-4E40-AFDB-4938CE6B51F6}"/>
            </a:ext>
          </a:extLst>
        </xdr:cNvPr>
        <xdr:cNvPicPr preferRelativeResize="0"/>
      </xdr:nvPicPr>
      <xdr:blipFill>
        <a:blip xmlns:r="http://schemas.openxmlformats.org/officeDocument/2006/relationships" r:embed="rId3"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12" name="image3.png" descr="http://intranetsdm.movilidadbogota.gov.co:7778/images/pobtrans.gif">
          <a:extLst>
            <a:ext uri="{FF2B5EF4-FFF2-40B4-BE49-F238E27FC236}">
              <a16:creationId xmlns:a16="http://schemas.microsoft.com/office/drawing/2014/main" id="{54141DC3-04C6-40E1-A52A-56A03ACEF005}"/>
            </a:ext>
          </a:extLst>
        </xdr:cNvPr>
        <xdr:cNvPicPr preferRelativeResize="0"/>
      </xdr:nvPicPr>
      <xdr:blipFill>
        <a:blip xmlns:r="http://schemas.openxmlformats.org/officeDocument/2006/relationships" r:embed="rId2" cstate="print"/>
        <a:stretch>
          <a:fillRect/>
        </a:stretch>
      </xdr:blipFill>
      <xdr:spPr>
        <a:xfrm>
          <a:off x="33699450" y="381000"/>
          <a:ext cx="38100" cy="9525"/>
        </a:xfrm>
        <a:prstGeom prst="rect">
          <a:avLst/>
        </a:prstGeom>
        <a:noFill/>
      </xdr:spPr>
    </xdr:pic>
    <xdr:clientData fLocksWithSheet="0"/>
  </xdr:oneCellAnchor>
  <xdr:oneCellAnchor>
    <xdr:from>
      <xdr:col>27</xdr:col>
      <xdr:colOff>0</xdr:colOff>
      <xdr:row>2</xdr:row>
      <xdr:rowOff>0</xdr:rowOff>
    </xdr:from>
    <xdr:ext cx="38100" cy="9525"/>
    <xdr:pic>
      <xdr:nvPicPr>
        <xdr:cNvPr id="113" name="image3.png" descr="http://intranetsdm.movilidadbogota.gov.co:7778/images/pobtrans.gif">
          <a:extLst>
            <a:ext uri="{FF2B5EF4-FFF2-40B4-BE49-F238E27FC236}">
              <a16:creationId xmlns:a16="http://schemas.microsoft.com/office/drawing/2014/main" id="{E5E9347B-8EB0-4E50-8B42-7ED159DEB206}"/>
            </a:ext>
          </a:extLst>
        </xdr:cNvPr>
        <xdr:cNvPicPr preferRelativeResize="0"/>
      </xdr:nvPicPr>
      <xdr:blipFill>
        <a:blip xmlns:r="http://schemas.openxmlformats.org/officeDocument/2006/relationships" r:embed="rId2" cstate="print"/>
        <a:stretch>
          <a:fillRect/>
        </a:stretch>
      </xdr:blipFill>
      <xdr:spPr>
        <a:xfrm>
          <a:off x="3369945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14" name="image4.png" descr="http://intranetsdm.movilidadbogota.gov.co:7778/images/pobtrans.gif">
          <a:extLst>
            <a:ext uri="{FF2B5EF4-FFF2-40B4-BE49-F238E27FC236}">
              <a16:creationId xmlns:a16="http://schemas.microsoft.com/office/drawing/2014/main" id="{1D54576E-F76B-4F8A-83C0-20FB56A96975}"/>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15" name="image4.png" descr="http://intranetsdm.movilidadbogota.gov.co:7778/images/pobtrans.gif">
          <a:extLst>
            <a:ext uri="{FF2B5EF4-FFF2-40B4-BE49-F238E27FC236}">
              <a16:creationId xmlns:a16="http://schemas.microsoft.com/office/drawing/2014/main" id="{0A307B12-BB1D-4394-A688-FC5C419EC647}"/>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16" name="image4.png" descr="http://intranetsdm.movilidadbogota.gov.co:7778/images/pobtrans.gif">
          <a:extLst>
            <a:ext uri="{FF2B5EF4-FFF2-40B4-BE49-F238E27FC236}">
              <a16:creationId xmlns:a16="http://schemas.microsoft.com/office/drawing/2014/main" id="{F251687A-99BA-4CCF-9E46-309AE43F3EC4}"/>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17" name="image4.png" descr="http://intranetsdm.movilidadbogota.gov.co:7778/images/pobtrans.gif">
          <a:extLst>
            <a:ext uri="{FF2B5EF4-FFF2-40B4-BE49-F238E27FC236}">
              <a16:creationId xmlns:a16="http://schemas.microsoft.com/office/drawing/2014/main" id="{3BD74E7E-F5AA-4912-B6A3-04D704ED0F4F}"/>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18" name="image4.png" descr="http://intranetsdm.movilidadbogota.gov.co:7778/images/pobtrans.gif">
          <a:extLst>
            <a:ext uri="{FF2B5EF4-FFF2-40B4-BE49-F238E27FC236}">
              <a16:creationId xmlns:a16="http://schemas.microsoft.com/office/drawing/2014/main" id="{2A43E622-32FE-444E-9659-F20382659039}"/>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19" name="image4.png" descr="http://intranetsdm.movilidadbogota.gov.co:7778/images/pobtrans.gif">
          <a:extLst>
            <a:ext uri="{FF2B5EF4-FFF2-40B4-BE49-F238E27FC236}">
              <a16:creationId xmlns:a16="http://schemas.microsoft.com/office/drawing/2014/main" id="{42740D00-CD4A-4A4A-AEAE-65ACEE00B8D6}"/>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20" name="image4.png" descr="http://intranetsdm.movilidadbogota.gov.co:7778/images/pobtrans.gif">
          <a:extLst>
            <a:ext uri="{FF2B5EF4-FFF2-40B4-BE49-F238E27FC236}">
              <a16:creationId xmlns:a16="http://schemas.microsoft.com/office/drawing/2014/main" id="{CF4BBDA8-304A-45EB-883C-7B71ED619E1D}"/>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21" name="image4.png" descr="http://intranetsdm.movilidadbogota.gov.co:7778/images/pobtrans.gif">
          <a:extLst>
            <a:ext uri="{FF2B5EF4-FFF2-40B4-BE49-F238E27FC236}">
              <a16:creationId xmlns:a16="http://schemas.microsoft.com/office/drawing/2014/main" id="{EE97DC52-6F56-4436-B87F-B6225BC25BF2}"/>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22" name="image4.png" descr="http://intranetsdm.movilidadbogota.gov.co:7778/images/pobtrans.gif">
          <a:extLst>
            <a:ext uri="{FF2B5EF4-FFF2-40B4-BE49-F238E27FC236}">
              <a16:creationId xmlns:a16="http://schemas.microsoft.com/office/drawing/2014/main" id="{75CD75C4-1CAA-4DCF-883D-136FCACEEC95}"/>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23" name="image4.png" descr="http://intranetsdm.movilidadbogota.gov.co:7778/images/pobtrans.gif">
          <a:extLst>
            <a:ext uri="{FF2B5EF4-FFF2-40B4-BE49-F238E27FC236}">
              <a16:creationId xmlns:a16="http://schemas.microsoft.com/office/drawing/2014/main" id="{85936ED4-375E-4CBA-9145-CFFF31827781}"/>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24" name="image4.png" descr="http://intranetsdm.movilidadbogota.gov.co:7778/images/pobtrans.gif">
          <a:extLst>
            <a:ext uri="{FF2B5EF4-FFF2-40B4-BE49-F238E27FC236}">
              <a16:creationId xmlns:a16="http://schemas.microsoft.com/office/drawing/2014/main" id="{60E1E9BB-9EF9-4106-9D74-3F0778922662}"/>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25" name="image4.png" descr="http://intranetsdm.movilidadbogota.gov.co:7778/images/pobtrans.gif">
          <a:extLst>
            <a:ext uri="{FF2B5EF4-FFF2-40B4-BE49-F238E27FC236}">
              <a16:creationId xmlns:a16="http://schemas.microsoft.com/office/drawing/2014/main" id="{1C387CF3-0C22-46A7-8573-794DFF5E7C1A}"/>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26" name="image3.png" descr="http://intranetsdm.movilidadbogota.gov.co:7778/images/pobtrans.gif">
          <a:extLst>
            <a:ext uri="{FF2B5EF4-FFF2-40B4-BE49-F238E27FC236}">
              <a16:creationId xmlns:a16="http://schemas.microsoft.com/office/drawing/2014/main" id="{68B0BCE5-1FED-4E5B-9CB9-1DF20260D06F}"/>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27" name="image3.png" descr="http://intranetsdm.movilidadbogota.gov.co:7778/images/pobtrans.gif">
          <a:extLst>
            <a:ext uri="{FF2B5EF4-FFF2-40B4-BE49-F238E27FC236}">
              <a16:creationId xmlns:a16="http://schemas.microsoft.com/office/drawing/2014/main" id="{BBF7743F-ED92-4D1C-BEA8-3368BD391C8C}"/>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28" name="image4.png" descr="http://intranetsdm.movilidadbogota.gov.co:7778/images/pobtrans.gif">
          <a:extLst>
            <a:ext uri="{FF2B5EF4-FFF2-40B4-BE49-F238E27FC236}">
              <a16:creationId xmlns:a16="http://schemas.microsoft.com/office/drawing/2014/main" id="{2FED467D-8CD2-4572-BE69-C62E58FEFC5D}"/>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29" name="image4.png" descr="http://intranetsdm.movilidadbogota.gov.co:7778/images/pobtrans.gif">
          <a:extLst>
            <a:ext uri="{FF2B5EF4-FFF2-40B4-BE49-F238E27FC236}">
              <a16:creationId xmlns:a16="http://schemas.microsoft.com/office/drawing/2014/main" id="{6D3B8ADB-3872-438D-B874-159C4A53F03B}"/>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30" name="image4.png" descr="http://intranetsdm.movilidadbogota.gov.co:7778/images/pobtrans.gif">
          <a:extLst>
            <a:ext uri="{FF2B5EF4-FFF2-40B4-BE49-F238E27FC236}">
              <a16:creationId xmlns:a16="http://schemas.microsoft.com/office/drawing/2014/main" id="{0F694400-A5F6-4A23-87EF-80909AF34BA6}"/>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31" name="image4.png" descr="http://intranetsdm.movilidadbogota.gov.co:7778/images/pobtrans.gif">
          <a:extLst>
            <a:ext uri="{FF2B5EF4-FFF2-40B4-BE49-F238E27FC236}">
              <a16:creationId xmlns:a16="http://schemas.microsoft.com/office/drawing/2014/main" id="{5D23026C-4BBB-4E70-BB62-7814BD07D7AA}"/>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32" name="image4.png" descr="http://intranetsdm.movilidadbogota.gov.co:7778/images/pobtrans.gif">
          <a:extLst>
            <a:ext uri="{FF2B5EF4-FFF2-40B4-BE49-F238E27FC236}">
              <a16:creationId xmlns:a16="http://schemas.microsoft.com/office/drawing/2014/main" id="{0459CB23-627E-4BD0-B713-F2F978DF89D0}"/>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33" name="image4.png" descr="http://intranetsdm.movilidadbogota.gov.co:7778/images/pobtrans.gif">
          <a:extLst>
            <a:ext uri="{FF2B5EF4-FFF2-40B4-BE49-F238E27FC236}">
              <a16:creationId xmlns:a16="http://schemas.microsoft.com/office/drawing/2014/main" id="{FD7272D2-EC08-4966-A46E-E5D55FAAEA74}"/>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34" name="image4.png" descr="http://intranetsdm.movilidadbogota.gov.co:7778/images/pobtrans.gif">
          <a:extLst>
            <a:ext uri="{FF2B5EF4-FFF2-40B4-BE49-F238E27FC236}">
              <a16:creationId xmlns:a16="http://schemas.microsoft.com/office/drawing/2014/main" id="{6BC1F856-609A-469A-869B-3EC11B736FD7}"/>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35" name="image4.png" descr="http://intranetsdm.movilidadbogota.gov.co:7778/images/pobtrans.gif">
          <a:extLst>
            <a:ext uri="{FF2B5EF4-FFF2-40B4-BE49-F238E27FC236}">
              <a16:creationId xmlns:a16="http://schemas.microsoft.com/office/drawing/2014/main" id="{285E48F0-031C-4C11-BDF7-9ED30B612396}"/>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36" name="image4.png" descr="http://intranetsdm.movilidadbogota.gov.co:7778/images/pobtrans.gif">
          <a:extLst>
            <a:ext uri="{FF2B5EF4-FFF2-40B4-BE49-F238E27FC236}">
              <a16:creationId xmlns:a16="http://schemas.microsoft.com/office/drawing/2014/main" id="{BBD01BB3-4121-4B79-BCBF-EDF0188F288D}"/>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37" name="image4.png" descr="http://intranetsdm.movilidadbogota.gov.co:7778/images/pobtrans.gif">
          <a:extLst>
            <a:ext uri="{FF2B5EF4-FFF2-40B4-BE49-F238E27FC236}">
              <a16:creationId xmlns:a16="http://schemas.microsoft.com/office/drawing/2014/main" id="{545A5D93-4B09-4C16-AA92-E2C403FF6F41}"/>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38" name="image4.png" descr="http://intranetsdm.movilidadbogota.gov.co:7778/images/pobtrans.gif">
          <a:extLst>
            <a:ext uri="{FF2B5EF4-FFF2-40B4-BE49-F238E27FC236}">
              <a16:creationId xmlns:a16="http://schemas.microsoft.com/office/drawing/2014/main" id="{E96CE924-8A5C-46C1-B2CC-731C678276B6}"/>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39" name="image4.png" descr="http://intranetsdm.movilidadbogota.gov.co:7778/images/pobtrans.gif">
          <a:extLst>
            <a:ext uri="{FF2B5EF4-FFF2-40B4-BE49-F238E27FC236}">
              <a16:creationId xmlns:a16="http://schemas.microsoft.com/office/drawing/2014/main" id="{C290B140-BF54-4ADC-BCF9-1380165DFABF}"/>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40" name="image3.png" descr="http://intranetsdm.movilidadbogota.gov.co:7778/images/pobtrans.gif">
          <a:extLst>
            <a:ext uri="{FF2B5EF4-FFF2-40B4-BE49-F238E27FC236}">
              <a16:creationId xmlns:a16="http://schemas.microsoft.com/office/drawing/2014/main" id="{FF989DAA-E5FD-4361-919A-5AD49F489528}"/>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41" name="image3.png" descr="http://intranetsdm.movilidadbogota.gov.co:7778/images/pobtrans.gif">
          <a:extLst>
            <a:ext uri="{FF2B5EF4-FFF2-40B4-BE49-F238E27FC236}">
              <a16:creationId xmlns:a16="http://schemas.microsoft.com/office/drawing/2014/main" id="{305EE336-A7BF-4BBD-9EF2-72A760269E72}"/>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2" name="image4.png" descr="http://intranetsdm.movilidadbogota.gov.co:7778/images/pobtrans.gif">
          <a:extLst>
            <a:ext uri="{FF2B5EF4-FFF2-40B4-BE49-F238E27FC236}">
              <a16:creationId xmlns:a16="http://schemas.microsoft.com/office/drawing/2014/main" id="{122D1D55-F0B4-4E73-B92B-BA7618EE11F0}"/>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3" name="image4.png" descr="http://intranetsdm.movilidadbogota.gov.co:7778/images/pobtrans.gif">
          <a:extLst>
            <a:ext uri="{FF2B5EF4-FFF2-40B4-BE49-F238E27FC236}">
              <a16:creationId xmlns:a16="http://schemas.microsoft.com/office/drawing/2014/main" id="{710C60FC-A203-4C7C-ADEC-BD9553911425}"/>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4" name="image4.png" descr="http://intranetsdm.movilidadbogota.gov.co:7778/images/pobtrans.gif">
          <a:extLst>
            <a:ext uri="{FF2B5EF4-FFF2-40B4-BE49-F238E27FC236}">
              <a16:creationId xmlns:a16="http://schemas.microsoft.com/office/drawing/2014/main" id="{9D2E50F9-C2AD-4635-93C9-52108D7E9A89}"/>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5" name="image4.png" descr="http://intranetsdm.movilidadbogota.gov.co:7778/images/pobtrans.gif">
          <a:extLst>
            <a:ext uri="{FF2B5EF4-FFF2-40B4-BE49-F238E27FC236}">
              <a16:creationId xmlns:a16="http://schemas.microsoft.com/office/drawing/2014/main" id="{D96B7577-ED54-480A-A870-E6D1B086504B}"/>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6" name="image4.png" descr="http://intranetsdm.movilidadbogota.gov.co:7778/images/pobtrans.gif">
          <a:extLst>
            <a:ext uri="{FF2B5EF4-FFF2-40B4-BE49-F238E27FC236}">
              <a16:creationId xmlns:a16="http://schemas.microsoft.com/office/drawing/2014/main" id="{477AD04E-E7AA-4A91-91A6-B76F992D0478}"/>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7" name="image4.png" descr="http://intranetsdm.movilidadbogota.gov.co:7778/images/pobtrans.gif">
          <a:extLst>
            <a:ext uri="{FF2B5EF4-FFF2-40B4-BE49-F238E27FC236}">
              <a16:creationId xmlns:a16="http://schemas.microsoft.com/office/drawing/2014/main" id="{A11E8856-512F-45FC-A5DC-50F186E4545B}"/>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8" name="image4.png" descr="http://intranetsdm.movilidadbogota.gov.co:7778/images/pobtrans.gif">
          <a:extLst>
            <a:ext uri="{FF2B5EF4-FFF2-40B4-BE49-F238E27FC236}">
              <a16:creationId xmlns:a16="http://schemas.microsoft.com/office/drawing/2014/main" id="{CAE215B9-5136-41D2-8664-2E72BA48219C}"/>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9" name="image4.png" descr="http://intranetsdm.movilidadbogota.gov.co:7778/images/pobtrans.gif">
          <a:extLst>
            <a:ext uri="{FF2B5EF4-FFF2-40B4-BE49-F238E27FC236}">
              <a16:creationId xmlns:a16="http://schemas.microsoft.com/office/drawing/2014/main" id="{7C5F8CB7-364A-4AA1-AEFA-185B6B7EEABE}"/>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0" name="image4.png" descr="http://intranetsdm.movilidadbogota.gov.co:7778/images/pobtrans.gif">
          <a:extLst>
            <a:ext uri="{FF2B5EF4-FFF2-40B4-BE49-F238E27FC236}">
              <a16:creationId xmlns:a16="http://schemas.microsoft.com/office/drawing/2014/main" id="{FE73A8DA-F9EF-403C-9B1A-D607EAB1CC68}"/>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1" name="image4.png" descr="http://intranetsdm.movilidadbogota.gov.co:7778/images/pobtrans.gif">
          <a:extLst>
            <a:ext uri="{FF2B5EF4-FFF2-40B4-BE49-F238E27FC236}">
              <a16:creationId xmlns:a16="http://schemas.microsoft.com/office/drawing/2014/main" id="{FCC6775A-C2A0-4860-9B9F-18384E278CD0}"/>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2" name="image4.png" descr="http://intranetsdm.movilidadbogota.gov.co:7778/images/pobtrans.gif">
          <a:extLst>
            <a:ext uri="{FF2B5EF4-FFF2-40B4-BE49-F238E27FC236}">
              <a16:creationId xmlns:a16="http://schemas.microsoft.com/office/drawing/2014/main" id="{0186C21D-EECC-4891-92AE-3AE6F0EB485A}"/>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3" name="image4.png" descr="http://intranetsdm.movilidadbogota.gov.co:7778/images/pobtrans.gif">
          <a:extLst>
            <a:ext uri="{FF2B5EF4-FFF2-40B4-BE49-F238E27FC236}">
              <a16:creationId xmlns:a16="http://schemas.microsoft.com/office/drawing/2014/main" id="{D07A4B11-2B64-46AF-9DE4-C4EE9769BDB3}"/>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4" name="image3.png" descr="http://intranetsdm.movilidadbogota.gov.co:7778/images/pobtrans.gif">
          <a:extLst>
            <a:ext uri="{FF2B5EF4-FFF2-40B4-BE49-F238E27FC236}">
              <a16:creationId xmlns:a16="http://schemas.microsoft.com/office/drawing/2014/main" id="{D2AD1A2F-D8D4-43FA-A449-03976D25EEB4}"/>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5" name="image3.png" descr="http://intranetsdm.movilidadbogota.gov.co:7778/images/pobtrans.gif">
          <a:extLst>
            <a:ext uri="{FF2B5EF4-FFF2-40B4-BE49-F238E27FC236}">
              <a16:creationId xmlns:a16="http://schemas.microsoft.com/office/drawing/2014/main" id="{572523AA-B650-47F3-8EC7-D1405EC42B4E}"/>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6" name="image4.png" descr="http://intranetsdm.movilidadbogota.gov.co:7778/images/pobtrans.gif">
          <a:extLst>
            <a:ext uri="{FF2B5EF4-FFF2-40B4-BE49-F238E27FC236}">
              <a16:creationId xmlns:a16="http://schemas.microsoft.com/office/drawing/2014/main" id="{E429FFD9-FCA5-4FC1-A995-CCD46FFE3C48}"/>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7" name="image4.png" descr="http://intranetsdm.movilidadbogota.gov.co:7778/images/pobtrans.gif">
          <a:extLst>
            <a:ext uri="{FF2B5EF4-FFF2-40B4-BE49-F238E27FC236}">
              <a16:creationId xmlns:a16="http://schemas.microsoft.com/office/drawing/2014/main" id="{5D90905B-3581-4227-AECE-A9AF5E8E5FE1}"/>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8" name="image4.png" descr="http://intranetsdm.movilidadbogota.gov.co:7778/images/pobtrans.gif">
          <a:extLst>
            <a:ext uri="{FF2B5EF4-FFF2-40B4-BE49-F238E27FC236}">
              <a16:creationId xmlns:a16="http://schemas.microsoft.com/office/drawing/2014/main" id="{73107EC6-6CEC-43F8-8C2A-40BEEC62586F}"/>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9" name="image4.png" descr="http://intranetsdm.movilidadbogota.gov.co:7778/images/pobtrans.gif">
          <a:extLst>
            <a:ext uri="{FF2B5EF4-FFF2-40B4-BE49-F238E27FC236}">
              <a16:creationId xmlns:a16="http://schemas.microsoft.com/office/drawing/2014/main" id="{9B5893A8-0174-418E-A3BA-2D9FF0046370}"/>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0" name="image4.png" descr="http://intranetsdm.movilidadbogota.gov.co:7778/images/pobtrans.gif">
          <a:extLst>
            <a:ext uri="{FF2B5EF4-FFF2-40B4-BE49-F238E27FC236}">
              <a16:creationId xmlns:a16="http://schemas.microsoft.com/office/drawing/2014/main" id="{F47BCBA8-5B21-41F8-84BF-C5FEDFDF1A88}"/>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1" name="image4.png" descr="http://intranetsdm.movilidadbogota.gov.co:7778/images/pobtrans.gif">
          <a:extLst>
            <a:ext uri="{FF2B5EF4-FFF2-40B4-BE49-F238E27FC236}">
              <a16:creationId xmlns:a16="http://schemas.microsoft.com/office/drawing/2014/main" id="{C4900640-61E7-4A21-9A0A-19118F414252}"/>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2" name="image4.png" descr="http://intranetsdm.movilidadbogota.gov.co:7778/images/pobtrans.gif">
          <a:extLst>
            <a:ext uri="{FF2B5EF4-FFF2-40B4-BE49-F238E27FC236}">
              <a16:creationId xmlns:a16="http://schemas.microsoft.com/office/drawing/2014/main" id="{5A929A8E-35BC-420C-994E-5066C9BDED19}"/>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3" name="image4.png" descr="http://intranetsdm.movilidadbogota.gov.co:7778/images/pobtrans.gif">
          <a:extLst>
            <a:ext uri="{FF2B5EF4-FFF2-40B4-BE49-F238E27FC236}">
              <a16:creationId xmlns:a16="http://schemas.microsoft.com/office/drawing/2014/main" id="{CE0A8D0A-B7CE-4503-B7CE-E2700C5CBAB7}"/>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4" name="image4.png" descr="http://intranetsdm.movilidadbogota.gov.co:7778/images/pobtrans.gif">
          <a:extLst>
            <a:ext uri="{FF2B5EF4-FFF2-40B4-BE49-F238E27FC236}">
              <a16:creationId xmlns:a16="http://schemas.microsoft.com/office/drawing/2014/main" id="{AF379564-4BB3-42CF-90D4-AAD21226D0C4}"/>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5" name="image4.png" descr="http://intranetsdm.movilidadbogota.gov.co:7778/images/pobtrans.gif">
          <a:extLst>
            <a:ext uri="{FF2B5EF4-FFF2-40B4-BE49-F238E27FC236}">
              <a16:creationId xmlns:a16="http://schemas.microsoft.com/office/drawing/2014/main" id="{84300C6D-8D54-417B-B53B-F3A8AB3E3D07}"/>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6" name="image4.png" descr="http://intranetsdm.movilidadbogota.gov.co:7778/images/pobtrans.gif">
          <a:extLst>
            <a:ext uri="{FF2B5EF4-FFF2-40B4-BE49-F238E27FC236}">
              <a16:creationId xmlns:a16="http://schemas.microsoft.com/office/drawing/2014/main" id="{D5CD34A9-BE21-4807-9EAB-62B764D373D5}"/>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7" name="image4.png" descr="http://intranetsdm.movilidadbogota.gov.co:7778/images/pobtrans.gif">
          <a:extLst>
            <a:ext uri="{FF2B5EF4-FFF2-40B4-BE49-F238E27FC236}">
              <a16:creationId xmlns:a16="http://schemas.microsoft.com/office/drawing/2014/main" id="{83B68D9D-A0CB-4C19-91DE-EC3481D9A30C}"/>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8" name="image3.png" descr="http://intranetsdm.movilidadbogota.gov.co:7778/images/pobtrans.gif">
          <a:extLst>
            <a:ext uri="{FF2B5EF4-FFF2-40B4-BE49-F238E27FC236}">
              <a16:creationId xmlns:a16="http://schemas.microsoft.com/office/drawing/2014/main" id="{C3783B3E-7CBD-40EF-945D-AE0740E1F4B0}"/>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9" name="image3.png" descr="http://intranetsdm.movilidadbogota.gov.co:7778/images/pobtrans.gif">
          <a:extLst>
            <a:ext uri="{FF2B5EF4-FFF2-40B4-BE49-F238E27FC236}">
              <a16:creationId xmlns:a16="http://schemas.microsoft.com/office/drawing/2014/main" id="{C90ED25C-4218-4E93-8C91-5788A25A67C9}"/>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70" name="image4.png" descr="http://intranetsdm.movilidadbogota.gov.co:7778/images/pobtrans.gif">
          <a:extLst>
            <a:ext uri="{FF2B5EF4-FFF2-40B4-BE49-F238E27FC236}">
              <a16:creationId xmlns:a16="http://schemas.microsoft.com/office/drawing/2014/main" id="{5F904233-3B69-4818-B732-E02C366EFD08}"/>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71" name="image4.png" descr="http://intranetsdm.movilidadbogota.gov.co:7778/images/pobtrans.gif">
          <a:extLst>
            <a:ext uri="{FF2B5EF4-FFF2-40B4-BE49-F238E27FC236}">
              <a16:creationId xmlns:a16="http://schemas.microsoft.com/office/drawing/2014/main" id="{670108A7-986A-4249-B3C4-F8617F4AD809}"/>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72" name="image4.png" descr="http://intranetsdm.movilidadbogota.gov.co:7778/images/pobtrans.gif">
          <a:extLst>
            <a:ext uri="{FF2B5EF4-FFF2-40B4-BE49-F238E27FC236}">
              <a16:creationId xmlns:a16="http://schemas.microsoft.com/office/drawing/2014/main" id="{19B161E3-C3DC-447A-8A38-D9CB1046D257}"/>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73" name="image4.png" descr="http://intranetsdm.movilidadbogota.gov.co:7778/images/pobtrans.gif">
          <a:extLst>
            <a:ext uri="{FF2B5EF4-FFF2-40B4-BE49-F238E27FC236}">
              <a16:creationId xmlns:a16="http://schemas.microsoft.com/office/drawing/2014/main" id="{B620BFCD-0F2B-4EBA-9D20-6F01FD325563}"/>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74" name="image4.png" descr="http://intranetsdm.movilidadbogota.gov.co:7778/images/pobtrans.gif">
          <a:extLst>
            <a:ext uri="{FF2B5EF4-FFF2-40B4-BE49-F238E27FC236}">
              <a16:creationId xmlns:a16="http://schemas.microsoft.com/office/drawing/2014/main" id="{DF6E94AD-1B04-4D44-A926-385873A58FA1}"/>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75" name="image4.png" descr="http://intranetsdm.movilidadbogota.gov.co:7778/images/pobtrans.gif">
          <a:extLst>
            <a:ext uri="{FF2B5EF4-FFF2-40B4-BE49-F238E27FC236}">
              <a16:creationId xmlns:a16="http://schemas.microsoft.com/office/drawing/2014/main" id="{045338DE-A70B-4FBD-92F3-AED2F87D2A19}"/>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76" name="image4.png" descr="http://intranetsdm.movilidadbogota.gov.co:7778/images/pobtrans.gif">
          <a:extLst>
            <a:ext uri="{FF2B5EF4-FFF2-40B4-BE49-F238E27FC236}">
              <a16:creationId xmlns:a16="http://schemas.microsoft.com/office/drawing/2014/main" id="{DCDF3BC5-04D7-4F9E-9917-210A3AB26A80}"/>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77" name="image4.png" descr="http://intranetsdm.movilidadbogota.gov.co:7778/images/pobtrans.gif">
          <a:extLst>
            <a:ext uri="{FF2B5EF4-FFF2-40B4-BE49-F238E27FC236}">
              <a16:creationId xmlns:a16="http://schemas.microsoft.com/office/drawing/2014/main" id="{2634882B-4D22-4F82-80A5-B1E79E665E72}"/>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78" name="image4.png" descr="http://intranetsdm.movilidadbogota.gov.co:7778/images/pobtrans.gif">
          <a:extLst>
            <a:ext uri="{FF2B5EF4-FFF2-40B4-BE49-F238E27FC236}">
              <a16:creationId xmlns:a16="http://schemas.microsoft.com/office/drawing/2014/main" id="{44AE9A54-57D9-4412-816A-D15EF2ACA379}"/>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79" name="image4.png" descr="http://intranetsdm.movilidadbogota.gov.co:7778/images/pobtrans.gif">
          <a:extLst>
            <a:ext uri="{FF2B5EF4-FFF2-40B4-BE49-F238E27FC236}">
              <a16:creationId xmlns:a16="http://schemas.microsoft.com/office/drawing/2014/main" id="{2634ACDB-4C93-421C-8791-6F88544CB19B}"/>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80" name="image4.png" descr="http://intranetsdm.movilidadbogota.gov.co:7778/images/pobtrans.gif">
          <a:extLst>
            <a:ext uri="{FF2B5EF4-FFF2-40B4-BE49-F238E27FC236}">
              <a16:creationId xmlns:a16="http://schemas.microsoft.com/office/drawing/2014/main" id="{CA3C1338-1F1E-4D8E-9663-66C0125D5D38}"/>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81" name="image4.png" descr="http://intranetsdm.movilidadbogota.gov.co:7778/images/pobtrans.gif">
          <a:extLst>
            <a:ext uri="{FF2B5EF4-FFF2-40B4-BE49-F238E27FC236}">
              <a16:creationId xmlns:a16="http://schemas.microsoft.com/office/drawing/2014/main" id="{14EA03B0-3D47-4B3B-BBBA-2D2120E9ED1E}"/>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82" name="image3.png" descr="http://intranetsdm.movilidadbogota.gov.co:7778/images/pobtrans.gif">
          <a:extLst>
            <a:ext uri="{FF2B5EF4-FFF2-40B4-BE49-F238E27FC236}">
              <a16:creationId xmlns:a16="http://schemas.microsoft.com/office/drawing/2014/main" id="{F5B6CB62-73F9-449F-A44E-1925E26023E5}"/>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83" name="image3.png" descr="http://intranetsdm.movilidadbogota.gov.co:7778/images/pobtrans.gif">
          <a:extLst>
            <a:ext uri="{FF2B5EF4-FFF2-40B4-BE49-F238E27FC236}">
              <a16:creationId xmlns:a16="http://schemas.microsoft.com/office/drawing/2014/main" id="{3B145DC0-D8B0-46E9-88DD-A4F93A8432CB}"/>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84" name="image4.png" descr="http://intranetsdm.movilidadbogota.gov.co:7778/images/pobtrans.gif">
          <a:extLst>
            <a:ext uri="{FF2B5EF4-FFF2-40B4-BE49-F238E27FC236}">
              <a16:creationId xmlns:a16="http://schemas.microsoft.com/office/drawing/2014/main" id="{C551E4A9-5A83-4A20-9656-8C77EA207E52}"/>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85" name="image4.png" descr="http://intranetsdm.movilidadbogota.gov.co:7778/images/pobtrans.gif">
          <a:extLst>
            <a:ext uri="{FF2B5EF4-FFF2-40B4-BE49-F238E27FC236}">
              <a16:creationId xmlns:a16="http://schemas.microsoft.com/office/drawing/2014/main" id="{88274A75-3235-4E37-B569-F9952D7868C1}"/>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86" name="image4.png" descr="http://intranetsdm.movilidadbogota.gov.co:7778/images/pobtrans.gif">
          <a:extLst>
            <a:ext uri="{FF2B5EF4-FFF2-40B4-BE49-F238E27FC236}">
              <a16:creationId xmlns:a16="http://schemas.microsoft.com/office/drawing/2014/main" id="{EFA9FB8C-F21F-4F07-8558-B5DE553ADA82}"/>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87" name="image4.png" descr="http://intranetsdm.movilidadbogota.gov.co:7778/images/pobtrans.gif">
          <a:extLst>
            <a:ext uri="{FF2B5EF4-FFF2-40B4-BE49-F238E27FC236}">
              <a16:creationId xmlns:a16="http://schemas.microsoft.com/office/drawing/2014/main" id="{D8E715CC-C99D-4978-B27B-7818D3771A5B}"/>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88" name="image4.png" descr="http://intranetsdm.movilidadbogota.gov.co:7778/images/pobtrans.gif">
          <a:extLst>
            <a:ext uri="{FF2B5EF4-FFF2-40B4-BE49-F238E27FC236}">
              <a16:creationId xmlns:a16="http://schemas.microsoft.com/office/drawing/2014/main" id="{8DDE096B-3BF4-4443-9403-8CA8DF769DFF}"/>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89" name="image4.png" descr="http://intranetsdm.movilidadbogota.gov.co:7778/images/pobtrans.gif">
          <a:extLst>
            <a:ext uri="{FF2B5EF4-FFF2-40B4-BE49-F238E27FC236}">
              <a16:creationId xmlns:a16="http://schemas.microsoft.com/office/drawing/2014/main" id="{8B27184A-C658-4798-A5B9-4A5994EAE68A}"/>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90" name="image4.png" descr="http://intranetsdm.movilidadbogota.gov.co:7778/images/pobtrans.gif">
          <a:extLst>
            <a:ext uri="{FF2B5EF4-FFF2-40B4-BE49-F238E27FC236}">
              <a16:creationId xmlns:a16="http://schemas.microsoft.com/office/drawing/2014/main" id="{540E8273-688F-415A-B3D7-B47283B08DD6}"/>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91" name="image4.png" descr="http://intranetsdm.movilidadbogota.gov.co:7778/images/pobtrans.gif">
          <a:extLst>
            <a:ext uri="{FF2B5EF4-FFF2-40B4-BE49-F238E27FC236}">
              <a16:creationId xmlns:a16="http://schemas.microsoft.com/office/drawing/2014/main" id="{15EB937D-9CB3-4948-BC30-53BA8C0EDAFC}"/>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92" name="image4.png" descr="http://intranetsdm.movilidadbogota.gov.co:7778/images/pobtrans.gif">
          <a:extLst>
            <a:ext uri="{FF2B5EF4-FFF2-40B4-BE49-F238E27FC236}">
              <a16:creationId xmlns:a16="http://schemas.microsoft.com/office/drawing/2014/main" id="{390DC0AE-CF49-4DEC-8320-BD72FB963EC2}"/>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93" name="image4.png" descr="http://intranetsdm.movilidadbogota.gov.co:7778/images/pobtrans.gif">
          <a:extLst>
            <a:ext uri="{FF2B5EF4-FFF2-40B4-BE49-F238E27FC236}">
              <a16:creationId xmlns:a16="http://schemas.microsoft.com/office/drawing/2014/main" id="{AFCD4A5F-91F3-49ED-9A0F-C49D216B2FC7}"/>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94" name="image4.png" descr="http://intranetsdm.movilidadbogota.gov.co:7778/images/pobtrans.gif">
          <a:extLst>
            <a:ext uri="{FF2B5EF4-FFF2-40B4-BE49-F238E27FC236}">
              <a16:creationId xmlns:a16="http://schemas.microsoft.com/office/drawing/2014/main" id="{D9072B4D-2F1A-4C20-8044-5111FC44CF21}"/>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95" name="image4.png" descr="http://intranetsdm.movilidadbogota.gov.co:7778/images/pobtrans.gif">
          <a:extLst>
            <a:ext uri="{FF2B5EF4-FFF2-40B4-BE49-F238E27FC236}">
              <a16:creationId xmlns:a16="http://schemas.microsoft.com/office/drawing/2014/main" id="{2B89E8FD-2AF4-4067-A431-F705A09E1382}"/>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96" name="image3.png" descr="http://intranetsdm.movilidadbogota.gov.co:7778/images/pobtrans.gif">
          <a:extLst>
            <a:ext uri="{FF2B5EF4-FFF2-40B4-BE49-F238E27FC236}">
              <a16:creationId xmlns:a16="http://schemas.microsoft.com/office/drawing/2014/main" id="{D3691FDB-7A6D-49F3-8978-A8D6B09C6ED7}"/>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97" name="image3.png" descr="http://intranetsdm.movilidadbogota.gov.co:7778/images/pobtrans.gif">
          <a:extLst>
            <a:ext uri="{FF2B5EF4-FFF2-40B4-BE49-F238E27FC236}">
              <a16:creationId xmlns:a16="http://schemas.microsoft.com/office/drawing/2014/main" id="{E44A1BAB-E7BB-4AEE-B54B-198508988C07}"/>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98" name="image4.png" descr="http://intranetsdm.movilidadbogota.gov.co:7778/images/pobtrans.gif">
          <a:extLst>
            <a:ext uri="{FF2B5EF4-FFF2-40B4-BE49-F238E27FC236}">
              <a16:creationId xmlns:a16="http://schemas.microsoft.com/office/drawing/2014/main" id="{5D386DD4-ADDA-47BB-A6EE-DF5A08F2C764}"/>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99" name="image4.png" descr="http://intranetsdm.movilidadbogota.gov.co:7778/images/pobtrans.gif">
          <a:extLst>
            <a:ext uri="{FF2B5EF4-FFF2-40B4-BE49-F238E27FC236}">
              <a16:creationId xmlns:a16="http://schemas.microsoft.com/office/drawing/2014/main" id="{E9A35468-0EEA-40CC-8A21-A62701E60329}"/>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00" name="image4.png" descr="http://intranetsdm.movilidadbogota.gov.co:7778/images/pobtrans.gif">
          <a:extLst>
            <a:ext uri="{FF2B5EF4-FFF2-40B4-BE49-F238E27FC236}">
              <a16:creationId xmlns:a16="http://schemas.microsoft.com/office/drawing/2014/main" id="{65A63211-C678-4971-B85C-3241338D5B8F}"/>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01" name="image4.png" descr="http://intranetsdm.movilidadbogota.gov.co:7778/images/pobtrans.gif">
          <a:extLst>
            <a:ext uri="{FF2B5EF4-FFF2-40B4-BE49-F238E27FC236}">
              <a16:creationId xmlns:a16="http://schemas.microsoft.com/office/drawing/2014/main" id="{10318FB2-75EA-41EB-91C5-FA8EB091E635}"/>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02" name="image4.png" descr="http://intranetsdm.movilidadbogota.gov.co:7778/images/pobtrans.gif">
          <a:extLst>
            <a:ext uri="{FF2B5EF4-FFF2-40B4-BE49-F238E27FC236}">
              <a16:creationId xmlns:a16="http://schemas.microsoft.com/office/drawing/2014/main" id="{4AF123CB-E318-4024-A7E7-EC1FDD3074FE}"/>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03" name="image4.png" descr="http://intranetsdm.movilidadbogota.gov.co:7778/images/pobtrans.gif">
          <a:extLst>
            <a:ext uri="{FF2B5EF4-FFF2-40B4-BE49-F238E27FC236}">
              <a16:creationId xmlns:a16="http://schemas.microsoft.com/office/drawing/2014/main" id="{FB6FF8C2-8CB7-4221-A0FF-32B6E0C743A2}"/>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04" name="image4.png" descr="http://intranetsdm.movilidadbogota.gov.co:7778/images/pobtrans.gif">
          <a:extLst>
            <a:ext uri="{FF2B5EF4-FFF2-40B4-BE49-F238E27FC236}">
              <a16:creationId xmlns:a16="http://schemas.microsoft.com/office/drawing/2014/main" id="{01C4D53A-7C5B-45F3-8EE7-40540886A7B3}"/>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05" name="image4.png" descr="http://intranetsdm.movilidadbogota.gov.co:7778/images/pobtrans.gif">
          <a:extLst>
            <a:ext uri="{FF2B5EF4-FFF2-40B4-BE49-F238E27FC236}">
              <a16:creationId xmlns:a16="http://schemas.microsoft.com/office/drawing/2014/main" id="{12D9CC84-30CA-4347-B1D9-6728D2D466AB}"/>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06" name="image4.png" descr="http://intranetsdm.movilidadbogota.gov.co:7778/images/pobtrans.gif">
          <a:extLst>
            <a:ext uri="{FF2B5EF4-FFF2-40B4-BE49-F238E27FC236}">
              <a16:creationId xmlns:a16="http://schemas.microsoft.com/office/drawing/2014/main" id="{0894E944-FC86-4086-B4CF-D48006E40B82}"/>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07" name="image4.png" descr="http://intranetsdm.movilidadbogota.gov.co:7778/images/pobtrans.gif">
          <a:extLst>
            <a:ext uri="{FF2B5EF4-FFF2-40B4-BE49-F238E27FC236}">
              <a16:creationId xmlns:a16="http://schemas.microsoft.com/office/drawing/2014/main" id="{8402554B-5D3F-4E1B-B922-14B4A87DBE53}"/>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08" name="image4.png" descr="http://intranetsdm.movilidadbogota.gov.co:7778/images/pobtrans.gif">
          <a:extLst>
            <a:ext uri="{FF2B5EF4-FFF2-40B4-BE49-F238E27FC236}">
              <a16:creationId xmlns:a16="http://schemas.microsoft.com/office/drawing/2014/main" id="{91477BE4-7940-4000-A2B1-FAAF9FCF26C0}"/>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09" name="image4.png" descr="http://intranetsdm.movilidadbogota.gov.co:7778/images/pobtrans.gif">
          <a:extLst>
            <a:ext uri="{FF2B5EF4-FFF2-40B4-BE49-F238E27FC236}">
              <a16:creationId xmlns:a16="http://schemas.microsoft.com/office/drawing/2014/main" id="{4E265C34-2245-4457-9E5F-A624458EFBE8}"/>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10" name="image3.png" descr="http://intranetsdm.movilidadbogota.gov.co:7778/images/pobtrans.gif">
          <a:extLst>
            <a:ext uri="{FF2B5EF4-FFF2-40B4-BE49-F238E27FC236}">
              <a16:creationId xmlns:a16="http://schemas.microsoft.com/office/drawing/2014/main" id="{C56056BA-2E06-4CA1-ABED-925492ABE1C8}"/>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11" name="image3.png" descr="http://intranetsdm.movilidadbogota.gov.co:7778/images/pobtrans.gif">
          <a:extLst>
            <a:ext uri="{FF2B5EF4-FFF2-40B4-BE49-F238E27FC236}">
              <a16:creationId xmlns:a16="http://schemas.microsoft.com/office/drawing/2014/main" id="{CB4E640C-CED8-461B-96DC-C6F1B8B8B015}"/>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12" name="image4.png" descr="http://intranetsdm.movilidadbogota.gov.co:7778/images/pobtrans.gif">
          <a:extLst>
            <a:ext uri="{FF2B5EF4-FFF2-40B4-BE49-F238E27FC236}">
              <a16:creationId xmlns:a16="http://schemas.microsoft.com/office/drawing/2014/main" id="{40CB5046-1F48-4D0B-9804-275BED772979}"/>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13" name="image4.png" descr="http://intranetsdm.movilidadbogota.gov.co:7778/images/pobtrans.gif">
          <a:extLst>
            <a:ext uri="{FF2B5EF4-FFF2-40B4-BE49-F238E27FC236}">
              <a16:creationId xmlns:a16="http://schemas.microsoft.com/office/drawing/2014/main" id="{63C806C3-341D-4421-89C2-37C101C97DF7}"/>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14" name="image4.png" descr="http://intranetsdm.movilidadbogota.gov.co:7778/images/pobtrans.gif">
          <a:extLst>
            <a:ext uri="{FF2B5EF4-FFF2-40B4-BE49-F238E27FC236}">
              <a16:creationId xmlns:a16="http://schemas.microsoft.com/office/drawing/2014/main" id="{49C3D75D-1709-4AA2-9EA0-A3746593363A}"/>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15" name="image4.png" descr="http://intranetsdm.movilidadbogota.gov.co:7778/images/pobtrans.gif">
          <a:extLst>
            <a:ext uri="{FF2B5EF4-FFF2-40B4-BE49-F238E27FC236}">
              <a16:creationId xmlns:a16="http://schemas.microsoft.com/office/drawing/2014/main" id="{E1FD774F-889C-43AE-BD88-BBE06541A568}"/>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16" name="image4.png" descr="http://intranetsdm.movilidadbogota.gov.co:7778/images/pobtrans.gif">
          <a:extLst>
            <a:ext uri="{FF2B5EF4-FFF2-40B4-BE49-F238E27FC236}">
              <a16:creationId xmlns:a16="http://schemas.microsoft.com/office/drawing/2014/main" id="{C9696C08-2119-4FA4-BFC3-507640181A4D}"/>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17" name="image4.png" descr="http://intranetsdm.movilidadbogota.gov.co:7778/images/pobtrans.gif">
          <a:extLst>
            <a:ext uri="{FF2B5EF4-FFF2-40B4-BE49-F238E27FC236}">
              <a16:creationId xmlns:a16="http://schemas.microsoft.com/office/drawing/2014/main" id="{71E0A559-8BD0-43B6-9DC6-5C5C30440FFA}"/>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18" name="image4.png" descr="http://intranetsdm.movilidadbogota.gov.co:7778/images/pobtrans.gif">
          <a:extLst>
            <a:ext uri="{FF2B5EF4-FFF2-40B4-BE49-F238E27FC236}">
              <a16:creationId xmlns:a16="http://schemas.microsoft.com/office/drawing/2014/main" id="{5270410D-C9DD-466C-8F9C-6868E2BE2B8F}"/>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19" name="image4.png" descr="http://intranetsdm.movilidadbogota.gov.co:7778/images/pobtrans.gif">
          <a:extLst>
            <a:ext uri="{FF2B5EF4-FFF2-40B4-BE49-F238E27FC236}">
              <a16:creationId xmlns:a16="http://schemas.microsoft.com/office/drawing/2014/main" id="{138CC09A-808F-4EB1-9DC3-D295E93A3AE0}"/>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20" name="image4.png" descr="http://intranetsdm.movilidadbogota.gov.co:7778/images/pobtrans.gif">
          <a:extLst>
            <a:ext uri="{FF2B5EF4-FFF2-40B4-BE49-F238E27FC236}">
              <a16:creationId xmlns:a16="http://schemas.microsoft.com/office/drawing/2014/main" id="{C0109B65-3185-4A55-8870-3ACF62203239}"/>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21" name="image4.png" descr="http://intranetsdm.movilidadbogota.gov.co:7778/images/pobtrans.gif">
          <a:extLst>
            <a:ext uri="{FF2B5EF4-FFF2-40B4-BE49-F238E27FC236}">
              <a16:creationId xmlns:a16="http://schemas.microsoft.com/office/drawing/2014/main" id="{9F1C0B40-480A-4D80-960A-DC08F8A16FAE}"/>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22" name="image4.png" descr="http://intranetsdm.movilidadbogota.gov.co:7778/images/pobtrans.gif">
          <a:extLst>
            <a:ext uri="{FF2B5EF4-FFF2-40B4-BE49-F238E27FC236}">
              <a16:creationId xmlns:a16="http://schemas.microsoft.com/office/drawing/2014/main" id="{B5392A68-74AD-45F7-9C9F-4CEE7E867131}"/>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23" name="image4.png" descr="http://intranetsdm.movilidadbogota.gov.co:7778/images/pobtrans.gif">
          <a:extLst>
            <a:ext uri="{FF2B5EF4-FFF2-40B4-BE49-F238E27FC236}">
              <a16:creationId xmlns:a16="http://schemas.microsoft.com/office/drawing/2014/main" id="{EE588070-FD03-463D-AE33-4F1B15556BD2}"/>
            </a:ext>
          </a:extLst>
        </xdr:cNvPr>
        <xdr:cNvPicPr preferRelativeResize="0"/>
      </xdr:nvPicPr>
      <xdr:blipFill>
        <a:blip xmlns:r="http://schemas.openxmlformats.org/officeDocument/2006/relationships" r:embed="rId3"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24" name="image3.png" descr="http://intranetsdm.movilidadbogota.gov.co:7778/images/pobtrans.gif">
          <a:extLst>
            <a:ext uri="{FF2B5EF4-FFF2-40B4-BE49-F238E27FC236}">
              <a16:creationId xmlns:a16="http://schemas.microsoft.com/office/drawing/2014/main" id="{70CB5C65-764A-4493-8B86-92F8E21159DE}"/>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225" name="image3.png" descr="http://intranetsdm.movilidadbogota.gov.co:7778/images/pobtrans.gif">
          <a:extLst>
            <a:ext uri="{FF2B5EF4-FFF2-40B4-BE49-F238E27FC236}">
              <a16:creationId xmlns:a16="http://schemas.microsoft.com/office/drawing/2014/main" id="{44C49B39-7753-41E6-A1A4-C7F3F172A18D}"/>
            </a:ext>
          </a:extLst>
        </xdr:cNvPr>
        <xdr:cNvPicPr preferRelativeResize="0"/>
      </xdr:nvPicPr>
      <xdr:blipFill>
        <a:blip xmlns:r="http://schemas.openxmlformats.org/officeDocument/2006/relationships" r:embed="rId2" cstate="print"/>
        <a:stretch>
          <a:fillRect/>
        </a:stretch>
      </xdr:blipFill>
      <xdr:spPr>
        <a:xfrm>
          <a:off x="32118300"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26" name="image4.png" descr="http://intranetsdm.movilidadbogota.gov.co:7778/images/pobtrans.gif">
          <a:extLst>
            <a:ext uri="{FF2B5EF4-FFF2-40B4-BE49-F238E27FC236}">
              <a16:creationId xmlns:a16="http://schemas.microsoft.com/office/drawing/2014/main" id="{20360DC9-A0A4-4504-B033-A9A02869910E}"/>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27" name="image4.png" descr="http://intranetsdm.movilidadbogota.gov.co:7778/images/pobtrans.gif">
          <a:extLst>
            <a:ext uri="{FF2B5EF4-FFF2-40B4-BE49-F238E27FC236}">
              <a16:creationId xmlns:a16="http://schemas.microsoft.com/office/drawing/2014/main" id="{EC036B1C-4816-414B-9408-B269DAEA4C96}"/>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28" name="image4.png" descr="http://intranetsdm.movilidadbogota.gov.co:7778/images/pobtrans.gif">
          <a:extLst>
            <a:ext uri="{FF2B5EF4-FFF2-40B4-BE49-F238E27FC236}">
              <a16:creationId xmlns:a16="http://schemas.microsoft.com/office/drawing/2014/main" id="{C519DB48-0A40-4069-AA83-75C7E3F8EBB4}"/>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29" name="image4.png" descr="http://intranetsdm.movilidadbogota.gov.co:7778/images/pobtrans.gif">
          <a:extLst>
            <a:ext uri="{FF2B5EF4-FFF2-40B4-BE49-F238E27FC236}">
              <a16:creationId xmlns:a16="http://schemas.microsoft.com/office/drawing/2014/main" id="{91002A3F-AB12-4DB4-97CB-6A951D6877F0}"/>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30" name="image4.png" descr="http://intranetsdm.movilidadbogota.gov.co:7778/images/pobtrans.gif">
          <a:extLst>
            <a:ext uri="{FF2B5EF4-FFF2-40B4-BE49-F238E27FC236}">
              <a16:creationId xmlns:a16="http://schemas.microsoft.com/office/drawing/2014/main" id="{8C67A06A-0A4B-4B4D-81AC-19FBC91D0EA4}"/>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31" name="image4.png" descr="http://intranetsdm.movilidadbogota.gov.co:7778/images/pobtrans.gif">
          <a:extLst>
            <a:ext uri="{FF2B5EF4-FFF2-40B4-BE49-F238E27FC236}">
              <a16:creationId xmlns:a16="http://schemas.microsoft.com/office/drawing/2014/main" id="{443BF556-FC4E-4B82-BC71-844F3CDCBE1D}"/>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32" name="image4.png" descr="http://intranetsdm.movilidadbogota.gov.co:7778/images/pobtrans.gif">
          <a:extLst>
            <a:ext uri="{FF2B5EF4-FFF2-40B4-BE49-F238E27FC236}">
              <a16:creationId xmlns:a16="http://schemas.microsoft.com/office/drawing/2014/main" id="{4EAE09C8-E9DE-4DB5-A3D3-6246FA6A94BD}"/>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33" name="image4.png" descr="http://intranetsdm.movilidadbogota.gov.co:7778/images/pobtrans.gif">
          <a:extLst>
            <a:ext uri="{FF2B5EF4-FFF2-40B4-BE49-F238E27FC236}">
              <a16:creationId xmlns:a16="http://schemas.microsoft.com/office/drawing/2014/main" id="{8D9294F6-6F15-425C-B36D-660A8C77D56F}"/>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34" name="image4.png" descr="http://intranetsdm.movilidadbogota.gov.co:7778/images/pobtrans.gif">
          <a:extLst>
            <a:ext uri="{FF2B5EF4-FFF2-40B4-BE49-F238E27FC236}">
              <a16:creationId xmlns:a16="http://schemas.microsoft.com/office/drawing/2014/main" id="{6EAC7D3F-B219-4E2E-98BB-C0425487931E}"/>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35" name="image4.png" descr="http://intranetsdm.movilidadbogota.gov.co:7778/images/pobtrans.gif">
          <a:extLst>
            <a:ext uri="{FF2B5EF4-FFF2-40B4-BE49-F238E27FC236}">
              <a16:creationId xmlns:a16="http://schemas.microsoft.com/office/drawing/2014/main" id="{DD2E67FC-355A-433A-9022-9C7A0D252AC5}"/>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36" name="image4.png" descr="http://intranetsdm.movilidadbogota.gov.co:7778/images/pobtrans.gif">
          <a:extLst>
            <a:ext uri="{FF2B5EF4-FFF2-40B4-BE49-F238E27FC236}">
              <a16:creationId xmlns:a16="http://schemas.microsoft.com/office/drawing/2014/main" id="{C5677B64-3354-415C-8ED8-49DC707D2E17}"/>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37" name="image4.png" descr="http://intranetsdm.movilidadbogota.gov.co:7778/images/pobtrans.gif">
          <a:extLst>
            <a:ext uri="{FF2B5EF4-FFF2-40B4-BE49-F238E27FC236}">
              <a16:creationId xmlns:a16="http://schemas.microsoft.com/office/drawing/2014/main" id="{DD02974E-9D6A-4AFA-A091-5957FE65E3F3}"/>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38" name="image3.png" descr="http://intranetsdm.movilidadbogota.gov.co:7778/images/pobtrans.gif">
          <a:extLst>
            <a:ext uri="{FF2B5EF4-FFF2-40B4-BE49-F238E27FC236}">
              <a16:creationId xmlns:a16="http://schemas.microsoft.com/office/drawing/2014/main" id="{0D8C3CC1-F78F-4672-B8F0-9A867B5E5D23}"/>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39" name="image3.png" descr="http://intranetsdm.movilidadbogota.gov.co:7778/images/pobtrans.gif">
          <a:extLst>
            <a:ext uri="{FF2B5EF4-FFF2-40B4-BE49-F238E27FC236}">
              <a16:creationId xmlns:a16="http://schemas.microsoft.com/office/drawing/2014/main" id="{0B014421-8FE7-42CB-938B-01B76BDC792E}"/>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40" name="image4.png" descr="http://intranetsdm.movilidadbogota.gov.co:7778/images/pobtrans.gif">
          <a:extLst>
            <a:ext uri="{FF2B5EF4-FFF2-40B4-BE49-F238E27FC236}">
              <a16:creationId xmlns:a16="http://schemas.microsoft.com/office/drawing/2014/main" id="{F453FBF4-CDB3-4FD0-887E-BD72260584B5}"/>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41" name="image4.png" descr="http://intranetsdm.movilidadbogota.gov.co:7778/images/pobtrans.gif">
          <a:extLst>
            <a:ext uri="{FF2B5EF4-FFF2-40B4-BE49-F238E27FC236}">
              <a16:creationId xmlns:a16="http://schemas.microsoft.com/office/drawing/2014/main" id="{462B22F8-3EF9-4A74-8181-24C8353F8DB9}"/>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42" name="image4.png" descr="http://intranetsdm.movilidadbogota.gov.co:7778/images/pobtrans.gif">
          <a:extLst>
            <a:ext uri="{FF2B5EF4-FFF2-40B4-BE49-F238E27FC236}">
              <a16:creationId xmlns:a16="http://schemas.microsoft.com/office/drawing/2014/main" id="{84C53114-DFD4-4813-8749-1A0A0DE20B29}"/>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43" name="image4.png" descr="http://intranetsdm.movilidadbogota.gov.co:7778/images/pobtrans.gif">
          <a:extLst>
            <a:ext uri="{FF2B5EF4-FFF2-40B4-BE49-F238E27FC236}">
              <a16:creationId xmlns:a16="http://schemas.microsoft.com/office/drawing/2014/main" id="{452D6D86-98A1-4378-A9BA-BE8896F69C3B}"/>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44" name="image4.png" descr="http://intranetsdm.movilidadbogota.gov.co:7778/images/pobtrans.gif">
          <a:extLst>
            <a:ext uri="{FF2B5EF4-FFF2-40B4-BE49-F238E27FC236}">
              <a16:creationId xmlns:a16="http://schemas.microsoft.com/office/drawing/2014/main" id="{BC898C2D-C7A3-433A-A1A5-E9A6539DF91A}"/>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45" name="image4.png" descr="http://intranetsdm.movilidadbogota.gov.co:7778/images/pobtrans.gif">
          <a:extLst>
            <a:ext uri="{FF2B5EF4-FFF2-40B4-BE49-F238E27FC236}">
              <a16:creationId xmlns:a16="http://schemas.microsoft.com/office/drawing/2014/main" id="{F49DECD5-D3C6-49F6-9AC2-5CF3D6A42178}"/>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46" name="image4.png" descr="http://intranetsdm.movilidadbogota.gov.co:7778/images/pobtrans.gif">
          <a:extLst>
            <a:ext uri="{FF2B5EF4-FFF2-40B4-BE49-F238E27FC236}">
              <a16:creationId xmlns:a16="http://schemas.microsoft.com/office/drawing/2014/main" id="{2AA30628-4D99-41AF-99AF-2F38DCA1197D}"/>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47" name="image4.png" descr="http://intranetsdm.movilidadbogota.gov.co:7778/images/pobtrans.gif">
          <a:extLst>
            <a:ext uri="{FF2B5EF4-FFF2-40B4-BE49-F238E27FC236}">
              <a16:creationId xmlns:a16="http://schemas.microsoft.com/office/drawing/2014/main" id="{E7C5585E-1A35-473B-8D26-E1CB941F6FFB}"/>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48" name="image4.png" descr="http://intranetsdm.movilidadbogota.gov.co:7778/images/pobtrans.gif">
          <a:extLst>
            <a:ext uri="{FF2B5EF4-FFF2-40B4-BE49-F238E27FC236}">
              <a16:creationId xmlns:a16="http://schemas.microsoft.com/office/drawing/2014/main" id="{7C7EB307-E5E8-4C2B-9C6D-6A126D3962D0}"/>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49" name="image4.png" descr="http://intranetsdm.movilidadbogota.gov.co:7778/images/pobtrans.gif">
          <a:extLst>
            <a:ext uri="{FF2B5EF4-FFF2-40B4-BE49-F238E27FC236}">
              <a16:creationId xmlns:a16="http://schemas.microsoft.com/office/drawing/2014/main" id="{C19A2956-EB3F-44C7-B3BE-1DA6853D7649}"/>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50" name="image4.png" descr="http://intranetsdm.movilidadbogota.gov.co:7778/images/pobtrans.gif">
          <a:extLst>
            <a:ext uri="{FF2B5EF4-FFF2-40B4-BE49-F238E27FC236}">
              <a16:creationId xmlns:a16="http://schemas.microsoft.com/office/drawing/2014/main" id="{32FA8FDA-31BA-44D2-AFCA-0E23936B4417}"/>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51" name="image4.png" descr="http://intranetsdm.movilidadbogota.gov.co:7778/images/pobtrans.gif">
          <a:extLst>
            <a:ext uri="{FF2B5EF4-FFF2-40B4-BE49-F238E27FC236}">
              <a16:creationId xmlns:a16="http://schemas.microsoft.com/office/drawing/2014/main" id="{E3CFA1B5-D805-4386-B54A-A7E7524E19BE}"/>
            </a:ext>
          </a:extLst>
        </xdr:cNvPr>
        <xdr:cNvPicPr preferRelativeResize="0"/>
      </xdr:nvPicPr>
      <xdr:blipFill>
        <a:blip xmlns:r="http://schemas.openxmlformats.org/officeDocument/2006/relationships" r:embed="rId3"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52" name="image3.png" descr="http://intranetsdm.movilidadbogota.gov.co:7778/images/pobtrans.gif">
          <a:extLst>
            <a:ext uri="{FF2B5EF4-FFF2-40B4-BE49-F238E27FC236}">
              <a16:creationId xmlns:a16="http://schemas.microsoft.com/office/drawing/2014/main" id="{6B20A95D-84CD-46BB-8921-12FC3433898E}"/>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53" name="image3.png" descr="http://intranetsdm.movilidadbogota.gov.co:7778/images/pobtrans.gif">
          <a:extLst>
            <a:ext uri="{FF2B5EF4-FFF2-40B4-BE49-F238E27FC236}">
              <a16:creationId xmlns:a16="http://schemas.microsoft.com/office/drawing/2014/main" id="{8EBAD016-D496-4A78-8688-27CD4731277B}"/>
            </a:ext>
          </a:extLst>
        </xdr:cNvPr>
        <xdr:cNvPicPr preferRelativeResize="0"/>
      </xdr:nvPicPr>
      <xdr:blipFill>
        <a:blip xmlns:r="http://schemas.openxmlformats.org/officeDocument/2006/relationships" r:embed="rId2" cstate="print"/>
        <a:stretch>
          <a:fillRect/>
        </a:stretch>
      </xdr:blipFill>
      <xdr:spPr>
        <a:xfrm>
          <a:off x="30489525" y="381000"/>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54" name="image4.png" descr="http://intranetsdm.movilidadbogota.gov.co:7778/images/pobtrans.gif">
          <a:extLst>
            <a:ext uri="{FF2B5EF4-FFF2-40B4-BE49-F238E27FC236}">
              <a16:creationId xmlns:a16="http://schemas.microsoft.com/office/drawing/2014/main" id="{3311A108-9B1F-4CE5-9ECF-6A1F81C71B3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55" name="image4.png" descr="http://intranetsdm.movilidadbogota.gov.co:7778/images/pobtrans.gif">
          <a:extLst>
            <a:ext uri="{FF2B5EF4-FFF2-40B4-BE49-F238E27FC236}">
              <a16:creationId xmlns:a16="http://schemas.microsoft.com/office/drawing/2014/main" id="{B731170E-4755-4FD1-9FFD-CD69D12D058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56" name="image4.png" descr="http://intranetsdm.movilidadbogota.gov.co:7778/images/pobtrans.gif">
          <a:extLst>
            <a:ext uri="{FF2B5EF4-FFF2-40B4-BE49-F238E27FC236}">
              <a16:creationId xmlns:a16="http://schemas.microsoft.com/office/drawing/2014/main" id="{22AB23D0-8DF2-4D6F-BF06-8267684F196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57" name="image4.png" descr="http://intranetsdm.movilidadbogota.gov.co:7778/images/pobtrans.gif">
          <a:extLst>
            <a:ext uri="{FF2B5EF4-FFF2-40B4-BE49-F238E27FC236}">
              <a16:creationId xmlns:a16="http://schemas.microsoft.com/office/drawing/2014/main" id="{7CF5F7B6-A05A-4F97-96E1-041CABCBC40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58" name="image4.png" descr="http://intranetsdm.movilidadbogota.gov.co:7778/images/pobtrans.gif">
          <a:extLst>
            <a:ext uri="{FF2B5EF4-FFF2-40B4-BE49-F238E27FC236}">
              <a16:creationId xmlns:a16="http://schemas.microsoft.com/office/drawing/2014/main" id="{E3F53D9B-E254-4B9C-9535-A2A5EB45321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59" name="image4.png" descr="http://intranetsdm.movilidadbogota.gov.co:7778/images/pobtrans.gif">
          <a:extLst>
            <a:ext uri="{FF2B5EF4-FFF2-40B4-BE49-F238E27FC236}">
              <a16:creationId xmlns:a16="http://schemas.microsoft.com/office/drawing/2014/main" id="{55A32EB3-08B2-431B-B02F-62A17B76C71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60" name="image4.png" descr="http://intranetsdm.movilidadbogota.gov.co:7778/images/pobtrans.gif">
          <a:extLst>
            <a:ext uri="{FF2B5EF4-FFF2-40B4-BE49-F238E27FC236}">
              <a16:creationId xmlns:a16="http://schemas.microsoft.com/office/drawing/2014/main" id="{AB13ACFB-B7A0-4A06-9D13-E74132754636}"/>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61" name="image4.png" descr="http://intranetsdm.movilidadbogota.gov.co:7778/images/pobtrans.gif">
          <a:extLst>
            <a:ext uri="{FF2B5EF4-FFF2-40B4-BE49-F238E27FC236}">
              <a16:creationId xmlns:a16="http://schemas.microsoft.com/office/drawing/2014/main" id="{EE4A465A-5A4A-4504-ABE6-0D0F02DEE3D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62" name="image4.png" descr="http://intranetsdm.movilidadbogota.gov.co:7778/images/pobtrans.gif">
          <a:extLst>
            <a:ext uri="{FF2B5EF4-FFF2-40B4-BE49-F238E27FC236}">
              <a16:creationId xmlns:a16="http://schemas.microsoft.com/office/drawing/2014/main" id="{8877C5C4-CC17-4918-8AC1-2D6CB52F73B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63" name="image4.png" descr="http://intranetsdm.movilidadbogota.gov.co:7778/images/pobtrans.gif">
          <a:extLst>
            <a:ext uri="{FF2B5EF4-FFF2-40B4-BE49-F238E27FC236}">
              <a16:creationId xmlns:a16="http://schemas.microsoft.com/office/drawing/2014/main" id="{4344166C-2C00-41D9-A7D0-969E62A5EB5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64" name="image4.png" descr="http://intranetsdm.movilidadbogota.gov.co:7778/images/pobtrans.gif">
          <a:extLst>
            <a:ext uri="{FF2B5EF4-FFF2-40B4-BE49-F238E27FC236}">
              <a16:creationId xmlns:a16="http://schemas.microsoft.com/office/drawing/2014/main" id="{7E77C6FE-32F9-4941-ACE5-553F53568ED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65" name="image4.png" descr="http://intranetsdm.movilidadbogota.gov.co:7778/images/pobtrans.gif">
          <a:extLst>
            <a:ext uri="{FF2B5EF4-FFF2-40B4-BE49-F238E27FC236}">
              <a16:creationId xmlns:a16="http://schemas.microsoft.com/office/drawing/2014/main" id="{B4E96F2E-B15C-4346-8E81-4A231C20C62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66" name="image3.png" descr="http://intranetsdm.movilidadbogota.gov.co:7778/images/pobtrans.gif">
          <a:extLst>
            <a:ext uri="{FF2B5EF4-FFF2-40B4-BE49-F238E27FC236}">
              <a16:creationId xmlns:a16="http://schemas.microsoft.com/office/drawing/2014/main" id="{395198C0-69E4-4CF4-92A7-58968CC731CA}"/>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67" name="image3.png" descr="http://intranetsdm.movilidadbogota.gov.co:7778/images/pobtrans.gif">
          <a:extLst>
            <a:ext uri="{FF2B5EF4-FFF2-40B4-BE49-F238E27FC236}">
              <a16:creationId xmlns:a16="http://schemas.microsoft.com/office/drawing/2014/main" id="{F99C1023-29C0-42AE-943B-E604D233D23C}"/>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68" name="image4.png" descr="http://intranetsdm.movilidadbogota.gov.co:7778/images/pobtrans.gif">
          <a:extLst>
            <a:ext uri="{FF2B5EF4-FFF2-40B4-BE49-F238E27FC236}">
              <a16:creationId xmlns:a16="http://schemas.microsoft.com/office/drawing/2014/main" id="{01C3F494-83CB-463F-B2D8-5A071B44731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69" name="image4.png" descr="http://intranetsdm.movilidadbogota.gov.co:7778/images/pobtrans.gif">
          <a:extLst>
            <a:ext uri="{FF2B5EF4-FFF2-40B4-BE49-F238E27FC236}">
              <a16:creationId xmlns:a16="http://schemas.microsoft.com/office/drawing/2014/main" id="{C38EEF99-21F8-4EDE-A221-C89E3A69D24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70" name="image4.png" descr="http://intranetsdm.movilidadbogota.gov.co:7778/images/pobtrans.gif">
          <a:extLst>
            <a:ext uri="{FF2B5EF4-FFF2-40B4-BE49-F238E27FC236}">
              <a16:creationId xmlns:a16="http://schemas.microsoft.com/office/drawing/2014/main" id="{7A464AA4-143C-4480-A8F9-48E604D3FBA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71" name="image4.png" descr="http://intranetsdm.movilidadbogota.gov.co:7778/images/pobtrans.gif">
          <a:extLst>
            <a:ext uri="{FF2B5EF4-FFF2-40B4-BE49-F238E27FC236}">
              <a16:creationId xmlns:a16="http://schemas.microsoft.com/office/drawing/2014/main" id="{0761C85C-C2DE-42FB-952B-413C9807824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72" name="image4.png" descr="http://intranetsdm.movilidadbogota.gov.co:7778/images/pobtrans.gif">
          <a:extLst>
            <a:ext uri="{FF2B5EF4-FFF2-40B4-BE49-F238E27FC236}">
              <a16:creationId xmlns:a16="http://schemas.microsoft.com/office/drawing/2014/main" id="{D5D8FAF2-6DD3-48BB-829A-F64917136C2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73" name="image4.png" descr="http://intranetsdm.movilidadbogota.gov.co:7778/images/pobtrans.gif">
          <a:extLst>
            <a:ext uri="{FF2B5EF4-FFF2-40B4-BE49-F238E27FC236}">
              <a16:creationId xmlns:a16="http://schemas.microsoft.com/office/drawing/2014/main" id="{F789B827-DD03-465A-AE8A-584A380A1EB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74" name="image4.png" descr="http://intranetsdm.movilidadbogota.gov.co:7778/images/pobtrans.gif">
          <a:extLst>
            <a:ext uri="{FF2B5EF4-FFF2-40B4-BE49-F238E27FC236}">
              <a16:creationId xmlns:a16="http://schemas.microsoft.com/office/drawing/2014/main" id="{DBE83BD3-5C62-4AF4-90DC-310912DCB59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75" name="image4.png" descr="http://intranetsdm.movilidadbogota.gov.co:7778/images/pobtrans.gif">
          <a:extLst>
            <a:ext uri="{FF2B5EF4-FFF2-40B4-BE49-F238E27FC236}">
              <a16:creationId xmlns:a16="http://schemas.microsoft.com/office/drawing/2014/main" id="{7DE0840E-3E19-4BCB-A612-2F8329775CD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76" name="image4.png" descr="http://intranetsdm.movilidadbogota.gov.co:7778/images/pobtrans.gif">
          <a:extLst>
            <a:ext uri="{FF2B5EF4-FFF2-40B4-BE49-F238E27FC236}">
              <a16:creationId xmlns:a16="http://schemas.microsoft.com/office/drawing/2014/main" id="{BAC6D16F-6B68-4518-A417-70370C10387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77" name="image4.png" descr="http://intranetsdm.movilidadbogota.gov.co:7778/images/pobtrans.gif">
          <a:extLst>
            <a:ext uri="{FF2B5EF4-FFF2-40B4-BE49-F238E27FC236}">
              <a16:creationId xmlns:a16="http://schemas.microsoft.com/office/drawing/2014/main" id="{26EEA007-92AD-4340-91E5-33FFA0B8B8D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78" name="image4.png" descr="http://intranetsdm.movilidadbogota.gov.co:7778/images/pobtrans.gif">
          <a:extLst>
            <a:ext uri="{FF2B5EF4-FFF2-40B4-BE49-F238E27FC236}">
              <a16:creationId xmlns:a16="http://schemas.microsoft.com/office/drawing/2014/main" id="{D78F6FA9-ACD7-489E-A10F-60A6CF8E77B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79" name="image4.png" descr="http://intranetsdm.movilidadbogota.gov.co:7778/images/pobtrans.gif">
          <a:extLst>
            <a:ext uri="{FF2B5EF4-FFF2-40B4-BE49-F238E27FC236}">
              <a16:creationId xmlns:a16="http://schemas.microsoft.com/office/drawing/2014/main" id="{679BBE9F-CB81-4D70-88E9-BD9D046BF0E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80" name="image3.png" descr="http://intranetsdm.movilidadbogota.gov.co:7778/images/pobtrans.gif">
          <a:extLst>
            <a:ext uri="{FF2B5EF4-FFF2-40B4-BE49-F238E27FC236}">
              <a16:creationId xmlns:a16="http://schemas.microsoft.com/office/drawing/2014/main" id="{C8219923-DC89-4EF9-B64E-BB5BFD26E89B}"/>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81" name="image3.png" descr="http://intranetsdm.movilidadbogota.gov.co:7778/images/pobtrans.gif">
          <a:extLst>
            <a:ext uri="{FF2B5EF4-FFF2-40B4-BE49-F238E27FC236}">
              <a16:creationId xmlns:a16="http://schemas.microsoft.com/office/drawing/2014/main" id="{DFA60592-7E15-4846-80F2-BF6206BD1ED7}"/>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82" name="image4.png" descr="http://intranetsdm.movilidadbogota.gov.co:7778/images/pobtrans.gif">
          <a:extLst>
            <a:ext uri="{FF2B5EF4-FFF2-40B4-BE49-F238E27FC236}">
              <a16:creationId xmlns:a16="http://schemas.microsoft.com/office/drawing/2014/main" id="{8FB3103D-6978-426E-B45A-5C19945EBF3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83" name="image4.png" descr="http://intranetsdm.movilidadbogota.gov.co:7778/images/pobtrans.gif">
          <a:extLst>
            <a:ext uri="{FF2B5EF4-FFF2-40B4-BE49-F238E27FC236}">
              <a16:creationId xmlns:a16="http://schemas.microsoft.com/office/drawing/2014/main" id="{3F52BC04-0695-448D-83D6-4EF5F9095EC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84" name="image4.png" descr="http://intranetsdm.movilidadbogota.gov.co:7778/images/pobtrans.gif">
          <a:extLst>
            <a:ext uri="{FF2B5EF4-FFF2-40B4-BE49-F238E27FC236}">
              <a16:creationId xmlns:a16="http://schemas.microsoft.com/office/drawing/2014/main" id="{0A2EB908-F873-4F30-AED8-7EFC3E29B80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85" name="image4.png" descr="http://intranetsdm.movilidadbogota.gov.co:7778/images/pobtrans.gif">
          <a:extLst>
            <a:ext uri="{FF2B5EF4-FFF2-40B4-BE49-F238E27FC236}">
              <a16:creationId xmlns:a16="http://schemas.microsoft.com/office/drawing/2014/main" id="{2BD3CA21-C9B5-492F-AD5B-314DCB344BB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86" name="image4.png" descr="http://intranetsdm.movilidadbogota.gov.co:7778/images/pobtrans.gif">
          <a:extLst>
            <a:ext uri="{FF2B5EF4-FFF2-40B4-BE49-F238E27FC236}">
              <a16:creationId xmlns:a16="http://schemas.microsoft.com/office/drawing/2014/main" id="{4684C035-F1D1-4AFE-A462-248DF5DD084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87" name="image4.png" descr="http://intranetsdm.movilidadbogota.gov.co:7778/images/pobtrans.gif">
          <a:extLst>
            <a:ext uri="{FF2B5EF4-FFF2-40B4-BE49-F238E27FC236}">
              <a16:creationId xmlns:a16="http://schemas.microsoft.com/office/drawing/2014/main" id="{DA0B86EA-80EF-4813-AD1C-9B2321B4B36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88" name="image4.png" descr="http://intranetsdm.movilidadbogota.gov.co:7778/images/pobtrans.gif">
          <a:extLst>
            <a:ext uri="{FF2B5EF4-FFF2-40B4-BE49-F238E27FC236}">
              <a16:creationId xmlns:a16="http://schemas.microsoft.com/office/drawing/2014/main" id="{1B59CE84-8626-4AE5-84D1-AD8A8F9F87B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89" name="image4.png" descr="http://intranetsdm.movilidadbogota.gov.co:7778/images/pobtrans.gif">
          <a:extLst>
            <a:ext uri="{FF2B5EF4-FFF2-40B4-BE49-F238E27FC236}">
              <a16:creationId xmlns:a16="http://schemas.microsoft.com/office/drawing/2014/main" id="{B9A2E654-D2A5-4CC3-965E-AB2910129B8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90" name="image4.png" descr="http://intranetsdm.movilidadbogota.gov.co:7778/images/pobtrans.gif">
          <a:extLst>
            <a:ext uri="{FF2B5EF4-FFF2-40B4-BE49-F238E27FC236}">
              <a16:creationId xmlns:a16="http://schemas.microsoft.com/office/drawing/2014/main" id="{84D03225-3549-4B53-927C-B3D955D75DF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91" name="image4.png" descr="http://intranetsdm.movilidadbogota.gov.co:7778/images/pobtrans.gif">
          <a:extLst>
            <a:ext uri="{FF2B5EF4-FFF2-40B4-BE49-F238E27FC236}">
              <a16:creationId xmlns:a16="http://schemas.microsoft.com/office/drawing/2014/main" id="{751CC669-D688-49A3-B45C-B782DD2C607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92" name="image4.png" descr="http://intranetsdm.movilidadbogota.gov.co:7778/images/pobtrans.gif">
          <a:extLst>
            <a:ext uri="{FF2B5EF4-FFF2-40B4-BE49-F238E27FC236}">
              <a16:creationId xmlns:a16="http://schemas.microsoft.com/office/drawing/2014/main" id="{27F6F2D1-A75B-45B2-AF57-7C975FB0F1A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93" name="image4.png" descr="http://intranetsdm.movilidadbogota.gov.co:7778/images/pobtrans.gif">
          <a:extLst>
            <a:ext uri="{FF2B5EF4-FFF2-40B4-BE49-F238E27FC236}">
              <a16:creationId xmlns:a16="http://schemas.microsoft.com/office/drawing/2014/main" id="{6C4688D0-B18C-4D54-B889-E520FD56A88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94" name="image3.png" descr="http://intranetsdm.movilidadbogota.gov.co:7778/images/pobtrans.gif">
          <a:extLst>
            <a:ext uri="{FF2B5EF4-FFF2-40B4-BE49-F238E27FC236}">
              <a16:creationId xmlns:a16="http://schemas.microsoft.com/office/drawing/2014/main" id="{7A79A2B5-9BB5-4265-98C2-89721F1B2D7A}"/>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95" name="image3.png" descr="http://intranetsdm.movilidadbogota.gov.co:7778/images/pobtrans.gif">
          <a:extLst>
            <a:ext uri="{FF2B5EF4-FFF2-40B4-BE49-F238E27FC236}">
              <a16:creationId xmlns:a16="http://schemas.microsoft.com/office/drawing/2014/main" id="{2CCB04EA-E2E3-4F77-9E79-084ED5C1E88E}"/>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96" name="image4.png" descr="http://intranetsdm.movilidadbogota.gov.co:7778/images/pobtrans.gif">
          <a:extLst>
            <a:ext uri="{FF2B5EF4-FFF2-40B4-BE49-F238E27FC236}">
              <a16:creationId xmlns:a16="http://schemas.microsoft.com/office/drawing/2014/main" id="{939B00E6-7B6E-4793-BD1E-8E4334CDA6C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97" name="image4.png" descr="http://intranetsdm.movilidadbogota.gov.co:7778/images/pobtrans.gif">
          <a:extLst>
            <a:ext uri="{FF2B5EF4-FFF2-40B4-BE49-F238E27FC236}">
              <a16:creationId xmlns:a16="http://schemas.microsoft.com/office/drawing/2014/main" id="{86719F86-124C-4700-8235-B0DD64E8251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98" name="image4.png" descr="http://intranetsdm.movilidadbogota.gov.co:7778/images/pobtrans.gif">
          <a:extLst>
            <a:ext uri="{FF2B5EF4-FFF2-40B4-BE49-F238E27FC236}">
              <a16:creationId xmlns:a16="http://schemas.microsoft.com/office/drawing/2014/main" id="{2BFEAC47-5BC8-4331-95C3-539E9A8C30B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299" name="image4.png" descr="http://intranetsdm.movilidadbogota.gov.co:7778/images/pobtrans.gif">
          <a:extLst>
            <a:ext uri="{FF2B5EF4-FFF2-40B4-BE49-F238E27FC236}">
              <a16:creationId xmlns:a16="http://schemas.microsoft.com/office/drawing/2014/main" id="{302402C6-BF7E-4649-9009-CAD5BD9F794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00" name="image4.png" descr="http://intranetsdm.movilidadbogota.gov.co:7778/images/pobtrans.gif">
          <a:extLst>
            <a:ext uri="{FF2B5EF4-FFF2-40B4-BE49-F238E27FC236}">
              <a16:creationId xmlns:a16="http://schemas.microsoft.com/office/drawing/2014/main" id="{152ACEC6-9CAE-4D84-B18C-EC3B3A6C120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01" name="image4.png" descr="http://intranetsdm.movilidadbogota.gov.co:7778/images/pobtrans.gif">
          <a:extLst>
            <a:ext uri="{FF2B5EF4-FFF2-40B4-BE49-F238E27FC236}">
              <a16:creationId xmlns:a16="http://schemas.microsoft.com/office/drawing/2014/main" id="{654620F0-5E7C-46C5-A20A-700E1DDDFD2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02" name="image4.png" descr="http://intranetsdm.movilidadbogota.gov.co:7778/images/pobtrans.gif">
          <a:extLst>
            <a:ext uri="{FF2B5EF4-FFF2-40B4-BE49-F238E27FC236}">
              <a16:creationId xmlns:a16="http://schemas.microsoft.com/office/drawing/2014/main" id="{43C922F0-4A68-4F40-994A-7021343B2C3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03" name="image4.png" descr="http://intranetsdm.movilidadbogota.gov.co:7778/images/pobtrans.gif">
          <a:extLst>
            <a:ext uri="{FF2B5EF4-FFF2-40B4-BE49-F238E27FC236}">
              <a16:creationId xmlns:a16="http://schemas.microsoft.com/office/drawing/2014/main" id="{76CBDB0C-9FA9-4910-AAE1-BE77F3A69AB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04" name="image4.png" descr="http://intranetsdm.movilidadbogota.gov.co:7778/images/pobtrans.gif">
          <a:extLst>
            <a:ext uri="{FF2B5EF4-FFF2-40B4-BE49-F238E27FC236}">
              <a16:creationId xmlns:a16="http://schemas.microsoft.com/office/drawing/2014/main" id="{B1183BE4-9AE8-4595-ABD9-8AF79890D95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05" name="image4.png" descr="http://intranetsdm.movilidadbogota.gov.co:7778/images/pobtrans.gif">
          <a:extLst>
            <a:ext uri="{FF2B5EF4-FFF2-40B4-BE49-F238E27FC236}">
              <a16:creationId xmlns:a16="http://schemas.microsoft.com/office/drawing/2014/main" id="{BCAB2EE8-3053-4335-A06D-20C364BB151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06" name="image4.png" descr="http://intranetsdm.movilidadbogota.gov.co:7778/images/pobtrans.gif">
          <a:extLst>
            <a:ext uri="{FF2B5EF4-FFF2-40B4-BE49-F238E27FC236}">
              <a16:creationId xmlns:a16="http://schemas.microsoft.com/office/drawing/2014/main" id="{73DF5F15-CA04-4EC6-BF4D-07A6DCD6AEE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07" name="image4.png" descr="http://intranetsdm.movilidadbogota.gov.co:7778/images/pobtrans.gif">
          <a:extLst>
            <a:ext uri="{FF2B5EF4-FFF2-40B4-BE49-F238E27FC236}">
              <a16:creationId xmlns:a16="http://schemas.microsoft.com/office/drawing/2014/main" id="{F4E6271F-A80E-4E00-8CA5-BB47799F70A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08" name="image3.png" descr="http://intranetsdm.movilidadbogota.gov.co:7778/images/pobtrans.gif">
          <a:extLst>
            <a:ext uri="{FF2B5EF4-FFF2-40B4-BE49-F238E27FC236}">
              <a16:creationId xmlns:a16="http://schemas.microsoft.com/office/drawing/2014/main" id="{086293BB-0242-45FD-A1EF-DEF6DB7D3FE0}"/>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09" name="image3.png" descr="http://intranetsdm.movilidadbogota.gov.co:7778/images/pobtrans.gif">
          <a:extLst>
            <a:ext uri="{FF2B5EF4-FFF2-40B4-BE49-F238E27FC236}">
              <a16:creationId xmlns:a16="http://schemas.microsoft.com/office/drawing/2014/main" id="{F7F496E1-1AF4-4BF0-8F11-1A29F88047BA}"/>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10" name="image4.png" descr="http://intranetsdm.movilidadbogota.gov.co:7778/images/pobtrans.gif">
          <a:extLst>
            <a:ext uri="{FF2B5EF4-FFF2-40B4-BE49-F238E27FC236}">
              <a16:creationId xmlns:a16="http://schemas.microsoft.com/office/drawing/2014/main" id="{461445D3-A237-4959-B3B9-A104F439EEF9}"/>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11" name="image4.png" descr="http://intranetsdm.movilidadbogota.gov.co:7778/images/pobtrans.gif">
          <a:extLst>
            <a:ext uri="{FF2B5EF4-FFF2-40B4-BE49-F238E27FC236}">
              <a16:creationId xmlns:a16="http://schemas.microsoft.com/office/drawing/2014/main" id="{5CD2DEF7-4AF2-4734-A562-09250F3B9E96}"/>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12" name="image4.png" descr="http://intranetsdm.movilidadbogota.gov.co:7778/images/pobtrans.gif">
          <a:extLst>
            <a:ext uri="{FF2B5EF4-FFF2-40B4-BE49-F238E27FC236}">
              <a16:creationId xmlns:a16="http://schemas.microsoft.com/office/drawing/2014/main" id="{3D1C439E-8408-4516-8F97-C47F31E57D5B}"/>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13" name="image4.png" descr="http://intranetsdm.movilidadbogota.gov.co:7778/images/pobtrans.gif">
          <a:extLst>
            <a:ext uri="{FF2B5EF4-FFF2-40B4-BE49-F238E27FC236}">
              <a16:creationId xmlns:a16="http://schemas.microsoft.com/office/drawing/2014/main" id="{BC7C44ED-E0CD-4B8D-A67F-383031224244}"/>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14" name="image4.png" descr="http://intranetsdm.movilidadbogota.gov.co:7778/images/pobtrans.gif">
          <a:extLst>
            <a:ext uri="{FF2B5EF4-FFF2-40B4-BE49-F238E27FC236}">
              <a16:creationId xmlns:a16="http://schemas.microsoft.com/office/drawing/2014/main" id="{450457CE-60ED-424F-B359-E00D8495AD64}"/>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15" name="image4.png" descr="http://intranetsdm.movilidadbogota.gov.co:7778/images/pobtrans.gif">
          <a:extLst>
            <a:ext uri="{FF2B5EF4-FFF2-40B4-BE49-F238E27FC236}">
              <a16:creationId xmlns:a16="http://schemas.microsoft.com/office/drawing/2014/main" id="{241426FB-4F2B-4FB0-A12D-5661D6834569}"/>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16" name="image4.png" descr="http://intranetsdm.movilidadbogota.gov.co:7778/images/pobtrans.gif">
          <a:extLst>
            <a:ext uri="{FF2B5EF4-FFF2-40B4-BE49-F238E27FC236}">
              <a16:creationId xmlns:a16="http://schemas.microsoft.com/office/drawing/2014/main" id="{85E8ED98-A9D1-4C80-B5E8-D9BC51EA4386}"/>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17" name="image4.png" descr="http://intranetsdm.movilidadbogota.gov.co:7778/images/pobtrans.gif">
          <a:extLst>
            <a:ext uri="{FF2B5EF4-FFF2-40B4-BE49-F238E27FC236}">
              <a16:creationId xmlns:a16="http://schemas.microsoft.com/office/drawing/2014/main" id="{AE214865-4711-432C-8890-A140E6BFE483}"/>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18" name="image4.png" descr="http://intranetsdm.movilidadbogota.gov.co:7778/images/pobtrans.gif">
          <a:extLst>
            <a:ext uri="{FF2B5EF4-FFF2-40B4-BE49-F238E27FC236}">
              <a16:creationId xmlns:a16="http://schemas.microsoft.com/office/drawing/2014/main" id="{1FAD66D8-CAD4-4B38-BE05-C07F8BA29632}"/>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19" name="image4.png" descr="http://intranetsdm.movilidadbogota.gov.co:7778/images/pobtrans.gif">
          <a:extLst>
            <a:ext uri="{FF2B5EF4-FFF2-40B4-BE49-F238E27FC236}">
              <a16:creationId xmlns:a16="http://schemas.microsoft.com/office/drawing/2014/main" id="{E33B6591-405D-4FC6-BC03-081E6A7124E0}"/>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20" name="image4.png" descr="http://intranetsdm.movilidadbogota.gov.co:7778/images/pobtrans.gif">
          <a:extLst>
            <a:ext uri="{FF2B5EF4-FFF2-40B4-BE49-F238E27FC236}">
              <a16:creationId xmlns:a16="http://schemas.microsoft.com/office/drawing/2014/main" id="{882DD559-6224-47D4-BF5A-8D2CEADABBF3}"/>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21" name="image4.png" descr="http://intranetsdm.movilidadbogota.gov.co:7778/images/pobtrans.gif">
          <a:extLst>
            <a:ext uri="{FF2B5EF4-FFF2-40B4-BE49-F238E27FC236}">
              <a16:creationId xmlns:a16="http://schemas.microsoft.com/office/drawing/2014/main" id="{EAFFCB8F-54A8-406E-BFC6-FBE3A566A926}"/>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22" name="image3.png" descr="http://intranetsdm.movilidadbogota.gov.co:7778/images/pobtrans.gif">
          <a:extLst>
            <a:ext uri="{FF2B5EF4-FFF2-40B4-BE49-F238E27FC236}">
              <a16:creationId xmlns:a16="http://schemas.microsoft.com/office/drawing/2014/main" id="{72C88844-BBB4-4CA5-A585-5E7198CCFB2D}"/>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23" name="image3.png" descr="http://intranetsdm.movilidadbogota.gov.co:7778/images/pobtrans.gif">
          <a:extLst>
            <a:ext uri="{FF2B5EF4-FFF2-40B4-BE49-F238E27FC236}">
              <a16:creationId xmlns:a16="http://schemas.microsoft.com/office/drawing/2014/main" id="{083E5854-C8B7-4706-8A91-9ED647172BBD}"/>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24" name="image4.png" descr="http://intranetsdm.movilidadbogota.gov.co:7778/images/pobtrans.gif">
          <a:extLst>
            <a:ext uri="{FF2B5EF4-FFF2-40B4-BE49-F238E27FC236}">
              <a16:creationId xmlns:a16="http://schemas.microsoft.com/office/drawing/2014/main" id="{CE7CA151-8D69-4773-BAAE-2B6AFB4C6039}"/>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25" name="image4.png" descr="http://intranetsdm.movilidadbogota.gov.co:7778/images/pobtrans.gif">
          <a:extLst>
            <a:ext uri="{FF2B5EF4-FFF2-40B4-BE49-F238E27FC236}">
              <a16:creationId xmlns:a16="http://schemas.microsoft.com/office/drawing/2014/main" id="{D2F0FEB6-02FD-485B-9AE5-68EA046F10AD}"/>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26" name="image4.png" descr="http://intranetsdm.movilidadbogota.gov.co:7778/images/pobtrans.gif">
          <a:extLst>
            <a:ext uri="{FF2B5EF4-FFF2-40B4-BE49-F238E27FC236}">
              <a16:creationId xmlns:a16="http://schemas.microsoft.com/office/drawing/2014/main" id="{DF2531D5-F65D-451C-BB71-82A5AA95E672}"/>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27" name="image4.png" descr="http://intranetsdm.movilidadbogota.gov.co:7778/images/pobtrans.gif">
          <a:extLst>
            <a:ext uri="{FF2B5EF4-FFF2-40B4-BE49-F238E27FC236}">
              <a16:creationId xmlns:a16="http://schemas.microsoft.com/office/drawing/2014/main" id="{8689C5DF-F40B-4FEE-B7AA-803B3CDD27BC}"/>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28" name="image4.png" descr="http://intranetsdm.movilidadbogota.gov.co:7778/images/pobtrans.gif">
          <a:extLst>
            <a:ext uri="{FF2B5EF4-FFF2-40B4-BE49-F238E27FC236}">
              <a16:creationId xmlns:a16="http://schemas.microsoft.com/office/drawing/2014/main" id="{9309AC74-068A-4DBE-9F70-34AE18F897D0}"/>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29" name="image4.png" descr="http://intranetsdm.movilidadbogota.gov.co:7778/images/pobtrans.gif">
          <a:extLst>
            <a:ext uri="{FF2B5EF4-FFF2-40B4-BE49-F238E27FC236}">
              <a16:creationId xmlns:a16="http://schemas.microsoft.com/office/drawing/2014/main" id="{02315650-AEBA-40DC-865E-AFDC01F2EF14}"/>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30" name="image4.png" descr="http://intranetsdm.movilidadbogota.gov.co:7778/images/pobtrans.gif">
          <a:extLst>
            <a:ext uri="{FF2B5EF4-FFF2-40B4-BE49-F238E27FC236}">
              <a16:creationId xmlns:a16="http://schemas.microsoft.com/office/drawing/2014/main" id="{D81756AA-C5DA-4A67-A7EF-2C1D1564E731}"/>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31" name="image4.png" descr="http://intranetsdm.movilidadbogota.gov.co:7778/images/pobtrans.gif">
          <a:extLst>
            <a:ext uri="{FF2B5EF4-FFF2-40B4-BE49-F238E27FC236}">
              <a16:creationId xmlns:a16="http://schemas.microsoft.com/office/drawing/2014/main" id="{01AE49E3-C7CF-4E3E-8F66-92D5F1EF0EBD}"/>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32" name="image4.png" descr="http://intranetsdm.movilidadbogota.gov.co:7778/images/pobtrans.gif">
          <a:extLst>
            <a:ext uri="{FF2B5EF4-FFF2-40B4-BE49-F238E27FC236}">
              <a16:creationId xmlns:a16="http://schemas.microsoft.com/office/drawing/2014/main" id="{DC5DD59E-64F3-439D-8AE5-8555F6A136E1}"/>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33" name="image4.png" descr="http://intranetsdm.movilidadbogota.gov.co:7778/images/pobtrans.gif">
          <a:extLst>
            <a:ext uri="{FF2B5EF4-FFF2-40B4-BE49-F238E27FC236}">
              <a16:creationId xmlns:a16="http://schemas.microsoft.com/office/drawing/2014/main" id="{61AE4675-E846-498E-A0A4-9B1B5254F73F}"/>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34" name="image4.png" descr="http://intranetsdm.movilidadbogota.gov.co:7778/images/pobtrans.gif">
          <a:extLst>
            <a:ext uri="{FF2B5EF4-FFF2-40B4-BE49-F238E27FC236}">
              <a16:creationId xmlns:a16="http://schemas.microsoft.com/office/drawing/2014/main" id="{7EAA70D9-F4A3-4B2F-8F15-85187635B0A7}"/>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35" name="image4.png" descr="http://intranetsdm.movilidadbogota.gov.co:7778/images/pobtrans.gif">
          <a:extLst>
            <a:ext uri="{FF2B5EF4-FFF2-40B4-BE49-F238E27FC236}">
              <a16:creationId xmlns:a16="http://schemas.microsoft.com/office/drawing/2014/main" id="{BDF23C70-F4B9-404E-950D-775B0E5D0CEA}"/>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36" name="image3.png" descr="http://intranetsdm.movilidadbogota.gov.co:7778/images/pobtrans.gif">
          <a:extLst>
            <a:ext uri="{FF2B5EF4-FFF2-40B4-BE49-F238E27FC236}">
              <a16:creationId xmlns:a16="http://schemas.microsoft.com/office/drawing/2014/main" id="{87C22A5F-EFC6-4906-9E81-F62118EF90E0}"/>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337" name="image3.png" descr="http://intranetsdm.movilidadbogota.gov.co:7778/images/pobtrans.gif">
          <a:extLst>
            <a:ext uri="{FF2B5EF4-FFF2-40B4-BE49-F238E27FC236}">
              <a16:creationId xmlns:a16="http://schemas.microsoft.com/office/drawing/2014/main" id="{2015F5CB-824D-4C17-84E3-B2FCB79729F6}"/>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38" name="image4.png" descr="http://intranetsdm.movilidadbogota.gov.co:7778/images/pobtrans.gif">
          <a:extLst>
            <a:ext uri="{FF2B5EF4-FFF2-40B4-BE49-F238E27FC236}">
              <a16:creationId xmlns:a16="http://schemas.microsoft.com/office/drawing/2014/main" id="{A1BBC8B3-21BB-4B3C-AE7F-CD4D4D5F2F5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39" name="image4.png" descr="http://intranetsdm.movilidadbogota.gov.co:7778/images/pobtrans.gif">
          <a:extLst>
            <a:ext uri="{FF2B5EF4-FFF2-40B4-BE49-F238E27FC236}">
              <a16:creationId xmlns:a16="http://schemas.microsoft.com/office/drawing/2014/main" id="{7B54EF6B-A051-473E-9B3D-C9CCB9B4218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40" name="image4.png" descr="http://intranetsdm.movilidadbogota.gov.co:7778/images/pobtrans.gif">
          <a:extLst>
            <a:ext uri="{FF2B5EF4-FFF2-40B4-BE49-F238E27FC236}">
              <a16:creationId xmlns:a16="http://schemas.microsoft.com/office/drawing/2014/main" id="{2D4F2CD6-6925-413C-A569-C225EDA9CC0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41" name="image4.png" descr="http://intranetsdm.movilidadbogota.gov.co:7778/images/pobtrans.gif">
          <a:extLst>
            <a:ext uri="{FF2B5EF4-FFF2-40B4-BE49-F238E27FC236}">
              <a16:creationId xmlns:a16="http://schemas.microsoft.com/office/drawing/2014/main" id="{C9D205FD-E3DA-446B-AB27-681962A194D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42" name="image4.png" descr="http://intranetsdm.movilidadbogota.gov.co:7778/images/pobtrans.gif">
          <a:extLst>
            <a:ext uri="{FF2B5EF4-FFF2-40B4-BE49-F238E27FC236}">
              <a16:creationId xmlns:a16="http://schemas.microsoft.com/office/drawing/2014/main" id="{E42330A1-7295-45DE-A7AF-9D55E84B98E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43" name="image4.png" descr="http://intranetsdm.movilidadbogota.gov.co:7778/images/pobtrans.gif">
          <a:extLst>
            <a:ext uri="{FF2B5EF4-FFF2-40B4-BE49-F238E27FC236}">
              <a16:creationId xmlns:a16="http://schemas.microsoft.com/office/drawing/2014/main" id="{D44ADDC5-DFFF-490E-A6F0-2EE57CDC236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44" name="image4.png" descr="http://intranetsdm.movilidadbogota.gov.co:7778/images/pobtrans.gif">
          <a:extLst>
            <a:ext uri="{FF2B5EF4-FFF2-40B4-BE49-F238E27FC236}">
              <a16:creationId xmlns:a16="http://schemas.microsoft.com/office/drawing/2014/main" id="{29A22687-CCD8-4D31-97B1-9436766C82E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45" name="image4.png" descr="http://intranetsdm.movilidadbogota.gov.co:7778/images/pobtrans.gif">
          <a:extLst>
            <a:ext uri="{FF2B5EF4-FFF2-40B4-BE49-F238E27FC236}">
              <a16:creationId xmlns:a16="http://schemas.microsoft.com/office/drawing/2014/main" id="{FC1A4940-8043-45D4-87B0-C5D833C6C51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46" name="image4.png" descr="http://intranetsdm.movilidadbogota.gov.co:7778/images/pobtrans.gif">
          <a:extLst>
            <a:ext uri="{FF2B5EF4-FFF2-40B4-BE49-F238E27FC236}">
              <a16:creationId xmlns:a16="http://schemas.microsoft.com/office/drawing/2014/main" id="{A80FAF8B-F4D6-4428-8397-9F9D89440FA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47" name="image4.png" descr="http://intranetsdm.movilidadbogota.gov.co:7778/images/pobtrans.gif">
          <a:extLst>
            <a:ext uri="{FF2B5EF4-FFF2-40B4-BE49-F238E27FC236}">
              <a16:creationId xmlns:a16="http://schemas.microsoft.com/office/drawing/2014/main" id="{FD29979A-BCCA-4750-BDAA-B950E1AB53C3}"/>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48" name="image4.png" descr="http://intranetsdm.movilidadbogota.gov.co:7778/images/pobtrans.gif">
          <a:extLst>
            <a:ext uri="{FF2B5EF4-FFF2-40B4-BE49-F238E27FC236}">
              <a16:creationId xmlns:a16="http://schemas.microsoft.com/office/drawing/2014/main" id="{851E5754-B44D-4371-9FCE-207480F928E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49" name="image4.png" descr="http://intranetsdm.movilidadbogota.gov.co:7778/images/pobtrans.gif">
          <a:extLst>
            <a:ext uri="{FF2B5EF4-FFF2-40B4-BE49-F238E27FC236}">
              <a16:creationId xmlns:a16="http://schemas.microsoft.com/office/drawing/2014/main" id="{762BDCE0-8254-4655-B27F-FC0960B926A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50" name="image3.png" descr="http://intranetsdm.movilidadbogota.gov.co:7778/images/pobtrans.gif">
          <a:extLst>
            <a:ext uri="{FF2B5EF4-FFF2-40B4-BE49-F238E27FC236}">
              <a16:creationId xmlns:a16="http://schemas.microsoft.com/office/drawing/2014/main" id="{1DD837B0-AE1A-4778-87FC-7DFC85237310}"/>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51" name="image3.png" descr="http://intranetsdm.movilidadbogota.gov.co:7778/images/pobtrans.gif">
          <a:extLst>
            <a:ext uri="{FF2B5EF4-FFF2-40B4-BE49-F238E27FC236}">
              <a16:creationId xmlns:a16="http://schemas.microsoft.com/office/drawing/2014/main" id="{D1D06708-BB05-4D13-873E-8548922590C0}"/>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52" name="image4.png" descr="http://intranetsdm.movilidadbogota.gov.co:7778/images/pobtrans.gif">
          <a:extLst>
            <a:ext uri="{FF2B5EF4-FFF2-40B4-BE49-F238E27FC236}">
              <a16:creationId xmlns:a16="http://schemas.microsoft.com/office/drawing/2014/main" id="{82E4D941-1433-49B6-93FD-FA080E7A467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53" name="image4.png" descr="http://intranetsdm.movilidadbogota.gov.co:7778/images/pobtrans.gif">
          <a:extLst>
            <a:ext uri="{FF2B5EF4-FFF2-40B4-BE49-F238E27FC236}">
              <a16:creationId xmlns:a16="http://schemas.microsoft.com/office/drawing/2014/main" id="{6F689B29-90C6-49BA-8AF3-46E263639CC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54" name="image4.png" descr="http://intranetsdm.movilidadbogota.gov.co:7778/images/pobtrans.gif">
          <a:extLst>
            <a:ext uri="{FF2B5EF4-FFF2-40B4-BE49-F238E27FC236}">
              <a16:creationId xmlns:a16="http://schemas.microsoft.com/office/drawing/2014/main" id="{B2D698EF-0772-4F47-B4C4-B907CE5E5626}"/>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55" name="image4.png" descr="http://intranetsdm.movilidadbogota.gov.co:7778/images/pobtrans.gif">
          <a:extLst>
            <a:ext uri="{FF2B5EF4-FFF2-40B4-BE49-F238E27FC236}">
              <a16:creationId xmlns:a16="http://schemas.microsoft.com/office/drawing/2014/main" id="{1FA60FCA-BE8F-438B-8579-14D9BA2FD60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56" name="image4.png" descr="http://intranetsdm.movilidadbogota.gov.co:7778/images/pobtrans.gif">
          <a:extLst>
            <a:ext uri="{FF2B5EF4-FFF2-40B4-BE49-F238E27FC236}">
              <a16:creationId xmlns:a16="http://schemas.microsoft.com/office/drawing/2014/main" id="{B0B944CA-14C4-4446-B53B-EE25F7D72723}"/>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57" name="image4.png" descr="http://intranetsdm.movilidadbogota.gov.co:7778/images/pobtrans.gif">
          <a:extLst>
            <a:ext uri="{FF2B5EF4-FFF2-40B4-BE49-F238E27FC236}">
              <a16:creationId xmlns:a16="http://schemas.microsoft.com/office/drawing/2014/main" id="{DFF39C21-C963-43EE-B458-94AE1D09708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58" name="image4.png" descr="http://intranetsdm.movilidadbogota.gov.co:7778/images/pobtrans.gif">
          <a:extLst>
            <a:ext uri="{FF2B5EF4-FFF2-40B4-BE49-F238E27FC236}">
              <a16:creationId xmlns:a16="http://schemas.microsoft.com/office/drawing/2014/main" id="{63CB3E50-E80F-402B-9163-65EEF7D6B8A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59" name="image4.png" descr="http://intranetsdm.movilidadbogota.gov.co:7778/images/pobtrans.gif">
          <a:extLst>
            <a:ext uri="{FF2B5EF4-FFF2-40B4-BE49-F238E27FC236}">
              <a16:creationId xmlns:a16="http://schemas.microsoft.com/office/drawing/2014/main" id="{A68C8595-F62C-450C-AC20-91AE3C206C3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60" name="image4.png" descr="http://intranetsdm.movilidadbogota.gov.co:7778/images/pobtrans.gif">
          <a:extLst>
            <a:ext uri="{FF2B5EF4-FFF2-40B4-BE49-F238E27FC236}">
              <a16:creationId xmlns:a16="http://schemas.microsoft.com/office/drawing/2014/main" id="{0D788DBF-141B-421B-AF3B-F1A008E10CF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61" name="image4.png" descr="http://intranetsdm.movilidadbogota.gov.co:7778/images/pobtrans.gif">
          <a:extLst>
            <a:ext uri="{FF2B5EF4-FFF2-40B4-BE49-F238E27FC236}">
              <a16:creationId xmlns:a16="http://schemas.microsoft.com/office/drawing/2014/main" id="{71326F77-DD29-4440-9C34-240C617925C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62" name="image4.png" descr="http://intranetsdm.movilidadbogota.gov.co:7778/images/pobtrans.gif">
          <a:extLst>
            <a:ext uri="{FF2B5EF4-FFF2-40B4-BE49-F238E27FC236}">
              <a16:creationId xmlns:a16="http://schemas.microsoft.com/office/drawing/2014/main" id="{A9EE6B4D-B1AC-4A76-9332-29249F18146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63" name="image4.png" descr="http://intranetsdm.movilidadbogota.gov.co:7778/images/pobtrans.gif">
          <a:extLst>
            <a:ext uri="{FF2B5EF4-FFF2-40B4-BE49-F238E27FC236}">
              <a16:creationId xmlns:a16="http://schemas.microsoft.com/office/drawing/2014/main" id="{B683DFEA-2362-4C9B-8BC3-DD33F4069D8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64" name="image3.png" descr="http://intranetsdm.movilidadbogota.gov.co:7778/images/pobtrans.gif">
          <a:extLst>
            <a:ext uri="{FF2B5EF4-FFF2-40B4-BE49-F238E27FC236}">
              <a16:creationId xmlns:a16="http://schemas.microsoft.com/office/drawing/2014/main" id="{7646E849-3ED5-46D8-BF65-173F97437443}"/>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365" name="image3.png" descr="http://intranetsdm.movilidadbogota.gov.co:7778/images/pobtrans.gif">
          <a:extLst>
            <a:ext uri="{FF2B5EF4-FFF2-40B4-BE49-F238E27FC236}">
              <a16:creationId xmlns:a16="http://schemas.microsoft.com/office/drawing/2014/main" id="{665174F6-BB1A-4DF3-8854-7F7A13B28339}"/>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66" name="image4.png" descr="http://intranetsdm.movilidadbogota.gov.co:7778/images/pobtrans.gif">
          <a:extLst>
            <a:ext uri="{FF2B5EF4-FFF2-40B4-BE49-F238E27FC236}">
              <a16:creationId xmlns:a16="http://schemas.microsoft.com/office/drawing/2014/main" id="{A7AC78F8-0910-4541-98C7-7F082A564EF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67" name="image4.png" descr="http://intranetsdm.movilidadbogota.gov.co:7778/images/pobtrans.gif">
          <a:extLst>
            <a:ext uri="{FF2B5EF4-FFF2-40B4-BE49-F238E27FC236}">
              <a16:creationId xmlns:a16="http://schemas.microsoft.com/office/drawing/2014/main" id="{C1BADBB4-EF23-4981-ABFB-4F27483D1ED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68" name="image4.png" descr="http://intranetsdm.movilidadbogota.gov.co:7778/images/pobtrans.gif">
          <a:extLst>
            <a:ext uri="{FF2B5EF4-FFF2-40B4-BE49-F238E27FC236}">
              <a16:creationId xmlns:a16="http://schemas.microsoft.com/office/drawing/2014/main" id="{44F419CC-C7E5-46F7-A660-130D4E4802B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69" name="image4.png" descr="http://intranetsdm.movilidadbogota.gov.co:7778/images/pobtrans.gif">
          <a:extLst>
            <a:ext uri="{FF2B5EF4-FFF2-40B4-BE49-F238E27FC236}">
              <a16:creationId xmlns:a16="http://schemas.microsoft.com/office/drawing/2014/main" id="{F4C00142-6C55-40B6-9FBE-223D3DB71BE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70" name="image4.png" descr="http://intranetsdm.movilidadbogota.gov.co:7778/images/pobtrans.gif">
          <a:extLst>
            <a:ext uri="{FF2B5EF4-FFF2-40B4-BE49-F238E27FC236}">
              <a16:creationId xmlns:a16="http://schemas.microsoft.com/office/drawing/2014/main" id="{A336E28E-10C2-4801-9D30-C8C42CF9670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71" name="image4.png" descr="http://intranetsdm.movilidadbogota.gov.co:7778/images/pobtrans.gif">
          <a:extLst>
            <a:ext uri="{FF2B5EF4-FFF2-40B4-BE49-F238E27FC236}">
              <a16:creationId xmlns:a16="http://schemas.microsoft.com/office/drawing/2014/main" id="{25A9858F-00EC-4134-88DB-B7C2CCA9238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72" name="image4.png" descr="http://intranetsdm.movilidadbogota.gov.co:7778/images/pobtrans.gif">
          <a:extLst>
            <a:ext uri="{FF2B5EF4-FFF2-40B4-BE49-F238E27FC236}">
              <a16:creationId xmlns:a16="http://schemas.microsoft.com/office/drawing/2014/main" id="{154ADDBE-BCA3-40A4-BE1B-DB0C9CF27FE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73" name="image4.png" descr="http://intranetsdm.movilidadbogota.gov.co:7778/images/pobtrans.gif">
          <a:extLst>
            <a:ext uri="{FF2B5EF4-FFF2-40B4-BE49-F238E27FC236}">
              <a16:creationId xmlns:a16="http://schemas.microsoft.com/office/drawing/2014/main" id="{887229D8-A1EB-4D9A-9D91-5B49DB65A9A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74" name="image4.png" descr="http://intranetsdm.movilidadbogota.gov.co:7778/images/pobtrans.gif">
          <a:extLst>
            <a:ext uri="{FF2B5EF4-FFF2-40B4-BE49-F238E27FC236}">
              <a16:creationId xmlns:a16="http://schemas.microsoft.com/office/drawing/2014/main" id="{C05AC68B-5C79-4DA2-8E1A-15A06B38904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75" name="image4.png" descr="http://intranetsdm.movilidadbogota.gov.co:7778/images/pobtrans.gif">
          <a:extLst>
            <a:ext uri="{FF2B5EF4-FFF2-40B4-BE49-F238E27FC236}">
              <a16:creationId xmlns:a16="http://schemas.microsoft.com/office/drawing/2014/main" id="{67D210B9-187C-4568-8F34-E6F67B441E5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76" name="image4.png" descr="http://intranetsdm.movilidadbogota.gov.co:7778/images/pobtrans.gif">
          <a:extLst>
            <a:ext uri="{FF2B5EF4-FFF2-40B4-BE49-F238E27FC236}">
              <a16:creationId xmlns:a16="http://schemas.microsoft.com/office/drawing/2014/main" id="{6EDD5A96-3325-4D60-9AFB-89CB763B27E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77" name="image4.png" descr="http://intranetsdm.movilidadbogota.gov.co:7778/images/pobtrans.gif">
          <a:extLst>
            <a:ext uri="{FF2B5EF4-FFF2-40B4-BE49-F238E27FC236}">
              <a16:creationId xmlns:a16="http://schemas.microsoft.com/office/drawing/2014/main" id="{D7E6060B-1BA3-4D34-86DE-289013BA5C6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78" name="image3.png" descr="http://intranetsdm.movilidadbogota.gov.co:7778/images/pobtrans.gif">
          <a:extLst>
            <a:ext uri="{FF2B5EF4-FFF2-40B4-BE49-F238E27FC236}">
              <a16:creationId xmlns:a16="http://schemas.microsoft.com/office/drawing/2014/main" id="{B913027F-285B-47E4-82DB-313146956AB5}"/>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79" name="image3.png" descr="http://intranetsdm.movilidadbogota.gov.co:7778/images/pobtrans.gif">
          <a:extLst>
            <a:ext uri="{FF2B5EF4-FFF2-40B4-BE49-F238E27FC236}">
              <a16:creationId xmlns:a16="http://schemas.microsoft.com/office/drawing/2014/main" id="{DD204EC6-84EA-49D1-B71D-A167FAA87631}"/>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80" name="image4.png" descr="http://intranetsdm.movilidadbogota.gov.co:7778/images/pobtrans.gif">
          <a:extLst>
            <a:ext uri="{FF2B5EF4-FFF2-40B4-BE49-F238E27FC236}">
              <a16:creationId xmlns:a16="http://schemas.microsoft.com/office/drawing/2014/main" id="{347E410F-F9E7-4312-B9AB-D448BB777606}"/>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81" name="image4.png" descr="http://intranetsdm.movilidadbogota.gov.co:7778/images/pobtrans.gif">
          <a:extLst>
            <a:ext uri="{FF2B5EF4-FFF2-40B4-BE49-F238E27FC236}">
              <a16:creationId xmlns:a16="http://schemas.microsoft.com/office/drawing/2014/main" id="{97CD5752-1776-4ACD-B9C3-CFA36994157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82" name="image4.png" descr="http://intranetsdm.movilidadbogota.gov.co:7778/images/pobtrans.gif">
          <a:extLst>
            <a:ext uri="{FF2B5EF4-FFF2-40B4-BE49-F238E27FC236}">
              <a16:creationId xmlns:a16="http://schemas.microsoft.com/office/drawing/2014/main" id="{C98C7AEE-82D7-4711-BC0B-974A4063CC1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83" name="image4.png" descr="http://intranetsdm.movilidadbogota.gov.co:7778/images/pobtrans.gif">
          <a:extLst>
            <a:ext uri="{FF2B5EF4-FFF2-40B4-BE49-F238E27FC236}">
              <a16:creationId xmlns:a16="http://schemas.microsoft.com/office/drawing/2014/main" id="{F0DB3D90-A5B9-432A-A532-744361805E1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84" name="image4.png" descr="http://intranetsdm.movilidadbogota.gov.co:7778/images/pobtrans.gif">
          <a:extLst>
            <a:ext uri="{FF2B5EF4-FFF2-40B4-BE49-F238E27FC236}">
              <a16:creationId xmlns:a16="http://schemas.microsoft.com/office/drawing/2014/main" id="{2F2FFB51-3096-4FBF-B8A2-A50EF4C8CA3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85" name="image4.png" descr="http://intranetsdm.movilidadbogota.gov.co:7778/images/pobtrans.gif">
          <a:extLst>
            <a:ext uri="{FF2B5EF4-FFF2-40B4-BE49-F238E27FC236}">
              <a16:creationId xmlns:a16="http://schemas.microsoft.com/office/drawing/2014/main" id="{90A26EBB-F2E1-47EF-95C5-7B3391CFA17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86" name="image4.png" descr="http://intranetsdm.movilidadbogota.gov.co:7778/images/pobtrans.gif">
          <a:extLst>
            <a:ext uri="{FF2B5EF4-FFF2-40B4-BE49-F238E27FC236}">
              <a16:creationId xmlns:a16="http://schemas.microsoft.com/office/drawing/2014/main" id="{113DE819-710C-49D7-9F17-52F8F042F0A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87" name="image4.png" descr="http://intranetsdm.movilidadbogota.gov.co:7778/images/pobtrans.gif">
          <a:extLst>
            <a:ext uri="{FF2B5EF4-FFF2-40B4-BE49-F238E27FC236}">
              <a16:creationId xmlns:a16="http://schemas.microsoft.com/office/drawing/2014/main" id="{1E6B953B-C3C3-4D29-8A09-C205DEA459E2}"/>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88" name="image4.png" descr="http://intranetsdm.movilidadbogota.gov.co:7778/images/pobtrans.gif">
          <a:extLst>
            <a:ext uri="{FF2B5EF4-FFF2-40B4-BE49-F238E27FC236}">
              <a16:creationId xmlns:a16="http://schemas.microsoft.com/office/drawing/2014/main" id="{CD8AA844-A456-4553-B98F-16EAFED01228}"/>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89" name="image4.png" descr="http://intranetsdm.movilidadbogota.gov.co:7778/images/pobtrans.gif">
          <a:extLst>
            <a:ext uri="{FF2B5EF4-FFF2-40B4-BE49-F238E27FC236}">
              <a16:creationId xmlns:a16="http://schemas.microsoft.com/office/drawing/2014/main" id="{29099D63-4DE7-461C-9E45-6011C07A6C0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90" name="image4.png" descr="http://intranetsdm.movilidadbogota.gov.co:7778/images/pobtrans.gif">
          <a:extLst>
            <a:ext uri="{FF2B5EF4-FFF2-40B4-BE49-F238E27FC236}">
              <a16:creationId xmlns:a16="http://schemas.microsoft.com/office/drawing/2014/main" id="{CEF3AEB9-63E4-4E48-956E-4D6FEC20064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91" name="image4.png" descr="http://intranetsdm.movilidadbogota.gov.co:7778/images/pobtrans.gif">
          <a:extLst>
            <a:ext uri="{FF2B5EF4-FFF2-40B4-BE49-F238E27FC236}">
              <a16:creationId xmlns:a16="http://schemas.microsoft.com/office/drawing/2014/main" id="{0A65CC0C-15AA-487B-9601-B3A6C3DB5ED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92" name="image3.png" descr="http://intranetsdm.movilidadbogota.gov.co:7778/images/pobtrans.gif">
          <a:extLst>
            <a:ext uri="{FF2B5EF4-FFF2-40B4-BE49-F238E27FC236}">
              <a16:creationId xmlns:a16="http://schemas.microsoft.com/office/drawing/2014/main" id="{2B65C351-35B5-414D-94BC-4E6AA00A98D8}"/>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93" name="image3.png" descr="http://intranetsdm.movilidadbogota.gov.co:7778/images/pobtrans.gif">
          <a:extLst>
            <a:ext uri="{FF2B5EF4-FFF2-40B4-BE49-F238E27FC236}">
              <a16:creationId xmlns:a16="http://schemas.microsoft.com/office/drawing/2014/main" id="{E2ED2DB9-1424-4671-BF38-919190AA4315}"/>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94" name="image4.png" descr="http://intranetsdm.movilidadbogota.gov.co:7778/images/pobtrans.gif">
          <a:extLst>
            <a:ext uri="{FF2B5EF4-FFF2-40B4-BE49-F238E27FC236}">
              <a16:creationId xmlns:a16="http://schemas.microsoft.com/office/drawing/2014/main" id="{3D58C421-B1F1-42F6-BB81-960FF2CEC4B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95" name="image4.png" descr="http://intranetsdm.movilidadbogota.gov.co:7778/images/pobtrans.gif">
          <a:extLst>
            <a:ext uri="{FF2B5EF4-FFF2-40B4-BE49-F238E27FC236}">
              <a16:creationId xmlns:a16="http://schemas.microsoft.com/office/drawing/2014/main" id="{8CC05794-A62C-4C27-A406-95E47AE28D6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96" name="image4.png" descr="http://intranetsdm.movilidadbogota.gov.co:7778/images/pobtrans.gif">
          <a:extLst>
            <a:ext uri="{FF2B5EF4-FFF2-40B4-BE49-F238E27FC236}">
              <a16:creationId xmlns:a16="http://schemas.microsoft.com/office/drawing/2014/main" id="{80B6319F-11F8-41D4-AA07-BE33B456C21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97" name="image4.png" descr="http://intranetsdm.movilidadbogota.gov.co:7778/images/pobtrans.gif">
          <a:extLst>
            <a:ext uri="{FF2B5EF4-FFF2-40B4-BE49-F238E27FC236}">
              <a16:creationId xmlns:a16="http://schemas.microsoft.com/office/drawing/2014/main" id="{69BC93FC-1A19-4D86-AC72-CD71BA3018A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98" name="image4.png" descr="http://intranetsdm.movilidadbogota.gov.co:7778/images/pobtrans.gif">
          <a:extLst>
            <a:ext uri="{FF2B5EF4-FFF2-40B4-BE49-F238E27FC236}">
              <a16:creationId xmlns:a16="http://schemas.microsoft.com/office/drawing/2014/main" id="{079C52AF-9A61-45FF-9879-21202D038F7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399" name="image4.png" descr="http://intranetsdm.movilidadbogota.gov.co:7778/images/pobtrans.gif">
          <a:extLst>
            <a:ext uri="{FF2B5EF4-FFF2-40B4-BE49-F238E27FC236}">
              <a16:creationId xmlns:a16="http://schemas.microsoft.com/office/drawing/2014/main" id="{391FD8B5-A1F3-4718-8FC4-BC129CA9746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00" name="image4.png" descr="http://intranetsdm.movilidadbogota.gov.co:7778/images/pobtrans.gif">
          <a:extLst>
            <a:ext uri="{FF2B5EF4-FFF2-40B4-BE49-F238E27FC236}">
              <a16:creationId xmlns:a16="http://schemas.microsoft.com/office/drawing/2014/main" id="{6D4B1C82-30D6-4F07-B552-5C63887B994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01" name="image4.png" descr="http://intranetsdm.movilidadbogota.gov.co:7778/images/pobtrans.gif">
          <a:extLst>
            <a:ext uri="{FF2B5EF4-FFF2-40B4-BE49-F238E27FC236}">
              <a16:creationId xmlns:a16="http://schemas.microsoft.com/office/drawing/2014/main" id="{B9321733-E391-4123-A856-8307F52AAF9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02" name="image4.png" descr="http://intranetsdm.movilidadbogota.gov.co:7778/images/pobtrans.gif">
          <a:extLst>
            <a:ext uri="{FF2B5EF4-FFF2-40B4-BE49-F238E27FC236}">
              <a16:creationId xmlns:a16="http://schemas.microsoft.com/office/drawing/2014/main" id="{1A8ABD74-FA73-4EB6-9ADE-FB4DD3A77F6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03" name="image4.png" descr="http://intranetsdm.movilidadbogota.gov.co:7778/images/pobtrans.gif">
          <a:extLst>
            <a:ext uri="{FF2B5EF4-FFF2-40B4-BE49-F238E27FC236}">
              <a16:creationId xmlns:a16="http://schemas.microsoft.com/office/drawing/2014/main" id="{0B278547-A66F-49A2-8D56-6E9D71118D1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04" name="image4.png" descr="http://intranetsdm.movilidadbogota.gov.co:7778/images/pobtrans.gif">
          <a:extLst>
            <a:ext uri="{FF2B5EF4-FFF2-40B4-BE49-F238E27FC236}">
              <a16:creationId xmlns:a16="http://schemas.microsoft.com/office/drawing/2014/main" id="{C00E12B7-4017-4673-8E03-77086384E6E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05" name="image4.png" descr="http://intranetsdm.movilidadbogota.gov.co:7778/images/pobtrans.gif">
          <a:extLst>
            <a:ext uri="{FF2B5EF4-FFF2-40B4-BE49-F238E27FC236}">
              <a16:creationId xmlns:a16="http://schemas.microsoft.com/office/drawing/2014/main" id="{5D30E2AB-5B0D-4DA5-A283-680E6100393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06" name="image3.png" descr="http://intranetsdm.movilidadbogota.gov.co:7778/images/pobtrans.gif">
          <a:extLst>
            <a:ext uri="{FF2B5EF4-FFF2-40B4-BE49-F238E27FC236}">
              <a16:creationId xmlns:a16="http://schemas.microsoft.com/office/drawing/2014/main" id="{1B5F116D-B6A8-4D2F-9312-20FCC2268D36}"/>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07" name="image3.png" descr="http://intranetsdm.movilidadbogota.gov.co:7778/images/pobtrans.gif">
          <a:extLst>
            <a:ext uri="{FF2B5EF4-FFF2-40B4-BE49-F238E27FC236}">
              <a16:creationId xmlns:a16="http://schemas.microsoft.com/office/drawing/2014/main" id="{8D4B826B-990F-4AB8-86BD-EE42AC7FDECF}"/>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08" name="image4.png" descr="http://intranetsdm.movilidadbogota.gov.co:7778/images/pobtrans.gif">
          <a:extLst>
            <a:ext uri="{FF2B5EF4-FFF2-40B4-BE49-F238E27FC236}">
              <a16:creationId xmlns:a16="http://schemas.microsoft.com/office/drawing/2014/main" id="{16920569-B23E-47D4-9397-934295A5D59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09" name="image4.png" descr="http://intranetsdm.movilidadbogota.gov.co:7778/images/pobtrans.gif">
          <a:extLst>
            <a:ext uri="{FF2B5EF4-FFF2-40B4-BE49-F238E27FC236}">
              <a16:creationId xmlns:a16="http://schemas.microsoft.com/office/drawing/2014/main" id="{F782457D-B1FB-4BF8-8BE2-D9C363B33A0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10" name="image4.png" descr="http://intranetsdm.movilidadbogota.gov.co:7778/images/pobtrans.gif">
          <a:extLst>
            <a:ext uri="{FF2B5EF4-FFF2-40B4-BE49-F238E27FC236}">
              <a16:creationId xmlns:a16="http://schemas.microsoft.com/office/drawing/2014/main" id="{82546C14-F6B8-4AB1-AD86-41FD0A83C9B9}"/>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11" name="image4.png" descr="http://intranetsdm.movilidadbogota.gov.co:7778/images/pobtrans.gif">
          <a:extLst>
            <a:ext uri="{FF2B5EF4-FFF2-40B4-BE49-F238E27FC236}">
              <a16:creationId xmlns:a16="http://schemas.microsoft.com/office/drawing/2014/main" id="{B76EE5A0-9F39-42C4-BCE4-764B479A377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12" name="image4.png" descr="http://intranetsdm.movilidadbogota.gov.co:7778/images/pobtrans.gif">
          <a:extLst>
            <a:ext uri="{FF2B5EF4-FFF2-40B4-BE49-F238E27FC236}">
              <a16:creationId xmlns:a16="http://schemas.microsoft.com/office/drawing/2014/main" id="{52312096-4B71-4A6B-953F-2C6D3A2D4996}"/>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13" name="image4.png" descr="http://intranetsdm.movilidadbogota.gov.co:7778/images/pobtrans.gif">
          <a:extLst>
            <a:ext uri="{FF2B5EF4-FFF2-40B4-BE49-F238E27FC236}">
              <a16:creationId xmlns:a16="http://schemas.microsoft.com/office/drawing/2014/main" id="{47F74001-DAE9-407A-BFE8-E583C6626516}"/>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14" name="image4.png" descr="http://intranetsdm.movilidadbogota.gov.co:7778/images/pobtrans.gif">
          <a:extLst>
            <a:ext uri="{FF2B5EF4-FFF2-40B4-BE49-F238E27FC236}">
              <a16:creationId xmlns:a16="http://schemas.microsoft.com/office/drawing/2014/main" id="{66DD94AC-F0CF-4953-AF6C-DA30870453C6}"/>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15" name="image4.png" descr="http://intranetsdm.movilidadbogota.gov.co:7778/images/pobtrans.gif">
          <a:extLst>
            <a:ext uri="{FF2B5EF4-FFF2-40B4-BE49-F238E27FC236}">
              <a16:creationId xmlns:a16="http://schemas.microsoft.com/office/drawing/2014/main" id="{53622344-294C-45FF-B640-17F55BF4CA56}"/>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16" name="image4.png" descr="http://intranetsdm.movilidadbogota.gov.co:7778/images/pobtrans.gif">
          <a:extLst>
            <a:ext uri="{FF2B5EF4-FFF2-40B4-BE49-F238E27FC236}">
              <a16:creationId xmlns:a16="http://schemas.microsoft.com/office/drawing/2014/main" id="{E38307D9-4E00-44A4-B397-30FFC6B7358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17" name="image4.png" descr="http://intranetsdm.movilidadbogota.gov.co:7778/images/pobtrans.gif">
          <a:extLst>
            <a:ext uri="{FF2B5EF4-FFF2-40B4-BE49-F238E27FC236}">
              <a16:creationId xmlns:a16="http://schemas.microsoft.com/office/drawing/2014/main" id="{98974964-E22F-46A7-9064-9346679A6299}"/>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18" name="image4.png" descr="http://intranetsdm.movilidadbogota.gov.co:7778/images/pobtrans.gif">
          <a:extLst>
            <a:ext uri="{FF2B5EF4-FFF2-40B4-BE49-F238E27FC236}">
              <a16:creationId xmlns:a16="http://schemas.microsoft.com/office/drawing/2014/main" id="{0DDFB8CE-71EF-47A7-80D2-3D2BD3A1612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19" name="image4.png" descr="http://intranetsdm.movilidadbogota.gov.co:7778/images/pobtrans.gif">
          <a:extLst>
            <a:ext uri="{FF2B5EF4-FFF2-40B4-BE49-F238E27FC236}">
              <a16:creationId xmlns:a16="http://schemas.microsoft.com/office/drawing/2014/main" id="{67205BF4-903F-487D-870E-75DB1840B67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20" name="image3.png" descr="http://intranetsdm.movilidadbogota.gov.co:7778/images/pobtrans.gif">
          <a:extLst>
            <a:ext uri="{FF2B5EF4-FFF2-40B4-BE49-F238E27FC236}">
              <a16:creationId xmlns:a16="http://schemas.microsoft.com/office/drawing/2014/main" id="{EF587250-006B-44B6-BC8F-DD2FAB8F9D7B}"/>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21" name="image3.png" descr="http://intranetsdm.movilidadbogota.gov.co:7778/images/pobtrans.gif">
          <a:extLst>
            <a:ext uri="{FF2B5EF4-FFF2-40B4-BE49-F238E27FC236}">
              <a16:creationId xmlns:a16="http://schemas.microsoft.com/office/drawing/2014/main" id="{2D004D0E-10DD-4262-8510-E6153FB2C2C2}"/>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22" name="image4.png" descr="http://intranetsdm.movilidadbogota.gov.co:7778/images/pobtrans.gif">
          <a:extLst>
            <a:ext uri="{FF2B5EF4-FFF2-40B4-BE49-F238E27FC236}">
              <a16:creationId xmlns:a16="http://schemas.microsoft.com/office/drawing/2014/main" id="{D6E19A19-85AA-422A-8883-8F4FE0D7669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23" name="image4.png" descr="http://intranetsdm.movilidadbogota.gov.co:7778/images/pobtrans.gif">
          <a:extLst>
            <a:ext uri="{FF2B5EF4-FFF2-40B4-BE49-F238E27FC236}">
              <a16:creationId xmlns:a16="http://schemas.microsoft.com/office/drawing/2014/main" id="{3A1F571F-B954-4CD9-9A36-1943993D3E86}"/>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24" name="image4.png" descr="http://intranetsdm.movilidadbogota.gov.co:7778/images/pobtrans.gif">
          <a:extLst>
            <a:ext uri="{FF2B5EF4-FFF2-40B4-BE49-F238E27FC236}">
              <a16:creationId xmlns:a16="http://schemas.microsoft.com/office/drawing/2014/main" id="{EA0CA579-9E44-4E10-9500-543F63463B1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25" name="image4.png" descr="http://intranetsdm.movilidadbogota.gov.co:7778/images/pobtrans.gif">
          <a:extLst>
            <a:ext uri="{FF2B5EF4-FFF2-40B4-BE49-F238E27FC236}">
              <a16:creationId xmlns:a16="http://schemas.microsoft.com/office/drawing/2014/main" id="{477B20CB-92C0-41D6-BAB0-A85444E12B1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26" name="image4.png" descr="http://intranetsdm.movilidadbogota.gov.co:7778/images/pobtrans.gif">
          <a:extLst>
            <a:ext uri="{FF2B5EF4-FFF2-40B4-BE49-F238E27FC236}">
              <a16:creationId xmlns:a16="http://schemas.microsoft.com/office/drawing/2014/main" id="{F690BDC5-7672-4B3C-BBD7-577AFC063D2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27" name="image4.png" descr="http://intranetsdm.movilidadbogota.gov.co:7778/images/pobtrans.gif">
          <a:extLst>
            <a:ext uri="{FF2B5EF4-FFF2-40B4-BE49-F238E27FC236}">
              <a16:creationId xmlns:a16="http://schemas.microsoft.com/office/drawing/2014/main" id="{77938A5A-DC0A-4075-BD2F-EE15DBCE739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28" name="image4.png" descr="http://intranetsdm.movilidadbogota.gov.co:7778/images/pobtrans.gif">
          <a:extLst>
            <a:ext uri="{FF2B5EF4-FFF2-40B4-BE49-F238E27FC236}">
              <a16:creationId xmlns:a16="http://schemas.microsoft.com/office/drawing/2014/main" id="{BD1B1119-0FC4-4DE3-A906-9F035DDF2F0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29" name="image4.png" descr="http://intranetsdm.movilidadbogota.gov.co:7778/images/pobtrans.gif">
          <a:extLst>
            <a:ext uri="{FF2B5EF4-FFF2-40B4-BE49-F238E27FC236}">
              <a16:creationId xmlns:a16="http://schemas.microsoft.com/office/drawing/2014/main" id="{0A96A2EF-AF18-4513-A822-F0402BF7AF2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30" name="image4.png" descr="http://intranetsdm.movilidadbogota.gov.co:7778/images/pobtrans.gif">
          <a:extLst>
            <a:ext uri="{FF2B5EF4-FFF2-40B4-BE49-F238E27FC236}">
              <a16:creationId xmlns:a16="http://schemas.microsoft.com/office/drawing/2014/main" id="{4F0890A3-51E1-48AF-860A-B69EF6A888D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31" name="image4.png" descr="http://intranetsdm.movilidadbogota.gov.co:7778/images/pobtrans.gif">
          <a:extLst>
            <a:ext uri="{FF2B5EF4-FFF2-40B4-BE49-F238E27FC236}">
              <a16:creationId xmlns:a16="http://schemas.microsoft.com/office/drawing/2014/main" id="{332C6414-74E1-47B6-9D10-3A8BC804F7F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32" name="image4.png" descr="http://intranetsdm.movilidadbogota.gov.co:7778/images/pobtrans.gif">
          <a:extLst>
            <a:ext uri="{FF2B5EF4-FFF2-40B4-BE49-F238E27FC236}">
              <a16:creationId xmlns:a16="http://schemas.microsoft.com/office/drawing/2014/main" id="{A25910C6-7D98-4712-B23D-1D027310767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33" name="image4.png" descr="http://intranetsdm.movilidadbogota.gov.co:7778/images/pobtrans.gif">
          <a:extLst>
            <a:ext uri="{FF2B5EF4-FFF2-40B4-BE49-F238E27FC236}">
              <a16:creationId xmlns:a16="http://schemas.microsoft.com/office/drawing/2014/main" id="{8EB19473-601A-4968-85C1-39A015AFFB9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34" name="image3.png" descr="http://intranetsdm.movilidadbogota.gov.co:7778/images/pobtrans.gif">
          <a:extLst>
            <a:ext uri="{FF2B5EF4-FFF2-40B4-BE49-F238E27FC236}">
              <a16:creationId xmlns:a16="http://schemas.microsoft.com/office/drawing/2014/main" id="{803384AF-46BF-4E2A-A048-276BAC6CA5B7}"/>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35" name="image3.png" descr="http://intranetsdm.movilidadbogota.gov.co:7778/images/pobtrans.gif">
          <a:extLst>
            <a:ext uri="{FF2B5EF4-FFF2-40B4-BE49-F238E27FC236}">
              <a16:creationId xmlns:a16="http://schemas.microsoft.com/office/drawing/2014/main" id="{5C0C3492-EF12-4A90-B4CE-4147B093EC79}"/>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36" name="image4.png" descr="http://intranetsdm.movilidadbogota.gov.co:7778/images/pobtrans.gif">
          <a:extLst>
            <a:ext uri="{FF2B5EF4-FFF2-40B4-BE49-F238E27FC236}">
              <a16:creationId xmlns:a16="http://schemas.microsoft.com/office/drawing/2014/main" id="{55D48956-6ACE-4FE7-8A63-2112CE14A06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37" name="image4.png" descr="http://intranetsdm.movilidadbogota.gov.co:7778/images/pobtrans.gif">
          <a:extLst>
            <a:ext uri="{FF2B5EF4-FFF2-40B4-BE49-F238E27FC236}">
              <a16:creationId xmlns:a16="http://schemas.microsoft.com/office/drawing/2014/main" id="{155D0693-CF31-4420-9FC7-1D3590C504E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38" name="image4.png" descr="http://intranetsdm.movilidadbogota.gov.co:7778/images/pobtrans.gif">
          <a:extLst>
            <a:ext uri="{FF2B5EF4-FFF2-40B4-BE49-F238E27FC236}">
              <a16:creationId xmlns:a16="http://schemas.microsoft.com/office/drawing/2014/main" id="{44774EDE-175A-47E8-8CC5-487B5CD3621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39" name="image4.png" descr="http://intranetsdm.movilidadbogota.gov.co:7778/images/pobtrans.gif">
          <a:extLst>
            <a:ext uri="{FF2B5EF4-FFF2-40B4-BE49-F238E27FC236}">
              <a16:creationId xmlns:a16="http://schemas.microsoft.com/office/drawing/2014/main" id="{F03CE62E-08A7-484C-8FFA-4E17FD357B0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40" name="image4.png" descr="http://intranetsdm.movilidadbogota.gov.co:7778/images/pobtrans.gif">
          <a:extLst>
            <a:ext uri="{FF2B5EF4-FFF2-40B4-BE49-F238E27FC236}">
              <a16:creationId xmlns:a16="http://schemas.microsoft.com/office/drawing/2014/main" id="{CCC37C1B-5C82-447F-8D71-F0912179366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41" name="image4.png" descr="http://intranetsdm.movilidadbogota.gov.co:7778/images/pobtrans.gif">
          <a:extLst>
            <a:ext uri="{FF2B5EF4-FFF2-40B4-BE49-F238E27FC236}">
              <a16:creationId xmlns:a16="http://schemas.microsoft.com/office/drawing/2014/main" id="{7EA0DADC-6E52-40D4-893B-FA6CC10B723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42" name="image4.png" descr="http://intranetsdm.movilidadbogota.gov.co:7778/images/pobtrans.gif">
          <a:extLst>
            <a:ext uri="{FF2B5EF4-FFF2-40B4-BE49-F238E27FC236}">
              <a16:creationId xmlns:a16="http://schemas.microsoft.com/office/drawing/2014/main" id="{19B5E454-77EE-4AAD-90A7-CA2A12275F5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43" name="image4.png" descr="http://intranetsdm.movilidadbogota.gov.co:7778/images/pobtrans.gif">
          <a:extLst>
            <a:ext uri="{FF2B5EF4-FFF2-40B4-BE49-F238E27FC236}">
              <a16:creationId xmlns:a16="http://schemas.microsoft.com/office/drawing/2014/main" id="{4B93E269-A88E-426B-9681-2845CDB8190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44" name="image4.png" descr="http://intranetsdm.movilidadbogota.gov.co:7778/images/pobtrans.gif">
          <a:extLst>
            <a:ext uri="{FF2B5EF4-FFF2-40B4-BE49-F238E27FC236}">
              <a16:creationId xmlns:a16="http://schemas.microsoft.com/office/drawing/2014/main" id="{5BA6B34E-B758-4930-8553-5C5CE3C80293}"/>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45" name="image4.png" descr="http://intranetsdm.movilidadbogota.gov.co:7778/images/pobtrans.gif">
          <a:extLst>
            <a:ext uri="{FF2B5EF4-FFF2-40B4-BE49-F238E27FC236}">
              <a16:creationId xmlns:a16="http://schemas.microsoft.com/office/drawing/2014/main" id="{C0F71A90-8AFF-4500-A7F2-FF5DC518644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46" name="image4.png" descr="http://intranetsdm.movilidadbogota.gov.co:7778/images/pobtrans.gif">
          <a:extLst>
            <a:ext uri="{FF2B5EF4-FFF2-40B4-BE49-F238E27FC236}">
              <a16:creationId xmlns:a16="http://schemas.microsoft.com/office/drawing/2014/main" id="{BD4A89E5-30D1-4FF1-963A-6F56E9FC91E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47" name="image4.png" descr="http://intranetsdm.movilidadbogota.gov.co:7778/images/pobtrans.gif">
          <a:extLst>
            <a:ext uri="{FF2B5EF4-FFF2-40B4-BE49-F238E27FC236}">
              <a16:creationId xmlns:a16="http://schemas.microsoft.com/office/drawing/2014/main" id="{5AA9E272-B731-4580-B5D0-A6609918FA9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48" name="image3.png" descr="http://intranetsdm.movilidadbogota.gov.co:7778/images/pobtrans.gif">
          <a:extLst>
            <a:ext uri="{FF2B5EF4-FFF2-40B4-BE49-F238E27FC236}">
              <a16:creationId xmlns:a16="http://schemas.microsoft.com/office/drawing/2014/main" id="{2FDB8F96-2E91-4E63-A607-BF1C97B6FBD0}"/>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449" name="image3.png" descr="http://intranetsdm.movilidadbogota.gov.co:7778/images/pobtrans.gif">
          <a:extLst>
            <a:ext uri="{FF2B5EF4-FFF2-40B4-BE49-F238E27FC236}">
              <a16:creationId xmlns:a16="http://schemas.microsoft.com/office/drawing/2014/main" id="{EF26618C-2723-4CBD-9213-E216633C573C}"/>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50" name="image4.png" descr="http://intranetsdm.movilidadbogota.gov.co:7778/images/pobtrans.gif">
          <a:extLst>
            <a:ext uri="{FF2B5EF4-FFF2-40B4-BE49-F238E27FC236}">
              <a16:creationId xmlns:a16="http://schemas.microsoft.com/office/drawing/2014/main" id="{7919366F-AE16-4509-8EAD-10FD34E4CF4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51" name="image4.png" descr="http://intranetsdm.movilidadbogota.gov.co:7778/images/pobtrans.gif">
          <a:extLst>
            <a:ext uri="{FF2B5EF4-FFF2-40B4-BE49-F238E27FC236}">
              <a16:creationId xmlns:a16="http://schemas.microsoft.com/office/drawing/2014/main" id="{1F258219-6A35-4AD5-A387-B13D8AA943D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52" name="image4.png" descr="http://intranetsdm.movilidadbogota.gov.co:7778/images/pobtrans.gif">
          <a:extLst>
            <a:ext uri="{FF2B5EF4-FFF2-40B4-BE49-F238E27FC236}">
              <a16:creationId xmlns:a16="http://schemas.microsoft.com/office/drawing/2014/main" id="{DF4CACC8-3962-40B3-BF9C-0DCD20A5E51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53" name="image4.png" descr="http://intranetsdm.movilidadbogota.gov.co:7778/images/pobtrans.gif">
          <a:extLst>
            <a:ext uri="{FF2B5EF4-FFF2-40B4-BE49-F238E27FC236}">
              <a16:creationId xmlns:a16="http://schemas.microsoft.com/office/drawing/2014/main" id="{7CC7AA31-AFBC-45EC-BC02-0EE3AC69EBF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54" name="image4.png" descr="http://intranetsdm.movilidadbogota.gov.co:7778/images/pobtrans.gif">
          <a:extLst>
            <a:ext uri="{FF2B5EF4-FFF2-40B4-BE49-F238E27FC236}">
              <a16:creationId xmlns:a16="http://schemas.microsoft.com/office/drawing/2014/main" id="{76723D45-5F0E-4AF2-BE92-7EEB456831C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55" name="image4.png" descr="http://intranetsdm.movilidadbogota.gov.co:7778/images/pobtrans.gif">
          <a:extLst>
            <a:ext uri="{FF2B5EF4-FFF2-40B4-BE49-F238E27FC236}">
              <a16:creationId xmlns:a16="http://schemas.microsoft.com/office/drawing/2014/main" id="{732EF1EE-9AE4-40DE-9D88-CED4566347B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56" name="image4.png" descr="http://intranetsdm.movilidadbogota.gov.co:7778/images/pobtrans.gif">
          <a:extLst>
            <a:ext uri="{FF2B5EF4-FFF2-40B4-BE49-F238E27FC236}">
              <a16:creationId xmlns:a16="http://schemas.microsoft.com/office/drawing/2014/main" id="{FC6622FC-1BA5-476B-AC65-21710DF94EB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57" name="image4.png" descr="http://intranetsdm.movilidadbogota.gov.co:7778/images/pobtrans.gif">
          <a:extLst>
            <a:ext uri="{FF2B5EF4-FFF2-40B4-BE49-F238E27FC236}">
              <a16:creationId xmlns:a16="http://schemas.microsoft.com/office/drawing/2014/main" id="{5707C626-EA25-4D1C-BA23-00C70C8FF84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58" name="image4.png" descr="http://intranetsdm.movilidadbogota.gov.co:7778/images/pobtrans.gif">
          <a:extLst>
            <a:ext uri="{FF2B5EF4-FFF2-40B4-BE49-F238E27FC236}">
              <a16:creationId xmlns:a16="http://schemas.microsoft.com/office/drawing/2014/main" id="{2A024DF7-B73C-41CC-9463-4E79BCA8B4D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59" name="image4.png" descr="http://intranetsdm.movilidadbogota.gov.co:7778/images/pobtrans.gif">
          <a:extLst>
            <a:ext uri="{FF2B5EF4-FFF2-40B4-BE49-F238E27FC236}">
              <a16:creationId xmlns:a16="http://schemas.microsoft.com/office/drawing/2014/main" id="{3C525A80-7778-4BBB-8929-6B92702E8D3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60" name="image4.png" descr="http://intranetsdm.movilidadbogota.gov.co:7778/images/pobtrans.gif">
          <a:extLst>
            <a:ext uri="{FF2B5EF4-FFF2-40B4-BE49-F238E27FC236}">
              <a16:creationId xmlns:a16="http://schemas.microsoft.com/office/drawing/2014/main" id="{0C287F2F-967C-405E-8A90-D777153352E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61" name="image4.png" descr="http://intranetsdm.movilidadbogota.gov.co:7778/images/pobtrans.gif">
          <a:extLst>
            <a:ext uri="{FF2B5EF4-FFF2-40B4-BE49-F238E27FC236}">
              <a16:creationId xmlns:a16="http://schemas.microsoft.com/office/drawing/2014/main" id="{AC40AD68-C06F-4CD9-8405-481404331E4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62" name="image3.png" descr="http://intranetsdm.movilidadbogota.gov.co:7778/images/pobtrans.gif">
          <a:extLst>
            <a:ext uri="{FF2B5EF4-FFF2-40B4-BE49-F238E27FC236}">
              <a16:creationId xmlns:a16="http://schemas.microsoft.com/office/drawing/2014/main" id="{47724AE9-2034-45D2-BEAC-D27174298523}"/>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63" name="image3.png" descr="http://intranetsdm.movilidadbogota.gov.co:7778/images/pobtrans.gif">
          <a:extLst>
            <a:ext uri="{FF2B5EF4-FFF2-40B4-BE49-F238E27FC236}">
              <a16:creationId xmlns:a16="http://schemas.microsoft.com/office/drawing/2014/main" id="{32A10AD6-5FBE-4E5A-86E9-020667C76149}"/>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64" name="image4.png" descr="http://intranetsdm.movilidadbogota.gov.co:7778/images/pobtrans.gif">
          <a:extLst>
            <a:ext uri="{FF2B5EF4-FFF2-40B4-BE49-F238E27FC236}">
              <a16:creationId xmlns:a16="http://schemas.microsoft.com/office/drawing/2014/main" id="{75B255E5-AEED-4A77-B5F3-EFD272D01D7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65" name="image4.png" descr="http://intranetsdm.movilidadbogota.gov.co:7778/images/pobtrans.gif">
          <a:extLst>
            <a:ext uri="{FF2B5EF4-FFF2-40B4-BE49-F238E27FC236}">
              <a16:creationId xmlns:a16="http://schemas.microsoft.com/office/drawing/2014/main" id="{1949BB09-9E0E-4F73-B509-962B8EA1FB5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66" name="image4.png" descr="http://intranetsdm.movilidadbogota.gov.co:7778/images/pobtrans.gif">
          <a:extLst>
            <a:ext uri="{FF2B5EF4-FFF2-40B4-BE49-F238E27FC236}">
              <a16:creationId xmlns:a16="http://schemas.microsoft.com/office/drawing/2014/main" id="{F7ABC2AB-B82E-4AD8-9BA1-551BDABA17F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67" name="image4.png" descr="http://intranetsdm.movilidadbogota.gov.co:7778/images/pobtrans.gif">
          <a:extLst>
            <a:ext uri="{FF2B5EF4-FFF2-40B4-BE49-F238E27FC236}">
              <a16:creationId xmlns:a16="http://schemas.microsoft.com/office/drawing/2014/main" id="{3595D3EA-823F-419C-B52B-24B7155EEB2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68" name="image4.png" descr="http://intranetsdm.movilidadbogota.gov.co:7778/images/pobtrans.gif">
          <a:extLst>
            <a:ext uri="{FF2B5EF4-FFF2-40B4-BE49-F238E27FC236}">
              <a16:creationId xmlns:a16="http://schemas.microsoft.com/office/drawing/2014/main" id="{07A4C2DA-5B6C-4D0E-B682-BBA52B0026D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69" name="image4.png" descr="http://intranetsdm.movilidadbogota.gov.co:7778/images/pobtrans.gif">
          <a:extLst>
            <a:ext uri="{FF2B5EF4-FFF2-40B4-BE49-F238E27FC236}">
              <a16:creationId xmlns:a16="http://schemas.microsoft.com/office/drawing/2014/main" id="{4CAAB3D3-E92D-4748-98F5-5E4C5D9537E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70" name="image4.png" descr="http://intranetsdm.movilidadbogota.gov.co:7778/images/pobtrans.gif">
          <a:extLst>
            <a:ext uri="{FF2B5EF4-FFF2-40B4-BE49-F238E27FC236}">
              <a16:creationId xmlns:a16="http://schemas.microsoft.com/office/drawing/2014/main" id="{43784B50-4CDB-41FD-B906-2706F909DBB2}"/>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71" name="image4.png" descr="http://intranetsdm.movilidadbogota.gov.co:7778/images/pobtrans.gif">
          <a:extLst>
            <a:ext uri="{FF2B5EF4-FFF2-40B4-BE49-F238E27FC236}">
              <a16:creationId xmlns:a16="http://schemas.microsoft.com/office/drawing/2014/main" id="{959E7D28-15CF-47D9-8E1D-FC23F5B052C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72" name="image4.png" descr="http://intranetsdm.movilidadbogota.gov.co:7778/images/pobtrans.gif">
          <a:extLst>
            <a:ext uri="{FF2B5EF4-FFF2-40B4-BE49-F238E27FC236}">
              <a16:creationId xmlns:a16="http://schemas.microsoft.com/office/drawing/2014/main" id="{226B68E1-3B67-4367-8CEA-083212A4F8E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73" name="image4.png" descr="http://intranetsdm.movilidadbogota.gov.co:7778/images/pobtrans.gif">
          <a:extLst>
            <a:ext uri="{FF2B5EF4-FFF2-40B4-BE49-F238E27FC236}">
              <a16:creationId xmlns:a16="http://schemas.microsoft.com/office/drawing/2014/main" id="{D0DC5655-C1A8-45C7-B6B7-5609B6194BA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74" name="image4.png" descr="http://intranetsdm.movilidadbogota.gov.co:7778/images/pobtrans.gif">
          <a:extLst>
            <a:ext uri="{FF2B5EF4-FFF2-40B4-BE49-F238E27FC236}">
              <a16:creationId xmlns:a16="http://schemas.microsoft.com/office/drawing/2014/main" id="{47AB613C-141B-42EF-8946-C9C76E185A8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75" name="image4.png" descr="http://intranetsdm.movilidadbogota.gov.co:7778/images/pobtrans.gif">
          <a:extLst>
            <a:ext uri="{FF2B5EF4-FFF2-40B4-BE49-F238E27FC236}">
              <a16:creationId xmlns:a16="http://schemas.microsoft.com/office/drawing/2014/main" id="{7025984F-2100-40F7-88DE-7A15D855B2A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76" name="image3.png" descr="http://intranetsdm.movilidadbogota.gov.co:7778/images/pobtrans.gif">
          <a:extLst>
            <a:ext uri="{FF2B5EF4-FFF2-40B4-BE49-F238E27FC236}">
              <a16:creationId xmlns:a16="http://schemas.microsoft.com/office/drawing/2014/main" id="{8C3CFA7C-AC06-4A46-9BE4-120BDD948497}"/>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477" name="image3.png" descr="http://intranetsdm.movilidadbogota.gov.co:7778/images/pobtrans.gif">
          <a:extLst>
            <a:ext uri="{FF2B5EF4-FFF2-40B4-BE49-F238E27FC236}">
              <a16:creationId xmlns:a16="http://schemas.microsoft.com/office/drawing/2014/main" id="{255F41D9-31FB-4232-B3AE-D395E203FDF9}"/>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8" name="image4.png" descr="http://intranetsdm.movilidadbogota.gov.co:7778/images/pobtrans.gif">
          <a:extLst>
            <a:ext uri="{FF2B5EF4-FFF2-40B4-BE49-F238E27FC236}">
              <a16:creationId xmlns:a16="http://schemas.microsoft.com/office/drawing/2014/main" id="{41F07C7F-06EF-476E-BBDB-68FEA2DBFD4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79" name="image4.png" descr="http://intranetsdm.movilidadbogota.gov.co:7778/images/pobtrans.gif">
          <a:extLst>
            <a:ext uri="{FF2B5EF4-FFF2-40B4-BE49-F238E27FC236}">
              <a16:creationId xmlns:a16="http://schemas.microsoft.com/office/drawing/2014/main" id="{F6AFA80C-3985-40A3-B549-744E6F97D19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0" name="image4.png" descr="http://intranetsdm.movilidadbogota.gov.co:7778/images/pobtrans.gif">
          <a:extLst>
            <a:ext uri="{FF2B5EF4-FFF2-40B4-BE49-F238E27FC236}">
              <a16:creationId xmlns:a16="http://schemas.microsoft.com/office/drawing/2014/main" id="{5CB0AD6D-78F6-4071-BCF5-DCD427BCB94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1" name="image4.png" descr="http://intranetsdm.movilidadbogota.gov.co:7778/images/pobtrans.gif">
          <a:extLst>
            <a:ext uri="{FF2B5EF4-FFF2-40B4-BE49-F238E27FC236}">
              <a16:creationId xmlns:a16="http://schemas.microsoft.com/office/drawing/2014/main" id="{5B14B0CD-9FD8-463D-B643-CD40C147604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2" name="image4.png" descr="http://intranetsdm.movilidadbogota.gov.co:7778/images/pobtrans.gif">
          <a:extLst>
            <a:ext uri="{FF2B5EF4-FFF2-40B4-BE49-F238E27FC236}">
              <a16:creationId xmlns:a16="http://schemas.microsoft.com/office/drawing/2014/main" id="{F5EFB155-47E1-40A8-A77C-95E348F8450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3" name="image4.png" descr="http://intranetsdm.movilidadbogota.gov.co:7778/images/pobtrans.gif">
          <a:extLst>
            <a:ext uri="{FF2B5EF4-FFF2-40B4-BE49-F238E27FC236}">
              <a16:creationId xmlns:a16="http://schemas.microsoft.com/office/drawing/2014/main" id="{0008B676-7F39-4B0E-A2D9-D9FA19E00A3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4" name="image4.png" descr="http://intranetsdm.movilidadbogota.gov.co:7778/images/pobtrans.gif">
          <a:extLst>
            <a:ext uri="{FF2B5EF4-FFF2-40B4-BE49-F238E27FC236}">
              <a16:creationId xmlns:a16="http://schemas.microsoft.com/office/drawing/2014/main" id="{B43DFF5D-448C-495F-B70C-86012A1671A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5" name="image4.png" descr="http://intranetsdm.movilidadbogota.gov.co:7778/images/pobtrans.gif">
          <a:extLst>
            <a:ext uri="{FF2B5EF4-FFF2-40B4-BE49-F238E27FC236}">
              <a16:creationId xmlns:a16="http://schemas.microsoft.com/office/drawing/2014/main" id="{EB43F7A2-1041-4902-A81E-7D21DEC66B5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6" name="image4.png" descr="http://intranetsdm.movilidadbogota.gov.co:7778/images/pobtrans.gif">
          <a:extLst>
            <a:ext uri="{FF2B5EF4-FFF2-40B4-BE49-F238E27FC236}">
              <a16:creationId xmlns:a16="http://schemas.microsoft.com/office/drawing/2014/main" id="{06EE1FD6-4262-4B29-A24F-EC977ECD44FE}"/>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7" name="image4.png" descr="http://intranetsdm.movilidadbogota.gov.co:7778/images/pobtrans.gif">
          <a:extLst>
            <a:ext uri="{FF2B5EF4-FFF2-40B4-BE49-F238E27FC236}">
              <a16:creationId xmlns:a16="http://schemas.microsoft.com/office/drawing/2014/main" id="{0CC72F46-C0E4-4BC9-994E-4B0D144A4BD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8" name="image4.png" descr="http://intranetsdm.movilidadbogota.gov.co:7778/images/pobtrans.gif">
          <a:extLst>
            <a:ext uri="{FF2B5EF4-FFF2-40B4-BE49-F238E27FC236}">
              <a16:creationId xmlns:a16="http://schemas.microsoft.com/office/drawing/2014/main" id="{DCCAF618-F104-4C15-8250-B0E8A7B66251}"/>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89" name="image4.png" descr="http://intranetsdm.movilidadbogota.gov.co:7778/images/pobtrans.gif">
          <a:extLst>
            <a:ext uri="{FF2B5EF4-FFF2-40B4-BE49-F238E27FC236}">
              <a16:creationId xmlns:a16="http://schemas.microsoft.com/office/drawing/2014/main" id="{3CFC40C2-C470-4B20-A47A-848067219809}"/>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0" name="image3.png" descr="http://intranetsdm.movilidadbogota.gov.co:7778/images/pobtrans.gif">
          <a:extLst>
            <a:ext uri="{FF2B5EF4-FFF2-40B4-BE49-F238E27FC236}">
              <a16:creationId xmlns:a16="http://schemas.microsoft.com/office/drawing/2014/main" id="{B305B698-C4FF-47F5-BEE5-D75D147181B9}"/>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1" name="image3.png" descr="http://intranetsdm.movilidadbogota.gov.co:7778/images/pobtrans.gif">
          <a:extLst>
            <a:ext uri="{FF2B5EF4-FFF2-40B4-BE49-F238E27FC236}">
              <a16:creationId xmlns:a16="http://schemas.microsoft.com/office/drawing/2014/main" id="{1EDBE312-526C-4547-BB80-6FB7E00B0CE2}"/>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2" name="image4.png" descr="http://intranetsdm.movilidadbogota.gov.co:7778/images/pobtrans.gif">
          <a:extLst>
            <a:ext uri="{FF2B5EF4-FFF2-40B4-BE49-F238E27FC236}">
              <a16:creationId xmlns:a16="http://schemas.microsoft.com/office/drawing/2014/main" id="{6896A53F-E79D-4CD4-BE0E-9D7E1660A56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3" name="image4.png" descr="http://intranetsdm.movilidadbogota.gov.co:7778/images/pobtrans.gif">
          <a:extLst>
            <a:ext uri="{FF2B5EF4-FFF2-40B4-BE49-F238E27FC236}">
              <a16:creationId xmlns:a16="http://schemas.microsoft.com/office/drawing/2014/main" id="{4606A3DC-72C6-469B-9C82-D69E08530FFC}"/>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4" name="image4.png" descr="http://intranetsdm.movilidadbogota.gov.co:7778/images/pobtrans.gif">
          <a:extLst>
            <a:ext uri="{FF2B5EF4-FFF2-40B4-BE49-F238E27FC236}">
              <a16:creationId xmlns:a16="http://schemas.microsoft.com/office/drawing/2014/main" id="{44870E93-53C0-4F5F-8821-5D9DEE9305DD}"/>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5" name="image4.png" descr="http://intranetsdm.movilidadbogota.gov.co:7778/images/pobtrans.gif">
          <a:extLst>
            <a:ext uri="{FF2B5EF4-FFF2-40B4-BE49-F238E27FC236}">
              <a16:creationId xmlns:a16="http://schemas.microsoft.com/office/drawing/2014/main" id="{6D1B971D-CFA9-4C27-B056-8CBB116366DC}"/>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6" name="image4.png" descr="http://intranetsdm.movilidadbogota.gov.co:7778/images/pobtrans.gif">
          <a:extLst>
            <a:ext uri="{FF2B5EF4-FFF2-40B4-BE49-F238E27FC236}">
              <a16:creationId xmlns:a16="http://schemas.microsoft.com/office/drawing/2014/main" id="{6CA83388-83EE-4F8B-8D16-773D63BDC87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7" name="image4.png" descr="http://intranetsdm.movilidadbogota.gov.co:7778/images/pobtrans.gif">
          <a:extLst>
            <a:ext uri="{FF2B5EF4-FFF2-40B4-BE49-F238E27FC236}">
              <a16:creationId xmlns:a16="http://schemas.microsoft.com/office/drawing/2014/main" id="{7D64CE86-6BE7-4423-9195-7CDF3EDD9CE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8" name="image4.png" descr="http://intranetsdm.movilidadbogota.gov.co:7778/images/pobtrans.gif">
          <a:extLst>
            <a:ext uri="{FF2B5EF4-FFF2-40B4-BE49-F238E27FC236}">
              <a16:creationId xmlns:a16="http://schemas.microsoft.com/office/drawing/2014/main" id="{02361D7C-42C1-485A-B864-81CE25991E3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499" name="image4.png" descr="http://intranetsdm.movilidadbogota.gov.co:7778/images/pobtrans.gif">
          <a:extLst>
            <a:ext uri="{FF2B5EF4-FFF2-40B4-BE49-F238E27FC236}">
              <a16:creationId xmlns:a16="http://schemas.microsoft.com/office/drawing/2014/main" id="{23CD0A2E-6C8C-40BA-AF1B-33C876E27D6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0" name="image4.png" descr="http://intranetsdm.movilidadbogota.gov.co:7778/images/pobtrans.gif">
          <a:extLst>
            <a:ext uri="{FF2B5EF4-FFF2-40B4-BE49-F238E27FC236}">
              <a16:creationId xmlns:a16="http://schemas.microsoft.com/office/drawing/2014/main" id="{248F51E3-A4B4-475C-B9E3-8E0F52058749}"/>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1" name="image4.png" descr="http://intranetsdm.movilidadbogota.gov.co:7778/images/pobtrans.gif">
          <a:extLst>
            <a:ext uri="{FF2B5EF4-FFF2-40B4-BE49-F238E27FC236}">
              <a16:creationId xmlns:a16="http://schemas.microsoft.com/office/drawing/2014/main" id="{ACE72699-0E15-4085-94F6-E994E959612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2" name="image4.png" descr="http://intranetsdm.movilidadbogota.gov.co:7778/images/pobtrans.gif">
          <a:extLst>
            <a:ext uri="{FF2B5EF4-FFF2-40B4-BE49-F238E27FC236}">
              <a16:creationId xmlns:a16="http://schemas.microsoft.com/office/drawing/2014/main" id="{2FAD6686-3775-4070-8F2B-1B4463A966C6}"/>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3" name="image4.png" descr="http://intranetsdm.movilidadbogota.gov.co:7778/images/pobtrans.gif">
          <a:extLst>
            <a:ext uri="{FF2B5EF4-FFF2-40B4-BE49-F238E27FC236}">
              <a16:creationId xmlns:a16="http://schemas.microsoft.com/office/drawing/2014/main" id="{872C8332-C0C1-4BB7-8DB6-BF461E51D20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4" name="image3.png" descr="http://intranetsdm.movilidadbogota.gov.co:7778/images/pobtrans.gif">
          <a:extLst>
            <a:ext uri="{FF2B5EF4-FFF2-40B4-BE49-F238E27FC236}">
              <a16:creationId xmlns:a16="http://schemas.microsoft.com/office/drawing/2014/main" id="{AD0658B2-2166-45F9-9936-0DB241A1A8CE}"/>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5" name="image3.png" descr="http://intranetsdm.movilidadbogota.gov.co:7778/images/pobtrans.gif">
          <a:extLst>
            <a:ext uri="{FF2B5EF4-FFF2-40B4-BE49-F238E27FC236}">
              <a16:creationId xmlns:a16="http://schemas.microsoft.com/office/drawing/2014/main" id="{BC919B0B-A88E-4D4F-A76C-C53222BEC8FD}"/>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6" name="image4.png" descr="http://intranetsdm.movilidadbogota.gov.co:7778/images/pobtrans.gif">
          <a:extLst>
            <a:ext uri="{FF2B5EF4-FFF2-40B4-BE49-F238E27FC236}">
              <a16:creationId xmlns:a16="http://schemas.microsoft.com/office/drawing/2014/main" id="{41A694E3-B46C-4042-BD0E-DBD5CAC7E96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7" name="image4.png" descr="http://intranetsdm.movilidadbogota.gov.co:7778/images/pobtrans.gif">
          <a:extLst>
            <a:ext uri="{FF2B5EF4-FFF2-40B4-BE49-F238E27FC236}">
              <a16:creationId xmlns:a16="http://schemas.microsoft.com/office/drawing/2014/main" id="{D1A55AAC-A683-4C8C-B21C-3B1430D6DD0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8" name="image4.png" descr="http://intranetsdm.movilidadbogota.gov.co:7778/images/pobtrans.gif">
          <a:extLst>
            <a:ext uri="{FF2B5EF4-FFF2-40B4-BE49-F238E27FC236}">
              <a16:creationId xmlns:a16="http://schemas.microsoft.com/office/drawing/2014/main" id="{19921421-71EC-4D16-A40E-3F7ACDF9130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09" name="image4.png" descr="http://intranetsdm.movilidadbogota.gov.co:7778/images/pobtrans.gif">
          <a:extLst>
            <a:ext uri="{FF2B5EF4-FFF2-40B4-BE49-F238E27FC236}">
              <a16:creationId xmlns:a16="http://schemas.microsoft.com/office/drawing/2014/main" id="{B30714B1-18A6-4A3B-8B37-ABC8E4CCF38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10" name="image4.png" descr="http://intranetsdm.movilidadbogota.gov.co:7778/images/pobtrans.gif">
          <a:extLst>
            <a:ext uri="{FF2B5EF4-FFF2-40B4-BE49-F238E27FC236}">
              <a16:creationId xmlns:a16="http://schemas.microsoft.com/office/drawing/2014/main" id="{EFD1E9B6-9874-4B01-BFFD-F195E6A70029}"/>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11" name="image4.png" descr="http://intranetsdm.movilidadbogota.gov.co:7778/images/pobtrans.gif">
          <a:extLst>
            <a:ext uri="{FF2B5EF4-FFF2-40B4-BE49-F238E27FC236}">
              <a16:creationId xmlns:a16="http://schemas.microsoft.com/office/drawing/2014/main" id="{1B854A95-01A4-4DB7-8A08-51CB95E67D8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12" name="image4.png" descr="http://intranetsdm.movilidadbogota.gov.co:7778/images/pobtrans.gif">
          <a:extLst>
            <a:ext uri="{FF2B5EF4-FFF2-40B4-BE49-F238E27FC236}">
              <a16:creationId xmlns:a16="http://schemas.microsoft.com/office/drawing/2014/main" id="{745A099F-2ABA-43B0-B394-613DE30F8B9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13" name="image4.png" descr="http://intranetsdm.movilidadbogota.gov.co:7778/images/pobtrans.gif">
          <a:extLst>
            <a:ext uri="{FF2B5EF4-FFF2-40B4-BE49-F238E27FC236}">
              <a16:creationId xmlns:a16="http://schemas.microsoft.com/office/drawing/2014/main" id="{474199ED-F3F6-4B7C-AE10-5FCAB24EE3BC}"/>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14" name="image4.png" descr="http://intranetsdm.movilidadbogota.gov.co:7778/images/pobtrans.gif">
          <a:extLst>
            <a:ext uri="{FF2B5EF4-FFF2-40B4-BE49-F238E27FC236}">
              <a16:creationId xmlns:a16="http://schemas.microsoft.com/office/drawing/2014/main" id="{CB3AB2F4-B3DE-4B3E-B6C6-30671DB416F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15" name="image4.png" descr="http://intranetsdm.movilidadbogota.gov.co:7778/images/pobtrans.gif">
          <a:extLst>
            <a:ext uri="{FF2B5EF4-FFF2-40B4-BE49-F238E27FC236}">
              <a16:creationId xmlns:a16="http://schemas.microsoft.com/office/drawing/2014/main" id="{D4B5380E-B7B3-457F-B455-ECC42D00B00D}"/>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16" name="image4.png" descr="http://intranetsdm.movilidadbogota.gov.co:7778/images/pobtrans.gif">
          <a:extLst>
            <a:ext uri="{FF2B5EF4-FFF2-40B4-BE49-F238E27FC236}">
              <a16:creationId xmlns:a16="http://schemas.microsoft.com/office/drawing/2014/main" id="{B5CE4E32-2DA2-4E51-95EF-A4CB47FACFF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17" name="image4.png" descr="http://intranetsdm.movilidadbogota.gov.co:7778/images/pobtrans.gif">
          <a:extLst>
            <a:ext uri="{FF2B5EF4-FFF2-40B4-BE49-F238E27FC236}">
              <a16:creationId xmlns:a16="http://schemas.microsoft.com/office/drawing/2014/main" id="{A00BA4E9-10C6-4793-BF4D-819E891D52A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18" name="image3.png" descr="http://intranetsdm.movilidadbogota.gov.co:7778/images/pobtrans.gif">
          <a:extLst>
            <a:ext uri="{FF2B5EF4-FFF2-40B4-BE49-F238E27FC236}">
              <a16:creationId xmlns:a16="http://schemas.microsoft.com/office/drawing/2014/main" id="{1750504C-6C1D-45BB-B4FC-E11900789300}"/>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19" name="image3.png" descr="http://intranetsdm.movilidadbogota.gov.co:7778/images/pobtrans.gif">
          <a:extLst>
            <a:ext uri="{FF2B5EF4-FFF2-40B4-BE49-F238E27FC236}">
              <a16:creationId xmlns:a16="http://schemas.microsoft.com/office/drawing/2014/main" id="{EAA717FE-631C-4CC9-AA4B-EB229CB2E362}"/>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20" name="image4.png" descr="http://intranetsdm.movilidadbogota.gov.co:7778/images/pobtrans.gif">
          <a:extLst>
            <a:ext uri="{FF2B5EF4-FFF2-40B4-BE49-F238E27FC236}">
              <a16:creationId xmlns:a16="http://schemas.microsoft.com/office/drawing/2014/main" id="{AD630E79-8D74-4547-AB9A-BC8FC62E156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21" name="image4.png" descr="http://intranetsdm.movilidadbogota.gov.co:7778/images/pobtrans.gif">
          <a:extLst>
            <a:ext uri="{FF2B5EF4-FFF2-40B4-BE49-F238E27FC236}">
              <a16:creationId xmlns:a16="http://schemas.microsoft.com/office/drawing/2014/main" id="{DCF02889-B68E-403A-9F0C-439014FC47E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22" name="image4.png" descr="http://intranetsdm.movilidadbogota.gov.co:7778/images/pobtrans.gif">
          <a:extLst>
            <a:ext uri="{FF2B5EF4-FFF2-40B4-BE49-F238E27FC236}">
              <a16:creationId xmlns:a16="http://schemas.microsoft.com/office/drawing/2014/main" id="{E7E444C9-80FE-4BAD-9E29-8EDD413ECEF1}"/>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23" name="image4.png" descr="http://intranetsdm.movilidadbogota.gov.co:7778/images/pobtrans.gif">
          <a:extLst>
            <a:ext uri="{FF2B5EF4-FFF2-40B4-BE49-F238E27FC236}">
              <a16:creationId xmlns:a16="http://schemas.microsoft.com/office/drawing/2014/main" id="{2250C391-188F-44A1-B319-8D8956A77221}"/>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24" name="image4.png" descr="http://intranetsdm.movilidadbogota.gov.co:7778/images/pobtrans.gif">
          <a:extLst>
            <a:ext uri="{FF2B5EF4-FFF2-40B4-BE49-F238E27FC236}">
              <a16:creationId xmlns:a16="http://schemas.microsoft.com/office/drawing/2014/main" id="{3B172755-C242-4B47-9ABB-2F59604A505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25" name="image4.png" descr="http://intranetsdm.movilidadbogota.gov.co:7778/images/pobtrans.gif">
          <a:extLst>
            <a:ext uri="{FF2B5EF4-FFF2-40B4-BE49-F238E27FC236}">
              <a16:creationId xmlns:a16="http://schemas.microsoft.com/office/drawing/2014/main" id="{0F7E944E-3291-406A-807C-1C13E7B477AE}"/>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26" name="image4.png" descr="http://intranetsdm.movilidadbogota.gov.co:7778/images/pobtrans.gif">
          <a:extLst>
            <a:ext uri="{FF2B5EF4-FFF2-40B4-BE49-F238E27FC236}">
              <a16:creationId xmlns:a16="http://schemas.microsoft.com/office/drawing/2014/main" id="{322D4AAB-58C0-4F05-BE74-57EE693CD8B6}"/>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27" name="image4.png" descr="http://intranetsdm.movilidadbogota.gov.co:7778/images/pobtrans.gif">
          <a:extLst>
            <a:ext uri="{FF2B5EF4-FFF2-40B4-BE49-F238E27FC236}">
              <a16:creationId xmlns:a16="http://schemas.microsoft.com/office/drawing/2014/main" id="{83946140-2DB1-4DA0-8E6B-1E575DAF70D3}"/>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28" name="image4.png" descr="http://intranetsdm.movilidadbogota.gov.co:7778/images/pobtrans.gif">
          <a:extLst>
            <a:ext uri="{FF2B5EF4-FFF2-40B4-BE49-F238E27FC236}">
              <a16:creationId xmlns:a16="http://schemas.microsoft.com/office/drawing/2014/main" id="{723C9E77-5268-4485-A10C-761528FDDC2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29" name="image4.png" descr="http://intranetsdm.movilidadbogota.gov.co:7778/images/pobtrans.gif">
          <a:extLst>
            <a:ext uri="{FF2B5EF4-FFF2-40B4-BE49-F238E27FC236}">
              <a16:creationId xmlns:a16="http://schemas.microsoft.com/office/drawing/2014/main" id="{6B4E5F3F-8608-4D3A-A44F-B95CF34E9A0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30" name="image4.png" descr="http://intranetsdm.movilidadbogota.gov.co:7778/images/pobtrans.gif">
          <a:extLst>
            <a:ext uri="{FF2B5EF4-FFF2-40B4-BE49-F238E27FC236}">
              <a16:creationId xmlns:a16="http://schemas.microsoft.com/office/drawing/2014/main" id="{6EF7A9B3-073C-4948-94E3-FD95EAC738E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31" name="image4.png" descr="http://intranetsdm.movilidadbogota.gov.co:7778/images/pobtrans.gif">
          <a:extLst>
            <a:ext uri="{FF2B5EF4-FFF2-40B4-BE49-F238E27FC236}">
              <a16:creationId xmlns:a16="http://schemas.microsoft.com/office/drawing/2014/main" id="{C7103A58-EE94-4268-9647-579E5D528D83}"/>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32" name="image3.png" descr="http://intranetsdm.movilidadbogota.gov.co:7778/images/pobtrans.gif">
          <a:extLst>
            <a:ext uri="{FF2B5EF4-FFF2-40B4-BE49-F238E27FC236}">
              <a16:creationId xmlns:a16="http://schemas.microsoft.com/office/drawing/2014/main" id="{E5CD5339-37A0-464F-A7A3-592162C93571}"/>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33" name="image3.png" descr="http://intranetsdm.movilidadbogota.gov.co:7778/images/pobtrans.gif">
          <a:extLst>
            <a:ext uri="{FF2B5EF4-FFF2-40B4-BE49-F238E27FC236}">
              <a16:creationId xmlns:a16="http://schemas.microsoft.com/office/drawing/2014/main" id="{962995C1-DF40-42F8-866A-974FB008F5D3}"/>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34" name="image4.png" descr="http://intranetsdm.movilidadbogota.gov.co:7778/images/pobtrans.gif">
          <a:extLst>
            <a:ext uri="{FF2B5EF4-FFF2-40B4-BE49-F238E27FC236}">
              <a16:creationId xmlns:a16="http://schemas.microsoft.com/office/drawing/2014/main" id="{424DDFBD-B71B-41B8-82CE-92E8BD5752B3}"/>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35" name="image4.png" descr="http://intranetsdm.movilidadbogota.gov.co:7778/images/pobtrans.gif">
          <a:extLst>
            <a:ext uri="{FF2B5EF4-FFF2-40B4-BE49-F238E27FC236}">
              <a16:creationId xmlns:a16="http://schemas.microsoft.com/office/drawing/2014/main" id="{B157FEB7-A1F8-4AA0-BEBC-8D6314C2852E}"/>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36" name="image4.png" descr="http://intranetsdm.movilidadbogota.gov.co:7778/images/pobtrans.gif">
          <a:extLst>
            <a:ext uri="{FF2B5EF4-FFF2-40B4-BE49-F238E27FC236}">
              <a16:creationId xmlns:a16="http://schemas.microsoft.com/office/drawing/2014/main" id="{A8C4A2A5-F615-4EAE-930A-E4819C9841B7}"/>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37" name="image4.png" descr="http://intranetsdm.movilidadbogota.gov.co:7778/images/pobtrans.gif">
          <a:extLst>
            <a:ext uri="{FF2B5EF4-FFF2-40B4-BE49-F238E27FC236}">
              <a16:creationId xmlns:a16="http://schemas.microsoft.com/office/drawing/2014/main" id="{A870B58B-2D58-454F-AD79-C5AD5915F970}"/>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38" name="image4.png" descr="http://intranetsdm.movilidadbogota.gov.co:7778/images/pobtrans.gif">
          <a:extLst>
            <a:ext uri="{FF2B5EF4-FFF2-40B4-BE49-F238E27FC236}">
              <a16:creationId xmlns:a16="http://schemas.microsoft.com/office/drawing/2014/main" id="{AB734544-8AC2-47D5-A7C6-AF50C8D01ED4}"/>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39" name="image4.png" descr="http://intranetsdm.movilidadbogota.gov.co:7778/images/pobtrans.gif">
          <a:extLst>
            <a:ext uri="{FF2B5EF4-FFF2-40B4-BE49-F238E27FC236}">
              <a16:creationId xmlns:a16="http://schemas.microsoft.com/office/drawing/2014/main" id="{8888F84E-1E5C-4948-9435-2CCBAD57ECC4}"/>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40" name="image4.png" descr="http://intranetsdm.movilidadbogota.gov.co:7778/images/pobtrans.gif">
          <a:extLst>
            <a:ext uri="{FF2B5EF4-FFF2-40B4-BE49-F238E27FC236}">
              <a16:creationId xmlns:a16="http://schemas.microsoft.com/office/drawing/2014/main" id="{65BDBA8F-2623-4151-90CC-5B2DE9D893B3}"/>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41" name="image4.png" descr="http://intranetsdm.movilidadbogota.gov.co:7778/images/pobtrans.gif">
          <a:extLst>
            <a:ext uri="{FF2B5EF4-FFF2-40B4-BE49-F238E27FC236}">
              <a16:creationId xmlns:a16="http://schemas.microsoft.com/office/drawing/2014/main" id="{C53E1D70-EA73-4A2C-9C20-DAEE3294D495}"/>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42" name="image4.png" descr="http://intranetsdm.movilidadbogota.gov.co:7778/images/pobtrans.gif">
          <a:extLst>
            <a:ext uri="{FF2B5EF4-FFF2-40B4-BE49-F238E27FC236}">
              <a16:creationId xmlns:a16="http://schemas.microsoft.com/office/drawing/2014/main" id="{84678792-9C3C-46EA-BD6E-D835CCCACC48}"/>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43" name="image4.png" descr="http://intranetsdm.movilidadbogota.gov.co:7778/images/pobtrans.gif">
          <a:extLst>
            <a:ext uri="{FF2B5EF4-FFF2-40B4-BE49-F238E27FC236}">
              <a16:creationId xmlns:a16="http://schemas.microsoft.com/office/drawing/2014/main" id="{3BC170AD-593C-4CD3-B384-35526328F676}"/>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44" name="image4.png" descr="http://intranetsdm.movilidadbogota.gov.co:7778/images/pobtrans.gif">
          <a:extLst>
            <a:ext uri="{FF2B5EF4-FFF2-40B4-BE49-F238E27FC236}">
              <a16:creationId xmlns:a16="http://schemas.microsoft.com/office/drawing/2014/main" id="{E3FA6BCB-E857-4894-80DD-144EF7ED194C}"/>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45" name="image4.png" descr="http://intranetsdm.movilidadbogota.gov.co:7778/images/pobtrans.gif">
          <a:extLst>
            <a:ext uri="{FF2B5EF4-FFF2-40B4-BE49-F238E27FC236}">
              <a16:creationId xmlns:a16="http://schemas.microsoft.com/office/drawing/2014/main" id="{EABDCD0A-2DFE-4CDC-9CCC-F5BCB9B3C5C4}"/>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46" name="image3.png" descr="http://intranetsdm.movilidadbogota.gov.co:7778/images/pobtrans.gif">
          <a:extLst>
            <a:ext uri="{FF2B5EF4-FFF2-40B4-BE49-F238E27FC236}">
              <a16:creationId xmlns:a16="http://schemas.microsoft.com/office/drawing/2014/main" id="{4624FACE-10FA-4352-91D7-BE575CD88659}"/>
            </a:ext>
          </a:extLst>
        </xdr:cNvPr>
        <xdr:cNvPicPr preferRelativeResize="0"/>
      </xdr:nvPicPr>
      <xdr:blipFill>
        <a:blip xmlns:r="http://schemas.openxmlformats.org/officeDocument/2006/relationships" r:embed="rId2"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47" name="image3.png" descr="http://intranetsdm.movilidadbogota.gov.co:7778/images/pobtrans.gif">
          <a:extLst>
            <a:ext uri="{FF2B5EF4-FFF2-40B4-BE49-F238E27FC236}">
              <a16:creationId xmlns:a16="http://schemas.microsoft.com/office/drawing/2014/main" id="{9551EB04-8EAB-49D8-A838-D5A15A0DF463}"/>
            </a:ext>
          </a:extLst>
        </xdr:cNvPr>
        <xdr:cNvPicPr preferRelativeResize="0"/>
      </xdr:nvPicPr>
      <xdr:blipFill>
        <a:blip xmlns:r="http://schemas.openxmlformats.org/officeDocument/2006/relationships" r:embed="rId2"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48" name="image4.png" descr="http://intranetsdm.movilidadbogota.gov.co:7778/images/pobtrans.gif">
          <a:extLst>
            <a:ext uri="{FF2B5EF4-FFF2-40B4-BE49-F238E27FC236}">
              <a16:creationId xmlns:a16="http://schemas.microsoft.com/office/drawing/2014/main" id="{753671D1-FC2A-4DDD-9764-992ED1B0DFC4}"/>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49" name="image4.png" descr="http://intranetsdm.movilidadbogota.gov.co:7778/images/pobtrans.gif">
          <a:extLst>
            <a:ext uri="{FF2B5EF4-FFF2-40B4-BE49-F238E27FC236}">
              <a16:creationId xmlns:a16="http://schemas.microsoft.com/office/drawing/2014/main" id="{8B738B57-1312-406E-973B-F571E27141AC}"/>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50" name="image4.png" descr="http://intranetsdm.movilidadbogota.gov.co:7778/images/pobtrans.gif">
          <a:extLst>
            <a:ext uri="{FF2B5EF4-FFF2-40B4-BE49-F238E27FC236}">
              <a16:creationId xmlns:a16="http://schemas.microsoft.com/office/drawing/2014/main" id="{61BB0B05-5F09-470B-A3C5-49ECF9276E37}"/>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51" name="image4.png" descr="http://intranetsdm.movilidadbogota.gov.co:7778/images/pobtrans.gif">
          <a:extLst>
            <a:ext uri="{FF2B5EF4-FFF2-40B4-BE49-F238E27FC236}">
              <a16:creationId xmlns:a16="http://schemas.microsoft.com/office/drawing/2014/main" id="{2F450E03-1F8B-4F5B-B499-CD95B7F2F3A1}"/>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52" name="image4.png" descr="http://intranetsdm.movilidadbogota.gov.co:7778/images/pobtrans.gif">
          <a:extLst>
            <a:ext uri="{FF2B5EF4-FFF2-40B4-BE49-F238E27FC236}">
              <a16:creationId xmlns:a16="http://schemas.microsoft.com/office/drawing/2014/main" id="{C5264E17-FB0C-474D-8E89-6E6FA4AB10B7}"/>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53" name="image4.png" descr="http://intranetsdm.movilidadbogota.gov.co:7778/images/pobtrans.gif">
          <a:extLst>
            <a:ext uri="{FF2B5EF4-FFF2-40B4-BE49-F238E27FC236}">
              <a16:creationId xmlns:a16="http://schemas.microsoft.com/office/drawing/2014/main" id="{D3C3FF21-2770-4FE0-A21C-6D46F9A193C9}"/>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54" name="image4.png" descr="http://intranetsdm.movilidadbogota.gov.co:7778/images/pobtrans.gif">
          <a:extLst>
            <a:ext uri="{FF2B5EF4-FFF2-40B4-BE49-F238E27FC236}">
              <a16:creationId xmlns:a16="http://schemas.microsoft.com/office/drawing/2014/main" id="{AC7C0C3F-67D8-4723-9636-F582A5B0CFB2}"/>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55" name="image4.png" descr="http://intranetsdm.movilidadbogota.gov.co:7778/images/pobtrans.gif">
          <a:extLst>
            <a:ext uri="{FF2B5EF4-FFF2-40B4-BE49-F238E27FC236}">
              <a16:creationId xmlns:a16="http://schemas.microsoft.com/office/drawing/2014/main" id="{3073FC0F-38E1-433A-8086-35C1953C03D3}"/>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56" name="image4.png" descr="http://intranetsdm.movilidadbogota.gov.co:7778/images/pobtrans.gif">
          <a:extLst>
            <a:ext uri="{FF2B5EF4-FFF2-40B4-BE49-F238E27FC236}">
              <a16:creationId xmlns:a16="http://schemas.microsoft.com/office/drawing/2014/main" id="{30077A93-2F21-43F1-BE39-D90DAEAABFF5}"/>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57" name="image4.png" descr="http://intranetsdm.movilidadbogota.gov.co:7778/images/pobtrans.gif">
          <a:extLst>
            <a:ext uri="{FF2B5EF4-FFF2-40B4-BE49-F238E27FC236}">
              <a16:creationId xmlns:a16="http://schemas.microsoft.com/office/drawing/2014/main" id="{E7530C8A-1BB2-4257-9E0A-547D5BB83604}"/>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58" name="image4.png" descr="http://intranetsdm.movilidadbogota.gov.co:7778/images/pobtrans.gif">
          <a:extLst>
            <a:ext uri="{FF2B5EF4-FFF2-40B4-BE49-F238E27FC236}">
              <a16:creationId xmlns:a16="http://schemas.microsoft.com/office/drawing/2014/main" id="{F4DFD0DD-9935-43F1-8720-EEF9CC1E194E}"/>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59" name="image4.png" descr="http://intranetsdm.movilidadbogota.gov.co:7778/images/pobtrans.gif">
          <a:extLst>
            <a:ext uri="{FF2B5EF4-FFF2-40B4-BE49-F238E27FC236}">
              <a16:creationId xmlns:a16="http://schemas.microsoft.com/office/drawing/2014/main" id="{A3CD080A-E4C2-4075-903A-F3F754C6B7A9}"/>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60" name="image3.png" descr="http://intranetsdm.movilidadbogota.gov.co:7778/images/pobtrans.gif">
          <a:extLst>
            <a:ext uri="{FF2B5EF4-FFF2-40B4-BE49-F238E27FC236}">
              <a16:creationId xmlns:a16="http://schemas.microsoft.com/office/drawing/2014/main" id="{5046BC2C-DCAA-4140-843E-978C7D470F41}"/>
            </a:ext>
          </a:extLst>
        </xdr:cNvPr>
        <xdr:cNvPicPr preferRelativeResize="0"/>
      </xdr:nvPicPr>
      <xdr:blipFill>
        <a:blip xmlns:r="http://schemas.openxmlformats.org/officeDocument/2006/relationships" r:embed="rId2"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561" name="image3.png" descr="http://intranetsdm.movilidadbogota.gov.co:7778/images/pobtrans.gif">
          <a:extLst>
            <a:ext uri="{FF2B5EF4-FFF2-40B4-BE49-F238E27FC236}">
              <a16:creationId xmlns:a16="http://schemas.microsoft.com/office/drawing/2014/main" id="{FC29AA46-49F8-4849-B5AB-34C476A0A92E}"/>
            </a:ext>
          </a:extLst>
        </xdr:cNvPr>
        <xdr:cNvPicPr preferRelativeResize="0"/>
      </xdr:nvPicPr>
      <xdr:blipFill>
        <a:blip xmlns:r="http://schemas.openxmlformats.org/officeDocument/2006/relationships" r:embed="rId2" cstate="print"/>
        <a:stretch>
          <a:fillRect/>
        </a:stretch>
      </xdr:blipFill>
      <xdr:spPr>
        <a:xfrm>
          <a:off x="2597467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62" name="image4.png" descr="http://intranetsdm.movilidadbogota.gov.co:7778/images/pobtrans.gif">
          <a:extLst>
            <a:ext uri="{FF2B5EF4-FFF2-40B4-BE49-F238E27FC236}">
              <a16:creationId xmlns:a16="http://schemas.microsoft.com/office/drawing/2014/main" id="{2CA03F63-524E-46E7-8CB0-9C4F302974D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63" name="image4.png" descr="http://intranetsdm.movilidadbogota.gov.co:7778/images/pobtrans.gif">
          <a:extLst>
            <a:ext uri="{FF2B5EF4-FFF2-40B4-BE49-F238E27FC236}">
              <a16:creationId xmlns:a16="http://schemas.microsoft.com/office/drawing/2014/main" id="{5C8189E6-AB2F-4764-9B56-C671B1250EB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64" name="image4.png" descr="http://intranetsdm.movilidadbogota.gov.co:7778/images/pobtrans.gif">
          <a:extLst>
            <a:ext uri="{FF2B5EF4-FFF2-40B4-BE49-F238E27FC236}">
              <a16:creationId xmlns:a16="http://schemas.microsoft.com/office/drawing/2014/main" id="{54DC93DC-6177-4CF3-84B3-99ECA64B290E}"/>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65" name="image4.png" descr="http://intranetsdm.movilidadbogota.gov.co:7778/images/pobtrans.gif">
          <a:extLst>
            <a:ext uri="{FF2B5EF4-FFF2-40B4-BE49-F238E27FC236}">
              <a16:creationId xmlns:a16="http://schemas.microsoft.com/office/drawing/2014/main" id="{F6DEA92B-D4BA-451E-B6FC-AC755EA62679}"/>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66" name="image4.png" descr="http://intranetsdm.movilidadbogota.gov.co:7778/images/pobtrans.gif">
          <a:extLst>
            <a:ext uri="{FF2B5EF4-FFF2-40B4-BE49-F238E27FC236}">
              <a16:creationId xmlns:a16="http://schemas.microsoft.com/office/drawing/2014/main" id="{9E25B57A-7D9A-4B64-AC0F-D9CE5C05E831}"/>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67" name="image4.png" descr="http://intranetsdm.movilidadbogota.gov.co:7778/images/pobtrans.gif">
          <a:extLst>
            <a:ext uri="{FF2B5EF4-FFF2-40B4-BE49-F238E27FC236}">
              <a16:creationId xmlns:a16="http://schemas.microsoft.com/office/drawing/2014/main" id="{E47C39FD-CEAE-484F-AD28-141F8F0E6ED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68" name="image4.png" descr="http://intranetsdm.movilidadbogota.gov.co:7778/images/pobtrans.gif">
          <a:extLst>
            <a:ext uri="{FF2B5EF4-FFF2-40B4-BE49-F238E27FC236}">
              <a16:creationId xmlns:a16="http://schemas.microsoft.com/office/drawing/2014/main" id="{D582DAEF-E298-4BA2-8106-83074D95FB2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69" name="image4.png" descr="http://intranetsdm.movilidadbogota.gov.co:7778/images/pobtrans.gif">
          <a:extLst>
            <a:ext uri="{FF2B5EF4-FFF2-40B4-BE49-F238E27FC236}">
              <a16:creationId xmlns:a16="http://schemas.microsoft.com/office/drawing/2014/main" id="{7ACE1C47-A88A-4F19-BB1F-CB4BD7B6071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70" name="image4.png" descr="http://intranetsdm.movilidadbogota.gov.co:7778/images/pobtrans.gif">
          <a:extLst>
            <a:ext uri="{FF2B5EF4-FFF2-40B4-BE49-F238E27FC236}">
              <a16:creationId xmlns:a16="http://schemas.microsoft.com/office/drawing/2014/main" id="{A3F66392-891F-44A3-9BB0-3BEC6D58852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71" name="image4.png" descr="http://intranetsdm.movilidadbogota.gov.co:7778/images/pobtrans.gif">
          <a:extLst>
            <a:ext uri="{FF2B5EF4-FFF2-40B4-BE49-F238E27FC236}">
              <a16:creationId xmlns:a16="http://schemas.microsoft.com/office/drawing/2014/main" id="{8C8DCE11-2EA3-4BCE-A5E0-E7CE17B9D81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72" name="image4.png" descr="http://intranetsdm.movilidadbogota.gov.co:7778/images/pobtrans.gif">
          <a:extLst>
            <a:ext uri="{FF2B5EF4-FFF2-40B4-BE49-F238E27FC236}">
              <a16:creationId xmlns:a16="http://schemas.microsoft.com/office/drawing/2014/main" id="{55F0B3BB-E463-4170-B142-4CAAF95A1A33}"/>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73" name="image4.png" descr="http://intranetsdm.movilidadbogota.gov.co:7778/images/pobtrans.gif">
          <a:extLst>
            <a:ext uri="{FF2B5EF4-FFF2-40B4-BE49-F238E27FC236}">
              <a16:creationId xmlns:a16="http://schemas.microsoft.com/office/drawing/2014/main" id="{470F9D05-3CA0-4F14-955B-8083E6FFAB21}"/>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74" name="image3.png" descr="http://intranetsdm.movilidadbogota.gov.co:7778/images/pobtrans.gif">
          <a:extLst>
            <a:ext uri="{FF2B5EF4-FFF2-40B4-BE49-F238E27FC236}">
              <a16:creationId xmlns:a16="http://schemas.microsoft.com/office/drawing/2014/main" id="{9F378E6C-20E9-47A1-A31F-9E1248C2FA91}"/>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75" name="image3.png" descr="http://intranetsdm.movilidadbogota.gov.co:7778/images/pobtrans.gif">
          <a:extLst>
            <a:ext uri="{FF2B5EF4-FFF2-40B4-BE49-F238E27FC236}">
              <a16:creationId xmlns:a16="http://schemas.microsoft.com/office/drawing/2014/main" id="{61729DE8-7516-4C0B-B0FF-18CD340AB576}"/>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76" name="image4.png" descr="http://intranetsdm.movilidadbogota.gov.co:7778/images/pobtrans.gif">
          <a:extLst>
            <a:ext uri="{FF2B5EF4-FFF2-40B4-BE49-F238E27FC236}">
              <a16:creationId xmlns:a16="http://schemas.microsoft.com/office/drawing/2014/main" id="{4BE81799-5FF2-4AE6-AA08-0B3F1038280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77" name="image4.png" descr="http://intranetsdm.movilidadbogota.gov.co:7778/images/pobtrans.gif">
          <a:extLst>
            <a:ext uri="{FF2B5EF4-FFF2-40B4-BE49-F238E27FC236}">
              <a16:creationId xmlns:a16="http://schemas.microsoft.com/office/drawing/2014/main" id="{5C8EA3A5-E003-4BFB-B0AA-C4BAFF8F7F0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78" name="image4.png" descr="http://intranetsdm.movilidadbogota.gov.co:7778/images/pobtrans.gif">
          <a:extLst>
            <a:ext uri="{FF2B5EF4-FFF2-40B4-BE49-F238E27FC236}">
              <a16:creationId xmlns:a16="http://schemas.microsoft.com/office/drawing/2014/main" id="{A8321CFD-1E0A-4EBA-903A-CCB7A3F9F58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79" name="image4.png" descr="http://intranetsdm.movilidadbogota.gov.co:7778/images/pobtrans.gif">
          <a:extLst>
            <a:ext uri="{FF2B5EF4-FFF2-40B4-BE49-F238E27FC236}">
              <a16:creationId xmlns:a16="http://schemas.microsoft.com/office/drawing/2014/main" id="{30F52211-5B89-458A-B575-FE79756C9E3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80" name="image4.png" descr="http://intranetsdm.movilidadbogota.gov.co:7778/images/pobtrans.gif">
          <a:extLst>
            <a:ext uri="{FF2B5EF4-FFF2-40B4-BE49-F238E27FC236}">
              <a16:creationId xmlns:a16="http://schemas.microsoft.com/office/drawing/2014/main" id="{6574775B-15AA-4E12-B436-F639C9B6FEE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81" name="image4.png" descr="http://intranetsdm.movilidadbogota.gov.co:7778/images/pobtrans.gif">
          <a:extLst>
            <a:ext uri="{FF2B5EF4-FFF2-40B4-BE49-F238E27FC236}">
              <a16:creationId xmlns:a16="http://schemas.microsoft.com/office/drawing/2014/main" id="{77105720-ABFE-4993-9A7F-2FB86235478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82" name="image4.png" descr="http://intranetsdm.movilidadbogota.gov.co:7778/images/pobtrans.gif">
          <a:extLst>
            <a:ext uri="{FF2B5EF4-FFF2-40B4-BE49-F238E27FC236}">
              <a16:creationId xmlns:a16="http://schemas.microsoft.com/office/drawing/2014/main" id="{B861EFAD-54C0-4B62-A9DF-612F86F1DA79}"/>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83" name="image4.png" descr="http://intranetsdm.movilidadbogota.gov.co:7778/images/pobtrans.gif">
          <a:extLst>
            <a:ext uri="{FF2B5EF4-FFF2-40B4-BE49-F238E27FC236}">
              <a16:creationId xmlns:a16="http://schemas.microsoft.com/office/drawing/2014/main" id="{7C8CA37C-C00C-4AFC-AAC4-A10A95CAE296}"/>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84" name="image4.png" descr="http://intranetsdm.movilidadbogota.gov.co:7778/images/pobtrans.gif">
          <a:extLst>
            <a:ext uri="{FF2B5EF4-FFF2-40B4-BE49-F238E27FC236}">
              <a16:creationId xmlns:a16="http://schemas.microsoft.com/office/drawing/2014/main" id="{5F0E88AE-35E0-4B14-99F5-382794659F9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85" name="image4.png" descr="http://intranetsdm.movilidadbogota.gov.co:7778/images/pobtrans.gif">
          <a:extLst>
            <a:ext uri="{FF2B5EF4-FFF2-40B4-BE49-F238E27FC236}">
              <a16:creationId xmlns:a16="http://schemas.microsoft.com/office/drawing/2014/main" id="{8175314F-5A36-445B-A668-3AA9FC6DC40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86" name="image4.png" descr="http://intranetsdm.movilidadbogota.gov.co:7778/images/pobtrans.gif">
          <a:extLst>
            <a:ext uri="{FF2B5EF4-FFF2-40B4-BE49-F238E27FC236}">
              <a16:creationId xmlns:a16="http://schemas.microsoft.com/office/drawing/2014/main" id="{678F90FC-3243-4014-9648-818633A1371C}"/>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87" name="image4.png" descr="http://intranetsdm.movilidadbogota.gov.co:7778/images/pobtrans.gif">
          <a:extLst>
            <a:ext uri="{FF2B5EF4-FFF2-40B4-BE49-F238E27FC236}">
              <a16:creationId xmlns:a16="http://schemas.microsoft.com/office/drawing/2014/main" id="{F403A872-8DA3-49D9-940A-BB147E3BA0C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88" name="image3.png" descr="http://intranetsdm.movilidadbogota.gov.co:7778/images/pobtrans.gif">
          <a:extLst>
            <a:ext uri="{FF2B5EF4-FFF2-40B4-BE49-F238E27FC236}">
              <a16:creationId xmlns:a16="http://schemas.microsoft.com/office/drawing/2014/main" id="{0DBBAD8A-136C-43FA-B09E-74709ED93073}"/>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589" name="image3.png" descr="http://intranetsdm.movilidadbogota.gov.co:7778/images/pobtrans.gif">
          <a:extLst>
            <a:ext uri="{FF2B5EF4-FFF2-40B4-BE49-F238E27FC236}">
              <a16:creationId xmlns:a16="http://schemas.microsoft.com/office/drawing/2014/main" id="{547F657E-10F0-4BA5-B6A9-85E33FDCCE02}"/>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0" name="image4.png" descr="http://intranetsdm.movilidadbogota.gov.co:7778/images/pobtrans.gif">
          <a:extLst>
            <a:ext uri="{FF2B5EF4-FFF2-40B4-BE49-F238E27FC236}">
              <a16:creationId xmlns:a16="http://schemas.microsoft.com/office/drawing/2014/main" id="{657517FA-4D22-41DC-AA03-9F0E2ACA9306}"/>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1" name="image4.png" descr="http://intranetsdm.movilidadbogota.gov.co:7778/images/pobtrans.gif">
          <a:extLst>
            <a:ext uri="{FF2B5EF4-FFF2-40B4-BE49-F238E27FC236}">
              <a16:creationId xmlns:a16="http://schemas.microsoft.com/office/drawing/2014/main" id="{70EA7BAF-CFD9-48C5-B894-6D2368534D8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2" name="image4.png" descr="http://intranetsdm.movilidadbogota.gov.co:7778/images/pobtrans.gif">
          <a:extLst>
            <a:ext uri="{FF2B5EF4-FFF2-40B4-BE49-F238E27FC236}">
              <a16:creationId xmlns:a16="http://schemas.microsoft.com/office/drawing/2014/main" id="{2F327DA9-C287-427C-A868-69F25B33889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3" name="image4.png" descr="http://intranetsdm.movilidadbogota.gov.co:7778/images/pobtrans.gif">
          <a:extLst>
            <a:ext uri="{FF2B5EF4-FFF2-40B4-BE49-F238E27FC236}">
              <a16:creationId xmlns:a16="http://schemas.microsoft.com/office/drawing/2014/main" id="{221310C5-7051-4C82-A86A-8EA4A0E101B3}"/>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4" name="image4.png" descr="http://intranetsdm.movilidadbogota.gov.co:7778/images/pobtrans.gif">
          <a:extLst>
            <a:ext uri="{FF2B5EF4-FFF2-40B4-BE49-F238E27FC236}">
              <a16:creationId xmlns:a16="http://schemas.microsoft.com/office/drawing/2014/main" id="{09B5416C-AE0B-4646-8817-18C54CD2DABF}"/>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5" name="image4.png" descr="http://intranetsdm.movilidadbogota.gov.co:7778/images/pobtrans.gif">
          <a:extLst>
            <a:ext uri="{FF2B5EF4-FFF2-40B4-BE49-F238E27FC236}">
              <a16:creationId xmlns:a16="http://schemas.microsoft.com/office/drawing/2014/main" id="{F49FDD2F-4331-4087-935A-DC60B806366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6" name="image4.png" descr="http://intranetsdm.movilidadbogota.gov.co:7778/images/pobtrans.gif">
          <a:extLst>
            <a:ext uri="{FF2B5EF4-FFF2-40B4-BE49-F238E27FC236}">
              <a16:creationId xmlns:a16="http://schemas.microsoft.com/office/drawing/2014/main" id="{0DA6B11D-35B6-49A0-9ED7-1FEB3084C74C}"/>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7" name="image4.png" descr="http://intranetsdm.movilidadbogota.gov.co:7778/images/pobtrans.gif">
          <a:extLst>
            <a:ext uri="{FF2B5EF4-FFF2-40B4-BE49-F238E27FC236}">
              <a16:creationId xmlns:a16="http://schemas.microsoft.com/office/drawing/2014/main" id="{50B5F209-46BE-4C29-8086-38853874DAE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8" name="image4.png" descr="http://intranetsdm.movilidadbogota.gov.co:7778/images/pobtrans.gif">
          <a:extLst>
            <a:ext uri="{FF2B5EF4-FFF2-40B4-BE49-F238E27FC236}">
              <a16:creationId xmlns:a16="http://schemas.microsoft.com/office/drawing/2014/main" id="{89C7ACA8-80A9-4218-8810-CBB4A511E784}"/>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599" name="image4.png" descr="http://intranetsdm.movilidadbogota.gov.co:7778/images/pobtrans.gif">
          <a:extLst>
            <a:ext uri="{FF2B5EF4-FFF2-40B4-BE49-F238E27FC236}">
              <a16:creationId xmlns:a16="http://schemas.microsoft.com/office/drawing/2014/main" id="{D6933215-73C0-4384-B6FC-4DE6DFA94349}"/>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0" name="image4.png" descr="http://intranetsdm.movilidadbogota.gov.co:7778/images/pobtrans.gif">
          <a:extLst>
            <a:ext uri="{FF2B5EF4-FFF2-40B4-BE49-F238E27FC236}">
              <a16:creationId xmlns:a16="http://schemas.microsoft.com/office/drawing/2014/main" id="{4688E609-837F-43D8-BEC1-526C72E0694D}"/>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1" name="image4.png" descr="http://intranetsdm.movilidadbogota.gov.co:7778/images/pobtrans.gif">
          <a:extLst>
            <a:ext uri="{FF2B5EF4-FFF2-40B4-BE49-F238E27FC236}">
              <a16:creationId xmlns:a16="http://schemas.microsoft.com/office/drawing/2014/main" id="{E74ED2DC-882E-41D4-876A-4E4028AB882C}"/>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2" name="image3.png" descr="http://intranetsdm.movilidadbogota.gov.co:7778/images/pobtrans.gif">
          <a:extLst>
            <a:ext uri="{FF2B5EF4-FFF2-40B4-BE49-F238E27FC236}">
              <a16:creationId xmlns:a16="http://schemas.microsoft.com/office/drawing/2014/main" id="{C8540DD7-1A43-44C7-89F2-594D2ED8C9C9}"/>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3" name="image3.png" descr="http://intranetsdm.movilidadbogota.gov.co:7778/images/pobtrans.gif">
          <a:extLst>
            <a:ext uri="{FF2B5EF4-FFF2-40B4-BE49-F238E27FC236}">
              <a16:creationId xmlns:a16="http://schemas.microsoft.com/office/drawing/2014/main" id="{8BE17526-208F-4D4F-96A2-6C306B486150}"/>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4" name="image4.png" descr="http://intranetsdm.movilidadbogota.gov.co:7778/images/pobtrans.gif">
          <a:extLst>
            <a:ext uri="{FF2B5EF4-FFF2-40B4-BE49-F238E27FC236}">
              <a16:creationId xmlns:a16="http://schemas.microsoft.com/office/drawing/2014/main" id="{E0EEE2AC-4B3C-4AE3-A7F9-D4C0F4E82A6B}"/>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5" name="image4.png" descr="http://intranetsdm.movilidadbogota.gov.co:7778/images/pobtrans.gif">
          <a:extLst>
            <a:ext uri="{FF2B5EF4-FFF2-40B4-BE49-F238E27FC236}">
              <a16:creationId xmlns:a16="http://schemas.microsoft.com/office/drawing/2014/main" id="{C0906DF0-0103-452C-A64F-53C4B03F3D68}"/>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6" name="image4.png" descr="http://intranetsdm.movilidadbogota.gov.co:7778/images/pobtrans.gif">
          <a:extLst>
            <a:ext uri="{FF2B5EF4-FFF2-40B4-BE49-F238E27FC236}">
              <a16:creationId xmlns:a16="http://schemas.microsoft.com/office/drawing/2014/main" id="{A9BC7157-133A-4A1E-A46F-956AE1C4A526}"/>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7" name="image4.png" descr="http://intranetsdm.movilidadbogota.gov.co:7778/images/pobtrans.gif">
          <a:extLst>
            <a:ext uri="{FF2B5EF4-FFF2-40B4-BE49-F238E27FC236}">
              <a16:creationId xmlns:a16="http://schemas.microsoft.com/office/drawing/2014/main" id="{38126B70-85EE-4FAB-8462-B22FFA7F3873}"/>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8" name="image4.png" descr="http://intranetsdm.movilidadbogota.gov.co:7778/images/pobtrans.gif">
          <a:extLst>
            <a:ext uri="{FF2B5EF4-FFF2-40B4-BE49-F238E27FC236}">
              <a16:creationId xmlns:a16="http://schemas.microsoft.com/office/drawing/2014/main" id="{3B4E33E1-0554-48B8-BB9C-3CA172998EF6}"/>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09" name="image4.png" descr="http://intranetsdm.movilidadbogota.gov.co:7778/images/pobtrans.gif">
          <a:extLst>
            <a:ext uri="{FF2B5EF4-FFF2-40B4-BE49-F238E27FC236}">
              <a16:creationId xmlns:a16="http://schemas.microsoft.com/office/drawing/2014/main" id="{73AB1C0F-95D0-4BC9-82FA-3626981A74C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0" name="image4.png" descr="http://intranetsdm.movilidadbogota.gov.co:7778/images/pobtrans.gif">
          <a:extLst>
            <a:ext uri="{FF2B5EF4-FFF2-40B4-BE49-F238E27FC236}">
              <a16:creationId xmlns:a16="http://schemas.microsoft.com/office/drawing/2014/main" id="{6924B198-4FC4-4FE1-958F-E023A3AD15DF}"/>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1" name="image4.png" descr="http://intranetsdm.movilidadbogota.gov.co:7778/images/pobtrans.gif">
          <a:extLst>
            <a:ext uri="{FF2B5EF4-FFF2-40B4-BE49-F238E27FC236}">
              <a16:creationId xmlns:a16="http://schemas.microsoft.com/office/drawing/2014/main" id="{8B17CA54-413C-4464-8D68-DACE5E5A590C}"/>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2" name="image4.png" descr="http://intranetsdm.movilidadbogota.gov.co:7778/images/pobtrans.gif">
          <a:extLst>
            <a:ext uri="{FF2B5EF4-FFF2-40B4-BE49-F238E27FC236}">
              <a16:creationId xmlns:a16="http://schemas.microsoft.com/office/drawing/2014/main" id="{913B5159-7379-4056-8886-3CB4D0625FF1}"/>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3" name="image4.png" descr="http://intranetsdm.movilidadbogota.gov.co:7778/images/pobtrans.gif">
          <a:extLst>
            <a:ext uri="{FF2B5EF4-FFF2-40B4-BE49-F238E27FC236}">
              <a16:creationId xmlns:a16="http://schemas.microsoft.com/office/drawing/2014/main" id="{3A8A609D-6F16-4AC2-80D4-A543195DAC5A}"/>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4" name="image4.png" descr="http://intranetsdm.movilidadbogota.gov.co:7778/images/pobtrans.gif">
          <a:extLst>
            <a:ext uri="{FF2B5EF4-FFF2-40B4-BE49-F238E27FC236}">
              <a16:creationId xmlns:a16="http://schemas.microsoft.com/office/drawing/2014/main" id="{D14D6B55-DFC7-4A48-A7B1-43756136D398}"/>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5" name="image4.png" descr="http://intranetsdm.movilidadbogota.gov.co:7778/images/pobtrans.gif">
          <a:extLst>
            <a:ext uri="{FF2B5EF4-FFF2-40B4-BE49-F238E27FC236}">
              <a16:creationId xmlns:a16="http://schemas.microsoft.com/office/drawing/2014/main" id="{85B2BD85-8D06-4EF4-9806-7AD887DFBE8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6" name="image3.png" descr="http://intranetsdm.movilidadbogota.gov.co:7778/images/pobtrans.gif">
          <a:extLst>
            <a:ext uri="{FF2B5EF4-FFF2-40B4-BE49-F238E27FC236}">
              <a16:creationId xmlns:a16="http://schemas.microsoft.com/office/drawing/2014/main" id="{571A9083-EC81-4484-B05A-D4707C6DCA5E}"/>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7" name="image3.png" descr="http://intranetsdm.movilidadbogota.gov.co:7778/images/pobtrans.gif">
          <a:extLst>
            <a:ext uri="{FF2B5EF4-FFF2-40B4-BE49-F238E27FC236}">
              <a16:creationId xmlns:a16="http://schemas.microsoft.com/office/drawing/2014/main" id="{6DCA59DB-BCF7-4360-9862-4DEB0EBDD861}"/>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8" name="image4.png" descr="http://intranetsdm.movilidadbogota.gov.co:7778/images/pobtrans.gif">
          <a:extLst>
            <a:ext uri="{FF2B5EF4-FFF2-40B4-BE49-F238E27FC236}">
              <a16:creationId xmlns:a16="http://schemas.microsoft.com/office/drawing/2014/main" id="{351EFE62-F23E-4F29-BA93-3A5721B8AEE2}"/>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19" name="image4.png" descr="http://intranetsdm.movilidadbogota.gov.co:7778/images/pobtrans.gif">
          <a:extLst>
            <a:ext uri="{FF2B5EF4-FFF2-40B4-BE49-F238E27FC236}">
              <a16:creationId xmlns:a16="http://schemas.microsoft.com/office/drawing/2014/main" id="{CF0B382E-B062-4617-981F-823C41EDC307}"/>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20" name="image4.png" descr="http://intranetsdm.movilidadbogota.gov.co:7778/images/pobtrans.gif">
          <a:extLst>
            <a:ext uri="{FF2B5EF4-FFF2-40B4-BE49-F238E27FC236}">
              <a16:creationId xmlns:a16="http://schemas.microsoft.com/office/drawing/2014/main" id="{49516E7C-9CBC-45F2-9873-9718D3D89BBC}"/>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21" name="image4.png" descr="http://intranetsdm.movilidadbogota.gov.co:7778/images/pobtrans.gif">
          <a:extLst>
            <a:ext uri="{FF2B5EF4-FFF2-40B4-BE49-F238E27FC236}">
              <a16:creationId xmlns:a16="http://schemas.microsoft.com/office/drawing/2014/main" id="{288DF7A7-BD05-4B14-ACDA-957A66001B12}"/>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22" name="image4.png" descr="http://intranetsdm.movilidadbogota.gov.co:7778/images/pobtrans.gif">
          <a:extLst>
            <a:ext uri="{FF2B5EF4-FFF2-40B4-BE49-F238E27FC236}">
              <a16:creationId xmlns:a16="http://schemas.microsoft.com/office/drawing/2014/main" id="{90320AAC-48AA-4F24-82FD-C3BC984B179D}"/>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23" name="image4.png" descr="http://intranetsdm.movilidadbogota.gov.co:7778/images/pobtrans.gif">
          <a:extLst>
            <a:ext uri="{FF2B5EF4-FFF2-40B4-BE49-F238E27FC236}">
              <a16:creationId xmlns:a16="http://schemas.microsoft.com/office/drawing/2014/main" id="{8C9DF8BF-E0DA-4764-8593-3CC634C9B13D}"/>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24" name="image4.png" descr="http://intranetsdm.movilidadbogota.gov.co:7778/images/pobtrans.gif">
          <a:extLst>
            <a:ext uri="{FF2B5EF4-FFF2-40B4-BE49-F238E27FC236}">
              <a16:creationId xmlns:a16="http://schemas.microsoft.com/office/drawing/2014/main" id="{8282BF46-A845-44DD-A4CF-70E28384846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25" name="image4.png" descr="http://intranetsdm.movilidadbogota.gov.co:7778/images/pobtrans.gif">
          <a:extLst>
            <a:ext uri="{FF2B5EF4-FFF2-40B4-BE49-F238E27FC236}">
              <a16:creationId xmlns:a16="http://schemas.microsoft.com/office/drawing/2014/main" id="{DA4BADE4-591F-4C89-884E-9C20C2E3F83B}"/>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26" name="image4.png" descr="http://intranetsdm.movilidadbogota.gov.co:7778/images/pobtrans.gif">
          <a:extLst>
            <a:ext uri="{FF2B5EF4-FFF2-40B4-BE49-F238E27FC236}">
              <a16:creationId xmlns:a16="http://schemas.microsoft.com/office/drawing/2014/main" id="{358D2B64-1B3C-4443-8912-CFBC95157A43}"/>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27" name="image4.png" descr="http://intranetsdm.movilidadbogota.gov.co:7778/images/pobtrans.gif">
          <a:extLst>
            <a:ext uri="{FF2B5EF4-FFF2-40B4-BE49-F238E27FC236}">
              <a16:creationId xmlns:a16="http://schemas.microsoft.com/office/drawing/2014/main" id="{C6EE7ADD-D7CB-4385-B683-C1C37395441B}"/>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28" name="image4.png" descr="http://intranetsdm.movilidadbogota.gov.co:7778/images/pobtrans.gif">
          <a:extLst>
            <a:ext uri="{FF2B5EF4-FFF2-40B4-BE49-F238E27FC236}">
              <a16:creationId xmlns:a16="http://schemas.microsoft.com/office/drawing/2014/main" id="{355715CB-C6D5-4251-8C8D-1534C87B5AF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29" name="image4.png" descr="http://intranetsdm.movilidadbogota.gov.co:7778/images/pobtrans.gif">
          <a:extLst>
            <a:ext uri="{FF2B5EF4-FFF2-40B4-BE49-F238E27FC236}">
              <a16:creationId xmlns:a16="http://schemas.microsoft.com/office/drawing/2014/main" id="{3374E884-F8C5-49FF-9FF3-FD259BA2D592}"/>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30" name="image3.png" descr="http://intranetsdm.movilidadbogota.gov.co:7778/images/pobtrans.gif">
          <a:extLst>
            <a:ext uri="{FF2B5EF4-FFF2-40B4-BE49-F238E27FC236}">
              <a16:creationId xmlns:a16="http://schemas.microsoft.com/office/drawing/2014/main" id="{1445906D-9D9D-45D8-A333-40DF5CC7A4A4}"/>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31" name="image3.png" descr="http://intranetsdm.movilidadbogota.gov.co:7778/images/pobtrans.gif">
          <a:extLst>
            <a:ext uri="{FF2B5EF4-FFF2-40B4-BE49-F238E27FC236}">
              <a16:creationId xmlns:a16="http://schemas.microsoft.com/office/drawing/2014/main" id="{32A8B139-1610-4C01-8F8A-DC0763B36307}"/>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32" name="image4.png" descr="http://intranetsdm.movilidadbogota.gov.co:7778/images/pobtrans.gif">
          <a:extLst>
            <a:ext uri="{FF2B5EF4-FFF2-40B4-BE49-F238E27FC236}">
              <a16:creationId xmlns:a16="http://schemas.microsoft.com/office/drawing/2014/main" id="{72EFD3D9-90B9-4978-8FB7-35C499D2CC83}"/>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33" name="image4.png" descr="http://intranetsdm.movilidadbogota.gov.co:7778/images/pobtrans.gif">
          <a:extLst>
            <a:ext uri="{FF2B5EF4-FFF2-40B4-BE49-F238E27FC236}">
              <a16:creationId xmlns:a16="http://schemas.microsoft.com/office/drawing/2014/main" id="{33AB46DF-4595-4428-B47A-8F6A6F8D0DB7}"/>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34" name="image4.png" descr="http://intranetsdm.movilidadbogota.gov.co:7778/images/pobtrans.gif">
          <a:extLst>
            <a:ext uri="{FF2B5EF4-FFF2-40B4-BE49-F238E27FC236}">
              <a16:creationId xmlns:a16="http://schemas.microsoft.com/office/drawing/2014/main" id="{A6D2FFDF-BC46-41C6-BC96-19E319400788}"/>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35" name="image4.png" descr="http://intranetsdm.movilidadbogota.gov.co:7778/images/pobtrans.gif">
          <a:extLst>
            <a:ext uri="{FF2B5EF4-FFF2-40B4-BE49-F238E27FC236}">
              <a16:creationId xmlns:a16="http://schemas.microsoft.com/office/drawing/2014/main" id="{953CC541-8735-492B-9579-F625AE18EED4}"/>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36" name="image4.png" descr="http://intranetsdm.movilidadbogota.gov.co:7778/images/pobtrans.gif">
          <a:extLst>
            <a:ext uri="{FF2B5EF4-FFF2-40B4-BE49-F238E27FC236}">
              <a16:creationId xmlns:a16="http://schemas.microsoft.com/office/drawing/2014/main" id="{71EE1538-4678-49FA-92DD-188CD07B4A1E}"/>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37" name="image4.png" descr="http://intranetsdm.movilidadbogota.gov.co:7778/images/pobtrans.gif">
          <a:extLst>
            <a:ext uri="{FF2B5EF4-FFF2-40B4-BE49-F238E27FC236}">
              <a16:creationId xmlns:a16="http://schemas.microsoft.com/office/drawing/2014/main" id="{B23BBE4A-54B8-4D26-B1EB-2F687770A069}"/>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38" name="image4.png" descr="http://intranetsdm.movilidadbogota.gov.co:7778/images/pobtrans.gif">
          <a:extLst>
            <a:ext uri="{FF2B5EF4-FFF2-40B4-BE49-F238E27FC236}">
              <a16:creationId xmlns:a16="http://schemas.microsoft.com/office/drawing/2014/main" id="{19631A06-3D30-46B4-AE6F-D2308419CEEC}"/>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39" name="image4.png" descr="http://intranetsdm.movilidadbogota.gov.co:7778/images/pobtrans.gif">
          <a:extLst>
            <a:ext uri="{FF2B5EF4-FFF2-40B4-BE49-F238E27FC236}">
              <a16:creationId xmlns:a16="http://schemas.microsoft.com/office/drawing/2014/main" id="{AEF0694D-2370-4FE3-8587-2359E6077F1E}"/>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40" name="image4.png" descr="http://intranetsdm.movilidadbogota.gov.co:7778/images/pobtrans.gif">
          <a:extLst>
            <a:ext uri="{FF2B5EF4-FFF2-40B4-BE49-F238E27FC236}">
              <a16:creationId xmlns:a16="http://schemas.microsoft.com/office/drawing/2014/main" id="{082E1BFC-7BE5-4FFB-B4E8-5B49F65601A6}"/>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41" name="image4.png" descr="http://intranetsdm.movilidadbogota.gov.co:7778/images/pobtrans.gif">
          <a:extLst>
            <a:ext uri="{FF2B5EF4-FFF2-40B4-BE49-F238E27FC236}">
              <a16:creationId xmlns:a16="http://schemas.microsoft.com/office/drawing/2014/main" id="{28F82A95-468B-4945-B6E2-9616BE637F8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42" name="image4.png" descr="http://intranetsdm.movilidadbogota.gov.co:7778/images/pobtrans.gif">
          <a:extLst>
            <a:ext uri="{FF2B5EF4-FFF2-40B4-BE49-F238E27FC236}">
              <a16:creationId xmlns:a16="http://schemas.microsoft.com/office/drawing/2014/main" id="{81519664-EAB5-4B0E-AF90-DDF5B7B2F424}"/>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43" name="image4.png" descr="http://intranetsdm.movilidadbogota.gov.co:7778/images/pobtrans.gif">
          <a:extLst>
            <a:ext uri="{FF2B5EF4-FFF2-40B4-BE49-F238E27FC236}">
              <a16:creationId xmlns:a16="http://schemas.microsoft.com/office/drawing/2014/main" id="{73BC4B5A-AEDA-469B-A649-23A9CFEAC1A7}"/>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44" name="image3.png" descr="http://intranetsdm.movilidadbogota.gov.co:7778/images/pobtrans.gif">
          <a:extLst>
            <a:ext uri="{FF2B5EF4-FFF2-40B4-BE49-F238E27FC236}">
              <a16:creationId xmlns:a16="http://schemas.microsoft.com/office/drawing/2014/main" id="{35B8FCA7-A31F-497A-A39D-B0463A1915AC}"/>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45" name="image3.png" descr="http://intranetsdm.movilidadbogota.gov.co:7778/images/pobtrans.gif">
          <a:extLst>
            <a:ext uri="{FF2B5EF4-FFF2-40B4-BE49-F238E27FC236}">
              <a16:creationId xmlns:a16="http://schemas.microsoft.com/office/drawing/2014/main" id="{77293646-A069-4511-9D97-A08C7D57E632}"/>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46" name="image4.png" descr="http://intranetsdm.movilidadbogota.gov.co:7778/images/pobtrans.gif">
          <a:extLst>
            <a:ext uri="{FF2B5EF4-FFF2-40B4-BE49-F238E27FC236}">
              <a16:creationId xmlns:a16="http://schemas.microsoft.com/office/drawing/2014/main" id="{116BDCFA-1672-4DD6-B801-5126F7C810A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47" name="image4.png" descr="http://intranetsdm.movilidadbogota.gov.co:7778/images/pobtrans.gif">
          <a:extLst>
            <a:ext uri="{FF2B5EF4-FFF2-40B4-BE49-F238E27FC236}">
              <a16:creationId xmlns:a16="http://schemas.microsoft.com/office/drawing/2014/main" id="{20D81783-BD3F-4DBD-974D-6AA23FA2E266}"/>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48" name="image4.png" descr="http://intranetsdm.movilidadbogota.gov.co:7778/images/pobtrans.gif">
          <a:extLst>
            <a:ext uri="{FF2B5EF4-FFF2-40B4-BE49-F238E27FC236}">
              <a16:creationId xmlns:a16="http://schemas.microsoft.com/office/drawing/2014/main" id="{B9AEFBF3-8CBB-4797-AE92-C3D22CC1B01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49" name="image4.png" descr="http://intranetsdm.movilidadbogota.gov.co:7778/images/pobtrans.gif">
          <a:extLst>
            <a:ext uri="{FF2B5EF4-FFF2-40B4-BE49-F238E27FC236}">
              <a16:creationId xmlns:a16="http://schemas.microsoft.com/office/drawing/2014/main" id="{8336A65E-D534-45FD-9472-FB48F795D27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50" name="image4.png" descr="http://intranetsdm.movilidadbogota.gov.co:7778/images/pobtrans.gif">
          <a:extLst>
            <a:ext uri="{FF2B5EF4-FFF2-40B4-BE49-F238E27FC236}">
              <a16:creationId xmlns:a16="http://schemas.microsoft.com/office/drawing/2014/main" id="{777CD707-93AB-4624-8A69-5E5AAA20D751}"/>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51" name="image4.png" descr="http://intranetsdm.movilidadbogota.gov.co:7778/images/pobtrans.gif">
          <a:extLst>
            <a:ext uri="{FF2B5EF4-FFF2-40B4-BE49-F238E27FC236}">
              <a16:creationId xmlns:a16="http://schemas.microsoft.com/office/drawing/2014/main" id="{4BC04144-7D8B-468A-8302-F0FB4A2D8B0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52" name="image4.png" descr="http://intranetsdm.movilidadbogota.gov.co:7778/images/pobtrans.gif">
          <a:extLst>
            <a:ext uri="{FF2B5EF4-FFF2-40B4-BE49-F238E27FC236}">
              <a16:creationId xmlns:a16="http://schemas.microsoft.com/office/drawing/2014/main" id="{8F525496-5ADE-4A79-89A7-63294F8ADB7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53" name="image4.png" descr="http://intranetsdm.movilidadbogota.gov.co:7778/images/pobtrans.gif">
          <a:extLst>
            <a:ext uri="{FF2B5EF4-FFF2-40B4-BE49-F238E27FC236}">
              <a16:creationId xmlns:a16="http://schemas.microsoft.com/office/drawing/2014/main" id="{5352057E-C7A6-4B8E-A934-EF8EED7AE40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54" name="image4.png" descr="http://intranetsdm.movilidadbogota.gov.co:7778/images/pobtrans.gif">
          <a:extLst>
            <a:ext uri="{FF2B5EF4-FFF2-40B4-BE49-F238E27FC236}">
              <a16:creationId xmlns:a16="http://schemas.microsoft.com/office/drawing/2014/main" id="{C884B7BC-555E-4F8A-9039-95F526833D8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55" name="image4.png" descr="http://intranetsdm.movilidadbogota.gov.co:7778/images/pobtrans.gif">
          <a:extLst>
            <a:ext uri="{FF2B5EF4-FFF2-40B4-BE49-F238E27FC236}">
              <a16:creationId xmlns:a16="http://schemas.microsoft.com/office/drawing/2014/main" id="{4D995468-1600-4CEA-BC17-1BF1DB2586F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56" name="image4.png" descr="http://intranetsdm.movilidadbogota.gov.co:7778/images/pobtrans.gif">
          <a:extLst>
            <a:ext uri="{FF2B5EF4-FFF2-40B4-BE49-F238E27FC236}">
              <a16:creationId xmlns:a16="http://schemas.microsoft.com/office/drawing/2014/main" id="{2B4039F6-32FE-46F9-9783-598CBFB8EDB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57" name="image4.png" descr="http://intranetsdm.movilidadbogota.gov.co:7778/images/pobtrans.gif">
          <a:extLst>
            <a:ext uri="{FF2B5EF4-FFF2-40B4-BE49-F238E27FC236}">
              <a16:creationId xmlns:a16="http://schemas.microsoft.com/office/drawing/2014/main" id="{659BDBF1-E655-4930-8780-D8F86F69FC2D}"/>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58" name="image3.png" descr="http://intranetsdm.movilidadbogota.gov.co:7778/images/pobtrans.gif">
          <a:extLst>
            <a:ext uri="{FF2B5EF4-FFF2-40B4-BE49-F238E27FC236}">
              <a16:creationId xmlns:a16="http://schemas.microsoft.com/office/drawing/2014/main" id="{3B8E4DD7-6A07-4921-917F-4904104D238C}"/>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59" name="image3.png" descr="http://intranetsdm.movilidadbogota.gov.co:7778/images/pobtrans.gif">
          <a:extLst>
            <a:ext uri="{FF2B5EF4-FFF2-40B4-BE49-F238E27FC236}">
              <a16:creationId xmlns:a16="http://schemas.microsoft.com/office/drawing/2014/main" id="{ECDD1326-8E13-4384-81EB-CA270B044334}"/>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60" name="image4.png" descr="http://intranetsdm.movilidadbogota.gov.co:7778/images/pobtrans.gif">
          <a:extLst>
            <a:ext uri="{FF2B5EF4-FFF2-40B4-BE49-F238E27FC236}">
              <a16:creationId xmlns:a16="http://schemas.microsoft.com/office/drawing/2014/main" id="{912DD0AB-1DD2-49E2-8539-F9D40FA4D7CE}"/>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61" name="image4.png" descr="http://intranetsdm.movilidadbogota.gov.co:7778/images/pobtrans.gif">
          <a:extLst>
            <a:ext uri="{FF2B5EF4-FFF2-40B4-BE49-F238E27FC236}">
              <a16:creationId xmlns:a16="http://schemas.microsoft.com/office/drawing/2014/main" id="{00A77460-3539-485C-A094-AE5C76307E1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62" name="image4.png" descr="http://intranetsdm.movilidadbogota.gov.co:7778/images/pobtrans.gif">
          <a:extLst>
            <a:ext uri="{FF2B5EF4-FFF2-40B4-BE49-F238E27FC236}">
              <a16:creationId xmlns:a16="http://schemas.microsoft.com/office/drawing/2014/main" id="{23CEB89A-D7BB-47D5-92C4-9ED50E327AD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63" name="image4.png" descr="http://intranetsdm.movilidadbogota.gov.co:7778/images/pobtrans.gif">
          <a:extLst>
            <a:ext uri="{FF2B5EF4-FFF2-40B4-BE49-F238E27FC236}">
              <a16:creationId xmlns:a16="http://schemas.microsoft.com/office/drawing/2014/main" id="{F16B9820-AD44-479B-8C16-DD2489070E13}"/>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64" name="image4.png" descr="http://intranetsdm.movilidadbogota.gov.co:7778/images/pobtrans.gif">
          <a:extLst>
            <a:ext uri="{FF2B5EF4-FFF2-40B4-BE49-F238E27FC236}">
              <a16:creationId xmlns:a16="http://schemas.microsoft.com/office/drawing/2014/main" id="{E12E4713-BBFB-44DF-8B86-EBE4D8FB513E}"/>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65" name="image4.png" descr="http://intranetsdm.movilidadbogota.gov.co:7778/images/pobtrans.gif">
          <a:extLst>
            <a:ext uri="{FF2B5EF4-FFF2-40B4-BE49-F238E27FC236}">
              <a16:creationId xmlns:a16="http://schemas.microsoft.com/office/drawing/2014/main" id="{30BE493E-048F-4123-9422-827DEFE31A53}"/>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66" name="image4.png" descr="http://intranetsdm.movilidadbogota.gov.co:7778/images/pobtrans.gif">
          <a:extLst>
            <a:ext uri="{FF2B5EF4-FFF2-40B4-BE49-F238E27FC236}">
              <a16:creationId xmlns:a16="http://schemas.microsoft.com/office/drawing/2014/main" id="{C27496B0-350A-4CDF-845B-06562B006E1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67" name="image4.png" descr="http://intranetsdm.movilidadbogota.gov.co:7778/images/pobtrans.gif">
          <a:extLst>
            <a:ext uri="{FF2B5EF4-FFF2-40B4-BE49-F238E27FC236}">
              <a16:creationId xmlns:a16="http://schemas.microsoft.com/office/drawing/2014/main" id="{CFAC86B3-965B-4D6A-A845-074EF5EA1B6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68" name="image4.png" descr="http://intranetsdm.movilidadbogota.gov.co:7778/images/pobtrans.gif">
          <a:extLst>
            <a:ext uri="{FF2B5EF4-FFF2-40B4-BE49-F238E27FC236}">
              <a16:creationId xmlns:a16="http://schemas.microsoft.com/office/drawing/2014/main" id="{21D2E255-A0DA-433D-84B4-7D6E1815DCC9}"/>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69" name="image4.png" descr="http://intranetsdm.movilidadbogota.gov.co:7778/images/pobtrans.gif">
          <a:extLst>
            <a:ext uri="{FF2B5EF4-FFF2-40B4-BE49-F238E27FC236}">
              <a16:creationId xmlns:a16="http://schemas.microsoft.com/office/drawing/2014/main" id="{244C51CA-8208-46F6-BF88-7166807890E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70" name="image4.png" descr="http://intranetsdm.movilidadbogota.gov.co:7778/images/pobtrans.gif">
          <a:extLst>
            <a:ext uri="{FF2B5EF4-FFF2-40B4-BE49-F238E27FC236}">
              <a16:creationId xmlns:a16="http://schemas.microsoft.com/office/drawing/2014/main" id="{9F1FA4A6-D9C2-41F5-ABDB-1D8EEFAC7EB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71" name="image4.png" descr="http://intranetsdm.movilidadbogota.gov.co:7778/images/pobtrans.gif">
          <a:extLst>
            <a:ext uri="{FF2B5EF4-FFF2-40B4-BE49-F238E27FC236}">
              <a16:creationId xmlns:a16="http://schemas.microsoft.com/office/drawing/2014/main" id="{7E1FBD8A-7786-4B33-BAE3-2943CDCF4B3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72" name="image3.png" descr="http://intranetsdm.movilidadbogota.gov.co:7778/images/pobtrans.gif">
          <a:extLst>
            <a:ext uri="{FF2B5EF4-FFF2-40B4-BE49-F238E27FC236}">
              <a16:creationId xmlns:a16="http://schemas.microsoft.com/office/drawing/2014/main" id="{1EA8DFE6-1BF4-49B1-9AD6-09AB5668308C}"/>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673" name="image3.png" descr="http://intranetsdm.movilidadbogota.gov.co:7778/images/pobtrans.gif">
          <a:extLst>
            <a:ext uri="{FF2B5EF4-FFF2-40B4-BE49-F238E27FC236}">
              <a16:creationId xmlns:a16="http://schemas.microsoft.com/office/drawing/2014/main" id="{204F965F-71AE-49A3-A9F0-02397B918C28}"/>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74" name="image4.png" descr="http://intranetsdm.movilidadbogota.gov.co:7778/images/pobtrans.gif">
          <a:extLst>
            <a:ext uri="{FF2B5EF4-FFF2-40B4-BE49-F238E27FC236}">
              <a16:creationId xmlns:a16="http://schemas.microsoft.com/office/drawing/2014/main" id="{CEF520FC-57AC-4054-9C69-F2879559D471}"/>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75" name="image4.png" descr="http://intranetsdm.movilidadbogota.gov.co:7778/images/pobtrans.gif">
          <a:extLst>
            <a:ext uri="{FF2B5EF4-FFF2-40B4-BE49-F238E27FC236}">
              <a16:creationId xmlns:a16="http://schemas.microsoft.com/office/drawing/2014/main" id="{04AD2099-A580-4041-B415-45A9ED335F0A}"/>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76" name="image4.png" descr="http://intranetsdm.movilidadbogota.gov.co:7778/images/pobtrans.gif">
          <a:extLst>
            <a:ext uri="{FF2B5EF4-FFF2-40B4-BE49-F238E27FC236}">
              <a16:creationId xmlns:a16="http://schemas.microsoft.com/office/drawing/2014/main" id="{881D6A94-996B-4071-9D5E-ED5B45FBC4CD}"/>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77" name="image4.png" descr="http://intranetsdm.movilidadbogota.gov.co:7778/images/pobtrans.gif">
          <a:extLst>
            <a:ext uri="{FF2B5EF4-FFF2-40B4-BE49-F238E27FC236}">
              <a16:creationId xmlns:a16="http://schemas.microsoft.com/office/drawing/2014/main" id="{A1B275A7-634B-4589-A5BB-ED1BD1DB9B18}"/>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78" name="image4.png" descr="http://intranetsdm.movilidadbogota.gov.co:7778/images/pobtrans.gif">
          <a:extLst>
            <a:ext uri="{FF2B5EF4-FFF2-40B4-BE49-F238E27FC236}">
              <a16:creationId xmlns:a16="http://schemas.microsoft.com/office/drawing/2014/main" id="{8C776182-BC09-43AB-9F1F-265C934F163F}"/>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79" name="image4.png" descr="http://intranetsdm.movilidadbogota.gov.co:7778/images/pobtrans.gif">
          <a:extLst>
            <a:ext uri="{FF2B5EF4-FFF2-40B4-BE49-F238E27FC236}">
              <a16:creationId xmlns:a16="http://schemas.microsoft.com/office/drawing/2014/main" id="{1153C02E-B98F-4313-8BED-731286585383}"/>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80" name="image4.png" descr="http://intranetsdm.movilidadbogota.gov.co:7778/images/pobtrans.gif">
          <a:extLst>
            <a:ext uri="{FF2B5EF4-FFF2-40B4-BE49-F238E27FC236}">
              <a16:creationId xmlns:a16="http://schemas.microsoft.com/office/drawing/2014/main" id="{A2D1E59E-73E6-4CA0-91FE-9ACEB30EA48E}"/>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81" name="image4.png" descr="http://intranetsdm.movilidadbogota.gov.co:7778/images/pobtrans.gif">
          <a:extLst>
            <a:ext uri="{FF2B5EF4-FFF2-40B4-BE49-F238E27FC236}">
              <a16:creationId xmlns:a16="http://schemas.microsoft.com/office/drawing/2014/main" id="{EEA075C0-E636-4EDA-8FFA-4658D296F0E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82" name="image4.png" descr="http://intranetsdm.movilidadbogota.gov.co:7778/images/pobtrans.gif">
          <a:extLst>
            <a:ext uri="{FF2B5EF4-FFF2-40B4-BE49-F238E27FC236}">
              <a16:creationId xmlns:a16="http://schemas.microsoft.com/office/drawing/2014/main" id="{2F12EBA4-F623-4217-A35C-485498A49DFD}"/>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83" name="image4.png" descr="http://intranetsdm.movilidadbogota.gov.co:7778/images/pobtrans.gif">
          <a:extLst>
            <a:ext uri="{FF2B5EF4-FFF2-40B4-BE49-F238E27FC236}">
              <a16:creationId xmlns:a16="http://schemas.microsoft.com/office/drawing/2014/main" id="{0DAB9D87-F16D-47E7-B353-F6BEDD55B274}"/>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84" name="image4.png" descr="http://intranetsdm.movilidadbogota.gov.co:7778/images/pobtrans.gif">
          <a:extLst>
            <a:ext uri="{FF2B5EF4-FFF2-40B4-BE49-F238E27FC236}">
              <a16:creationId xmlns:a16="http://schemas.microsoft.com/office/drawing/2014/main" id="{A628FF88-449E-462C-A7D9-C33FE55CF37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85" name="image4.png" descr="http://intranetsdm.movilidadbogota.gov.co:7778/images/pobtrans.gif">
          <a:extLst>
            <a:ext uri="{FF2B5EF4-FFF2-40B4-BE49-F238E27FC236}">
              <a16:creationId xmlns:a16="http://schemas.microsoft.com/office/drawing/2014/main" id="{A06CCBE4-FA2F-47E1-BF06-C16D8D76F546}"/>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86" name="image3.png" descr="http://intranetsdm.movilidadbogota.gov.co:7778/images/pobtrans.gif">
          <a:extLst>
            <a:ext uri="{FF2B5EF4-FFF2-40B4-BE49-F238E27FC236}">
              <a16:creationId xmlns:a16="http://schemas.microsoft.com/office/drawing/2014/main" id="{CDA50A23-B539-411B-A758-587E4685C497}"/>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87" name="image3.png" descr="http://intranetsdm.movilidadbogota.gov.co:7778/images/pobtrans.gif">
          <a:extLst>
            <a:ext uri="{FF2B5EF4-FFF2-40B4-BE49-F238E27FC236}">
              <a16:creationId xmlns:a16="http://schemas.microsoft.com/office/drawing/2014/main" id="{05096916-1F0E-44DE-A052-E7F08745083C}"/>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88" name="image4.png" descr="http://intranetsdm.movilidadbogota.gov.co:7778/images/pobtrans.gif">
          <a:extLst>
            <a:ext uri="{FF2B5EF4-FFF2-40B4-BE49-F238E27FC236}">
              <a16:creationId xmlns:a16="http://schemas.microsoft.com/office/drawing/2014/main" id="{A09D917D-4E38-45A0-ADD3-86A423031851}"/>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89" name="image4.png" descr="http://intranetsdm.movilidadbogota.gov.co:7778/images/pobtrans.gif">
          <a:extLst>
            <a:ext uri="{FF2B5EF4-FFF2-40B4-BE49-F238E27FC236}">
              <a16:creationId xmlns:a16="http://schemas.microsoft.com/office/drawing/2014/main" id="{B5FB790C-9B0E-42CC-9131-A050CB50F2A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90" name="image4.png" descr="http://intranetsdm.movilidadbogota.gov.co:7778/images/pobtrans.gif">
          <a:extLst>
            <a:ext uri="{FF2B5EF4-FFF2-40B4-BE49-F238E27FC236}">
              <a16:creationId xmlns:a16="http://schemas.microsoft.com/office/drawing/2014/main" id="{AC4F8FF6-C594-4AB4-9350-E53E3D16F74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91" name="image4.png" descr="http://intranetsdm.movilidadbogota.gov.co:7778/images/pobtrans.gif">
          <a:extLst>
            <a:ext uri="{FF2B5EF4-FFF2-40B4-BE49-F238E27FC236}">
              <a16:creationId xmlns:a16="http://schemas.microsoft.com/office/drawing/2014/main" id="{A25243ED-49A1-492E-851B-05DEBB6CC00F}"/>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92" name="image4.png" descr="http://intranetsdm.movilidadbogota.gov.co:7778/images/pobtrans.gif">
          <a:extLst>
            <a:ext uri="{FF2B5EF4-FFF2-40B4-BE49-F238E27FC236}">
              <a16:creationId xmlns:a16="http://schemas.microsoft.com/office/drawing/2014/main" id="{A57DBDF0-0EA8-4195-8C43-BB390684F8C9}"/>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93" name="image4.png" descr="http://intranetsdm.movilidadbogota.gov.co:7778/images/pobtrans.gif">
          <a:extLst>
            <a:ext uri="{FF2B5EF4-FFF2-40B4-BE49-F238E27FC236}">
              <a16:creationId xmlns:a16="http://schemas.microsoft.com/office/drawing/2014/main" id="{15A24807-9606-439A-B202-A05EE5228C1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94" name="image4.png" descr="http://intranetsdm.movilidadbogota.gov.co:7778/images/pobtrans.gif">
          <a:extLst>
            <a:ext uri="{FF2B5EF4-FFF2-40B4-BE49-F238E27FC236}">
              <a16:creationId xmlns:a16="http://schemas.microsoft.com/office/drawing/2014/main" id="{49B7E59E-5B3A-4152-8FA3-9A8810107A72}"/>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95" name="image4.png" descr="http://intranetsdm.movilidadbogota.gov.co:7778/images/pobtrans.gif">
          <a:extLst>
            <a:ext uri="{FF2B5EF4-FFF2-40B4-BE49-F238E27FC236}">
              <a16:creationId xmlns:a16="http://schemas.microsoft.com/office/drawing/2014/main" id="{69085F96-2DEA-44D8-8429-285D2E952A52}"/>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96" name="image4.png" descr="http://intranetsdm.movilidadbogota.gov.co:7778/images/pobtrans.gif">
          <a:extLst>
            <a:ext uri="{FF2B5EF4-FFF2-40B4-BE49-F238E27FC236}">
              <a16:creationId xmlns:a16="http://schemas.microsoft.com/office/drawing/2014/main" id="{A97B04E9-76DC-4908-87DD-85A4177ECA1D}"/>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97" name="image4.png" descr="http://intranetsdm.movilidadbogota.gov.co:7778/images/pobtrans.gif">
          <a:extLst>
            <a:ext uri="{FF2B5EF4-FFF2-40B4-BE49-F238E27FC236}">
              <a16:creationId xmlns:a16="http://schemas.microsoft.com/office/drawing/2014/main" id="{04239D69-05AE-4858-BF5F-1992A79904FB}"/>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98" name="image4.png" descr="http://intranetsdm.movilidadbogota.gov.co:7778/images/pobtrans.gif">
          <a:extLst>
            <a:ext uri="{FF2B5EF4-FFF2-40B4-BE49-F238E27FC236}">
              <a16:creationId xmlns:a16="http://schemas.microsoft.com/office/drawing/2014/main" id="{18E0D55E-1F25-47AE-9F83-A2D11FCBD536}"/>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699" name="image4.png" descr="http://intranetsdm.movilidadbogota.gov.co:7778/images/pobtrans.gif">
          <a:extLst>
            <a:ext uri="{FF2B5EF4-FFF2-40B4-BE49-F238E27FC236}">
              <a16:creationId xmlns:a16="http://schemas.microsoft.com/office/drawing/2014/main" id="{3AED9912-15F1-45B0-A3D7-DE877D4DC5BB}"/>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700" name="image3.png" descr="http://intranetsdm.movilidadbogota.gov.co:7778/images/pobtrans.gif">
          <a:extLst>
            <a:ext uri="{FF2B5EF4-FFF2-40B4-BE49-F238E27FC236}">
              <a16:creationId xmlns:a16="http://schemas.microsoft.com/office/drawing/2014/main" id="{6E7592FB-E91D-46F0-8AB5-2BF12130D495}"/>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701" name="image3.png" descr="http://intranetsdm.movilidadbogota.gov.co:7778/images/pobtrans.gif">
          <a:extLst>
            <a:ext uri="{FF2B5EF4-FFF2-40B4-BE49-F238E27FC236}">
              <a16:creationId xmlns:a16="http://schemas.microsoft.com/office/drawing/2014/main" id="{39F0E076-1B67-4054-BF41-94D33BDCE786}"/>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02" name="image4.png" descr="http://intranetsdm.movilidadbogota.gov.co:7778/images/pobtrans.gif">
          <a:extLst>
            <a:ext uri="{FF2B5EF4-FFF2-40B4-BE49-F238E27FC236}">
              <a16:creationId xmlns:a16="http://schemas.microsoft.com/office/drawing/2014/main" id="{A372DFAE-E8EB-457A-B508-AC83AB20CAF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03" name="image4.png" descr="http://intranetsdm.movilidadbogota.gov.co:7778/images/pobtrans.gif">
          <a:extLst>
            <a:ext uri="{FF2B5EF4-FFF2-40B4-BE49-F238E27FC236}">
              <a16:creationId xmlns:a16="http://schemas.microsoft.com/office/drawing/2014/main" id="{0493B94C-57E4-4864-B81E-02CA321DC47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04" name="image4.png" descr="http://intranetsdm.movilidadbogota.gov.co:7778/images/pobtrans.gif">
          <a:extLst>
            <a:ext uri="{FF2B5EF4-FFF2-40B4-BE49-F238E27FC236}">
              <a16:creationId xmlns:a16="http://schemas.microsoft.com/office/drawing/2014/main" id="{4A2C17A5-DD56-41A0-B3FA-4060B90AD96C}"/>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05" name="image4.png" descr="http://intranetsdm.movilidadbogota.gov.co:7778/images/pobtrans.gif">
          <a:extLst>
            <a:ext uri="{FF2B5EF4-FFF2-40B4-BE49-F238E27FC236}">
              <a16:creationId xmlns:a16="http://schemas.microsoft.com/office/drawing/2014/main" id="{7C6CD907-B79A-4E61-AFF0-7725E93FFE9C}"/>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06" name="image4.png" descr="http://intranetsdm.movilidadbogota.gov.co:7778/images/pobtrans.gif">
          <a:extLst>
            <a:ext uri="{FF2B5EF4-FFF2-40B4-BE49-F238E27FC236}">
              <a16:creationId xmlns:a16="http://schemas.microsoft.com/office/drawing/2014/main" id="{0D14C622-4176-429E-ADBD-ACEB4B5AE7F6}"/>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07" name="image4.png" descr="http://intranetsdm.movilidadbogota.gov.co:7778/images/pobtrans.gif">
          <a:extLst>
            <a:ext uri="{FF2B5EF4-FFF2-40B4-BE49-F238E27FC236}">
              <a16:creationId xmlns:a16="http://schemas.microsoft.com/office/drawing/2014/main" id="{CAFF20B0-8C8D-4B2D-951B-8C984DA527BD}"/>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08" name="image4.png" descr="http://intranetsdm.movilidadbogota.gov.co:7778/images/pobtrans.gif">
          <a:extLst>
            <a:ext uri="{FF2B5EF4-FFF2-40B4-BE49-F238E27FC236}">
              <a16:creationId xmlns:a16="http://schemas.microsoft.com/office/drawing/2014/main" id="{9C63A3BD-4015-4A59-9D21-8F61EC0760C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09" name="image4.png" descr="http://intranetsdm.movilidadbogota.gov.co:7778/images/pobtrans.gif">
          <a:extLst>
            <a:ext uri="{FF2B5EF4-FFF2-40B4-BE49-F238E27FC236}">
              <a16:creationId xmlns:a16="http://schemas.microsoft.com/office/drawing/2014/main" id="{2CA5DFFE-9253-45D7-9DFA-2614A9C5EED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10" name="image4.png" descr="http://intranetsdm.movilidadbogota.gov.co:7778/images/pobtrans.gif">
          <a:extLst>
            <a:ext uri="{FF2B5EF4-FFF2-40B4-BE49-F238E27FC236}">
              <a16:creationId xmlns:a16="http://schemas.microsoft.com/office/drawing/2014/main" id="{3EE20C98-A6B3-4052-A5C9-A953B34FC6BD}"/>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11" name="image4.png" descr="http://intranetsdm.movilidadbogota.gov.co:7778/images/pobtrans.gif">
          <a:extLst>
            <a:ext uri="{FF2B5EF4-FFF2-40B4-BE49-F238E27FC236}">
              <a16:creationId xmlns:a16="http://schemas.microsoft.com/office/drawing/2014/main" id="{D4DB3258-17F4-41B6-B20F-245E8EAE6ED3}"/>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12" name="image4.png" descr="http://intranetsdm.movilidadbogota.gov.co:7778/images/pobtrans.gif">
          <a:extLst>
            <a:ext uri="{FF2B5EF4-FFF2-40B4-BE49-F238E27FC236}">
              <a16:creationId xmlns:a16="http://schemas.microsoft.com/office/drawing/2014/main" id="{6A91C5ED-9966-4613-B8D5-79FECBA26823}"/>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13" name="image4.png" descr="http://intranetsdm.movilidadbogota.gov.co:7778/images/pobtrans.gif">
          <a:extLst>
            <a:ext uri="{FF2B5EF4-FFF2-40B4-BE49-F238E27FC236}">
              <a16:creationId xmlns:a16="http://schemas.microsoft.com/office/drawing/2014/main" id="{CCC5F3A4-A018-4F74-A16E-7D684EFE974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14" name="image3.png" descr="http://intranetsdm.movilidadbogota.gov.co:7778/images/pobtrans.gif">
          <a:extLst>
            <a:ext uri="{FF2B5EF4-FFF2-40B4-BE49-F238E27FC236}">
              <a16:creationId xmlns:a16="http://schemas.microsoft.com/office/drawing/2014/main" id="{0195D7C1-7F9C-43EF-8FBC-D98F4EE53910}"/>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15" name="image3.png" descr="http://intranetsdm.movilidadbogota.gov.co:7778/images/pobtrans.gif">
          <a:extLst>
            <a:ext uri="{FF2B5EF4-FFF2-40B4-BE49-F238E27FC236}">
              <a16:creationId xmlns:a16="http://schemas.microsoft.com/office/drawing/2014/main" id="{1F34489A-D58E-4F19-9D8A-7C1EBBBE9927}"/>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16" name="image4.png" descr="http://intranetsdm.movilidadbogota.gov.co:7778/images/pobtrans.gif">
          <a:extLst>
            <a:ext uri="{FF2B5EF4-FFF2-40B4-BE49-F238E27FC236}">
              <a16:creationId xmlns:a16="http://schemas.microsoft.com/office/drawing/2014/main" id="{EB3E7374-2B03-40F6-9507-77A4CFE42BF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17" name="image4.png" descr="http://intranetsdm.movilidadbogota.gov.co:7778/images/pobtrans.gif">
          <a:extLst>
            <a:ext uri="{FF2B5EF4-FFF2-40B4-BE49-F238E27FC236}">
              <a16:creationId xmlns:a16="http://schemas.microsoft.com/office/drawing/2014/main" id="{E96CAA51-CEF4-4847-9146-7B2EBDD1793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18" name="image4.png" descr="http://intranetsdm.movilidadbogota.gov.co:7778/images/pobtrans.gif">
          <a:extLst>
            <a:ext uri="{FF2B5EF4-FFF2-40B4-BE49-F238E27FC236}">
              <a16:creationId xmlns:a16="http://schemas.microsoft.com/office/drawing/2014/main" id="{3F39883B-6AED-45ED-AF53-4AA4D2ABA96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19" name="image4.png" descr="http://intranetsdm.movilidadbogota.gov.co:7778/images/pobtrans.gif">
          <a:extLst>
            <a:ext uri="{FF2B5EF4-FFF2-40B4-BE49-F238E27FC236}">
              <a16:creationId xmlns:a16="http://schemas.microsoft.com/office/drawing/2014/main" id="{1EC9FC61-87AF-4D79-B6F1-A2250AB0684E}"/>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20" name="image4.png" descr="http://intranetsdm.movilidadbogota.gov.co:7778/images/pobtrans.gif">
          <a:extLst>
            <a:ext uri="{FF2B5EF4-FFF2-40B4-BE49-F238E27FC236}">
              <a16:creationId xmlns:a16="http://schemas.microsoft.com/office/drawing/2014/main" id="{284DF9E6-F696-48D9-B410-54072A2E79E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21" name="image4.png" descr="http://intranetsdm.movilidadbogota.gov.co:7778/images/pobtrans.gif">
          <a:extLst>
            <a:ext uri="{FF2B5EF4-FFF2-40B4-BE49-F238E27FC236}">
              <a16:creationId xmlns:a16="http://schemas.microsoft.com/office/drawing/2014/main" id="{BF9B23DE-EC7D-4455-BE7C-9F3411B3BB0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22" name="image4.png" descr="http://intranetsdm.movilidadbogota.gov.co:7778/images/pobtrans.gif">
          <a:extLst>
            <a:ext uri="{FF2B5EF4-FFF2-40B4-BE49-F238E27FC236}">
              <a16:creationId xmlns:a16="http://schemas.microsoft.com/office/drawing/2014/main" id="{20C2F68A-CD22-41CC-948D-D07008C4EBC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23" name="image4.png" descr="http://intranetsdm.movilidadbogota.gov.co:7778/images/pobtrans.gif">
          <a:extLst>
            <a:ext uri="{FF2B5EF4-FFF2-40B4-BE49-F238E27FC236}">
              <a16:creationId xmlns:a16="http://schemas.microsoft.com/office/drawing/2014/main" id="{8609270A-E4D4-4FBE-B89A-25D0FC75B7C3}"/>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24" name="image4.png" descr="http://intranetsdm.movilidadbogota.gov.co:7778/images/pobtrans.gif">
          <a:extLst>
            <a:ext uri="{FF2B5EF4-FFF2-40B4-BE49-F238E27FC236}">
              <a16:creationId xmlns:a16="http://schemas.microsoft.com/office/drawing/2014/main" id="{A5F181E3-78A2-4ECB-919D-77C55F6BF583}"/>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25" name="image4.png" descr="http://intranetsdm.movilidadbogota.gov.co:7778/images/pobtrans.gif">
          <a:extLst>
            <a:ext uri="{FF2B5EF4-FFF2-40B4-BE49-F238E27FC236}">
              <a16:creationId xmlns:a16="http://schemas.microsoft.com/office/drawing/2014/main" id="{EE4B8360-3DC9-43E8-A143-321EB2BDC72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26" name="image4.png" descr="http://intranetsdm.movilidadbogota.gov.co:7778/images/pobtrans.gif">
          <a:extLst>
            <a:ext uri="{FF2B5EF4-FFF2-40B4-BE49-F238E27FC236}">
              <a16:creationId xmlns:a16="http://schemas.microsoft.com/office/drawing/2014/main" id="{2FC6C3E8-26AA-4CC1-9655-9A0F7D2378EE}"/>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27" name="image4.png" descr="http://intranetsdm.movilidadbogota.gov.co:7778/images/pobtrans.gif">
          <a:extLst>
            <a:ext uri="{FF2B5EF4-FFF2-40B4-BE49-F238E27FC236}">
              <a16:creationId xmlns:a16="http://schemas.microsoft.com/office/drawing/2014/main" id="{7EE19D7E-A159-4E0A-8A1F-BA0516C7A5C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28" name="image3.png" descr="http://intranetsdm.movilidadbogota.gov.co:7778/images/pobtrans.gif">
          <a:extLst>
            <a:ext uri="{FF2B5EF4-FFF2-40B4-BE49-F238E27FC236}">
              <a16:creationId xmlns:a16="http://schemas.microsoft.com/office/drawing/2014/main" id="{5130EC36-4AA8-4903-AEC4-45B41F1F81A1}"/>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29" name="image3.png" descr="http://intranetsdm.movilidadbogota.gov.co:7778/images/pobtrans.gif">
          <a:extLst>
            <a:ext uri="{FF2B5EF4-FFF2-40B4-BE49-F238E27FC236}">
              <a16:creationId xmlns:a16="http://schemas.microsoft.com/office/drawing/2014/main" id="{9B355236-A0DA-4493-B65B-EDCA1361A497}"/>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30" name="image4.png" descr="http://intranetsdm.movilidadbogota.gov.co:7778/images/pobtrans.gif">
          <a:extLst>
            <a:ext uri="{FF2B5EF4-FFF2-40B4-BE49-F238E27FC236}">
              <a16:creationId xmlns:a16="http://schemas.microsoft.com/office/drawing/2014/main" id="{EFAFB125-C416-4D07-84C6-21CDF3FC341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31" name="image4.png" descr="http://intranetsdm.movilidadbogota.gov.co:7778/images/pobtrans.gif">
          <a:extLst>
            <a:ext uri="{FF2B5EF4-FFF2-40B4-BE49-F238E27FC236}">
              <a16:creationId xmlns:a16="http://schemas.microsoft.com/office/drawing/2014/main" id="{9078D6A7-83D9-4E02-9567-6B0B18EC7941}"/>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32" name="image4.png" descr="http://intranetsdm.movilidadbogota.gov.co:7778/images/pobtrans.gif">
          <a:extLst>
            <a:ext uri="{FF2B5EF4-FFF2-40B4-BE49-F238E27FC236}">
              <a16:creationId xmlns:a16="http://schemas.microsoft.com/office/drawing/2014/main" id="{DB636481-2549-4ABD-835C-4E24FCFA0FA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33" name="image4.png" descr="http://intranetsdm.movilidadbogota.gov.co:7778/images/pobtrans.gif">
          <a:extLst>
            <a:ext uri="{FF2B5EF4-FFF2-40B4-BE49-F238E27FC236}">
              <a16:creationId xmlns:a16="http://schemas.microsoft.com/office/drawing/2014/main" id="{6C3DFBE3-29AE-4F4B-A6AD-96657A829E03}"/>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34" name="image4.png" descr="http://intranetsdm.movilidadbogota.gov.co:7778/images/pobtrans.gif">
          <a:extLst>
            <a:ext uri="{FF2B5EF4-FFF2-40B4-BE49-F238E27FC236}">
              <a16:creationId xmlns:a16="http://schemas.microsoft.com/office/drawing/2014/main" id="{F1C54582-F80D-44EE-B715-1D8863EA52C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35" name="image4.png" descr="http://intranetsdm.movilidadbogota.gov.co:7778/images/pobtrans.gif">
          <a:extLst>
            <a:ext uri="{FF2B5EF4-FFF2-40B4-BE49-F238E27FC236}">
              <a16:creationId xmlns:a16="http://schemas.microsoft.com/office/drawing/2014/main" id="{D5E9E41F-24B4-4653-B6EF-07D1A1A0B68E}"/>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36" name="image4.png" descr="http://intranetsdm.movilidadbogota.gov.co:7778/images/pobtrans.gif">
          <a:extLst>
            <a:ext uri="{FF2B5EF4-FFF2-40B4-BE49-F238E27FC236}">
              <a16:creationId xmlns:a16="http://schemas.microsoft.com/office/drawing/2014/main" id="{71F5978B-EFA7-44BD-89A3-C9B018138F6E}"/>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37" name="image4.png" descr="http://intranetsdm.movilidadbogota.gov.co:7778/images/pobtrans.gif">
          <a:extLst>
            <a:ext uri="{FF2B5EF4-FFF2-40B4-BE49-F238E27FC236}">
              <a16:creationId xmlns:a16="http://schemas.microsoft.com/office/drawing/2014/main" id="{EAEE9FBC-589D-419B-BA4C-79E9020CFE3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38" name="image4.png" descr="http://intranetsdm.movilidadbogota.gov.co:7778/images/pobtrans.gif">
          <a:extLst>
            <a:ext uri="{FF2B5EF4-FFF2-40B4-BE49-F238E27FC236}">
              <a16:creationId xmlns:a16="http://schemas.microsoft.com/office/drawing/2014/main" id="{4AD778C0-6CCC-4801-A6E9-D560347F36B6}"/>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39" name="image4.png" descr="http://intranetsdm.movilidadbogota.gov.co:7778/images/pobtrans.gif">
          <a:extLst>
            <a:ext uri="{FF2B5EF4-FFF2-40B4-BE49-F238E27FC236}">
              <a16:creationId xmlns:a16="http://schemas.microsoft.com/office/drawing/2014/main" id="{B17057E1-BB90-48D6-A2CE-3F11F473055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40" name="image4.png" descr="http://intranetsdm.movilidadbogota.gov.co:7778/images/pobtrans.gif">
          <a:extLst>
            <a:ext uri="{FF2B5EF4-FFF2-40B4-BE49-F238E27FC236}">
              <a16:creationId xmlns:a16="http://schemas.microsoft.com/office/drawing/2014/main" id="{A72F6969-3D41-404B-BA6C-A386EFB1AFD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41" name="image4.png" descr="http://intranetsdm.movilidadbogota.gov.co:7778/images/pobtrans.gif">
          <a:extLst>
            <a:ext uri="{FF2B5EF4-FFF2-40B4-BE49-F238E27FC236}">
              <a16:creationId xmlns:a16="http://schemas.microsoft.com/office/drawing/2014/main" id="{1B688C13-C235-4973-8395-30B40FE424C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42" name="image3.png" descr="http://intranetsdm.movilidadbogota.gov.co:7778/images/pobtrans.gif">
          <a:extLst>
            <a:ext uri="{FF2B5EF4-FFF2-40B4-BE49-F238E27FC236}">
              <a16:creationId xmlns:a16="http://schemas.microsoft.com/office/drawing/2014/main" id="{300C29CA-49B7-4A81-8EB8-7BA0C481297F}"/>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43" name="image3.png" descr="http://intranetsdm.movilidadbogota.gov.co:7778/images/pobtrans.gif">
          <a:extLst>
            <a:ext uri="{FF2B5EF4-FFF2-40B4-BE49-F238E27FC236}">
              <a16:creationId xmlns:a16="http://schemas.microsoft.com/office/drawing/2014/main" id="{A2545CBB-4BB9-4976-9C0B-026359442182}"/>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44" name="image4.png" descr="http://intranetsdm.movilidadbogota.gov.co:7778/images/pobtrans.gif">
          <a:extLst>
            <a:ext uri="{FF2B5EF4-FFF2-40B4-BE49-F238E27FC236}">
              <a16:creationId xmlns:a16="http://schemas.microsoft.com/office/drawing/2014/main" id="{26A420A7-45A8-40F1-A79D-A60D8C79E4C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45" name="image4.png" descr="http://intranetsdm.movilidadbogota.gov.co:7778/images/pobtrans.gif">
          <a:extLst>
            <a:ext uri="{FF2B5EF4-FFF2-40B4-BE49-F238E27FC236}">
              <a16:creationId xmlns:a16="http://schemas.microsoft.com/office/drawing/2014/main" id="{C02715A0-FDC3-4A92-A80E-A8018CA885B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46" name="image4.png" descr="http://intranetsdm.movilidadbogota.gov.co:7778/images/pobtrans.gif">
          <a:extLst>
            <a:ext uri="{FF2B5EF4-FFF2-40B4-BE49-F238E27FC236}">
              <a16:creationId xmlns:a16="http://schemas.microsoft.com/office/drawing/2014/main" id="{934444D5-EC4A-4359-9164-F818E3FB251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47" name="image4.png" descr="http://intranetsdm.movilidadbogota.gov.co:7778/images/pobtrans.gif">
          <a:extLst>
            <a:ext uri="{FF2B5EF4-FFF2-40B4-BE49-F238E27FC236}">
              <a16:creationId xmlns:a16="http://schemas.microsoft.com/office/drawing/2014/main" id="{06247A78-9EA7-4230-8D23-814818429BF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48" name="image4.png" descr="http://intranetsdm.movilidadbogota.gov.co:7778/images/pobtrans.gif">
          <a:extLst>
            <a:ext uri="{FF2B5EF4-FFF2-40B4-BE49-F238E27FC236}">
              <a16:creationId xmlns:a16="http://schemas.microsoft.com/office/drawing/2014/main" id="{07FA370C-B0BE-47AA-8769-7CF0F63CE07C}"/>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49" name="image4.png" descr="http://intranetsdm.movilidadbogota.gov.co:7778/images/pobtrans.gif">
          <a:extLst>
            <a:ext uri="{FF2B5EF4-FFF2-40B4-BE49-F238E27FC236}">
              <a16:creationId xmlns:a16="http://schemas.microsoft.com/office/drawing/2014/main" id="{E3AEE4B9-27AC-4A3A-885D-DAFFCC2ABD0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50" name="image4.png" descr="http://intranetsdm.movilidadbogota.gov.co:7778/images/pobtrans.gif">
          <a:extLst>
            <a:ext uri="{FF2B5EF4-FFF2-40B4-BE49-F238E27FC236}">
              <a16:creationId xmlns:a16="http://schemas.microsoft.com/office/drawing/2014/main" id="{D0F8A5D9-9534-44FA-A8DE-080A8CAB0759}"/>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51" name="image4.png" descr="http://intranetsdm.movilidadbogota.gov.co:7778/images/pobtrans.gif">
          <a:extLst>
            <a:ext uri="{FF2B5EF4-FFF2-40B4-BE49-F238E27FC236}">
              <a16:creationId xmlns:a16="http://schemas.microsoft.com/office/drawing/2014/main" id="{E65C007C-2FF6-41A8-88BE-BD4F7D6AA87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52" name="image4.png" descr="http://intranetsdm.movilidadbogota.gov.co:7778/images/pobtrans.gif">
          <a:extLst>
            <a:ext uri="{FF2B5EF4-FFF2-40B4-BE49-F238E27FC236}">
              <a16:creationId xmlns:a16="http://schemas.microsoft.com/office/drawing/2014/main" id="{364538BB-5406-4AA6-9B1D-20BB3BDFFD0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53" name="image4.png" descr="http://intranetsdm.movilidadbogota.gov.co:7778/images/pobtrans.gif">
          <a:extLst>
            <a:ext uri="{FF2B5EF4-FFF2-40B4-BE49-F238E27FC236}">
              <a16:creationId xmlns:a16="http://schemas.microsoft.com/office/drawing/2014/main" id="{E77468B2-2EAF-4987-948B-3E279A36676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54" name="image4.png" descr="http://intranetsdm.movilidadbogota.gov.co:7778/images/pobtrans.gif">
          <a:extLst>
            <a:ext uri="{FF2B5EF4-FFF2-40B4-BE49-F238E27FC236}">
              <a16:creationId xmlns:a16="http://schemas.microsoft.com/office/drawing/2014/main" id="{D5E251FC-2E5B-446C-94DD-B9FA8260C84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55" name="image4.png" descr="http://intranetsdm.movilidadbogota.gov.co:7778/images/pobtrans.gif">
          <a:extLst>
            <a:ext uri="{FF2B5EF4-FFF2-40B4-BE49-F238E27FC236}">
              <a16:creationId xmlns:a16="http://schemas.microsoft.com/office/drawing/2014/main" id="{5E4659FC-D496-4F42-93F0-F32D8281EA4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56" name="image3.png" descr="http://intranetsdm.movilidadbogota.gov.co:7778/images/pobtrans.gif">
          <a:extLst>
            <a:ext uri="{FF2B5EF4-FFF2-40B4-BE49-F238E27FC236}">
              <a16:creationId xmlns:a16="http://schemas.microsoft.com/office/drawing/2014/main" id="{12A50634-7978-4874-8E8E-10703307C945}"/>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57" name="image3.png" descr="http://intranetsdm.movilidadbogota.gov.co:7778/images/pobtrans.gif">
          <a:extLst>
            <a:ext uri="{FF2B5EF4-FFF2-40B4-BE49-F238E27FC236}">
              <a16:creationId xmlns:a16="http://schemas.microsoft.com/office/drawing/2014/main" id="{5FA1889D-E775-4EA5-8304-ADCE53C79DF0}"/>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58" name="image4.png" descr="http://intranetsdm.movilidadbogota.gov.co:7778/images/pobtrans.gif">
          <a:extLst>
            <a:ext uri="{FF2B5EF4-FFF2-40B4-BE49-F238E27FC236}">
              <a16:creationId xmlns:a16="http://schemas.microsoft.com/office/drawing/2014/main" id="{358DCA90-F249-43BD-B936-975CFAB378B5}"/>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59" name="image4.png" descr="http://intranetsdm.movilidadbogota.gov.co:7778/images/pobtrans.gif">
          <a:extLst>
            <a:ext uri="{FF2B5EF4-FFF2-40B4-BE49-F238E27FC236}">
              <a16:creationId xmlns:a16="http://schemas.microsoft.com/office/drawing/2014/main" id="{6AF5C21E-C15C-4960-A2A6-C8EF61E1B74F}"/>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60" name="image4.png" descr="http://intranetsdm.movilidadbogota.gov.co:7778/images/pobtrans.gif">
          <a:extLst>
            <a:ext uri="{FF2B5EF4-FFF2-40B4-BE49-F238E27FC236}">
              <a16:creationId xmlns:a16="http://schemas.microsoft.com/office/drawing/2014/main" id="{A39DBA2C-8751-4569-850A-8A242ED30C68}"/>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61" name="image4.png" descr="http://intranetsdm.movilidadbogota.gov.co:7778/images/pobtrans.gif">
          <a:extLst>
            <a:ext uri="{FF2B5EF4-FFF2-40B4-BE49-F238E27FC236}">
              <a16:creationId xmlns:a16="http://schemas.microsoft.com/office/drawing/2014/main" id="{14B836D6-81CF-42DA-95FA-4657E6F101E5}"/>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62" name="image4.png" descr="http://intranetsdm.movilidadbogota.gov.co:7778/images/pobtrans.gif">
          <a:extLst>
            <a:ext uri="{FF2B5EF4-FFF2-40B4-BE49-F238E27FC236}">
              <a16:creationId xmlns:a16="http://schemas.microsoft.com/office/drawing/2014/main" id="{F0DC4D24-814A-40AA-BD71-2A9E5EBB0A92}"/>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63" name="image4.png" descr="http://intranetsdm.movilidadbogota.gov.co:7778/images/pobtrans.gif">
          <a:extLst>
            <a:ext uri="{FF2B5EF4-FFF2-40B4-BE49-F238E27FC236}">
              <a16:creationId xmlns:a16="http://schemas.microsoft.com/office/drawing/2014/main" id="{D70FF974-311E-4C52-A8B1-E281BB4D9CCD}"/>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64" name="image4.png" descr="http://intranetsdm.movilidadbogota.gov.co:7778/images/pobtrans.gif">
          <a:extLst>
            <a:ext uri="{FF2B5EF4-FFF2-40B4-BE49-F238E27FC236}">
              <a16:creationId xmlns:a16="http://schemas.microsoft.com/office/drawing/2014/main" id="{3ADB2353-9B9C-422D-8EB6-99E2972CA93A}"/>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65" name="image4.png" descr="http://intranetsdm.movilidadbogota.gov.co:7778/images/pobtrans.gif">
          <a:extLst>
            <a:ext uri="{FF2B5EF4-FFF2-40B4-BE49-F238E27FC236}">
              <a16:creationId xmlns:a16="http://schemas.microsoft.com/office/drawing/2014/main" id="{EED9B137-642F-405F-8B3A-C9ADF67672BE}"/>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66" name="image4.png" descr="http://intranetsdm.movilidadbogota.gov.co:7778/images/pobtrans.gif">
          <a:extLst>
            <a:ext uri="{FF2B5EF4-FFF2-40B4-BE49-F238E27FC236}">
              <a16:creationId xmlns:a16="http://schemas.microsoft.com/office/drawing/2014/main" id="{EFB97CF1-A202-462C-9B02-1D812F347F90}"/>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67" name="image4.png" descr="http://intranetsdm.movilidadbogota.gov.co:7778/images/pobtrans.gif">
          <a:extLst>
            <a:ext uri="{FF2B5EF4-FFF2-40B4-BE49-F238E27FC236}">
              <a16:creationId xmlns:a16="http://schemas.microsoft.com/office/drawing/2014/main" id="{C9AB072B-87D1-4882-8EA9-BE09BA235D7A}"/>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68" name="image4.png" descr="http://intranetsdm.movilidadbogota.gov.co:7778/images/pobtrans.gif">
          <a:extLst>
            <a:ext uri="{FF2B5EF4-FFF2-40B4-BE49-F238E27FC236}">
              <a16:creationId xmlns:a16="http://schemas.microsoft.com/office/drawing/2014/main" id="{4608FBA5-441D-4404-9021-1B3FC8437FB3}"/>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69" name="image4.png" descr="http://intranetsdm.movilidadbogota.gov.co:7778/images/pobtrans.gif">
          <a:extLst>
            <a:ext uri="{FF2B5EF4-FFF2-40B4-BE49-F238E27FC236}">
              <a16:creationId xmlns:a16="http://schemas.microsoft.com/office/drawing/2014/main" id="{58E7A83D-17CC-4257-B5C2-778BCC821DD0}"/>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70" name="image3.png" descr="http://intranetsdm.movilidadbogota.gov.co:7778/images/pobtrans.gif">
          <a:extLst>
            <a:ext uri="{FF2B5EF4-FFF2-40B4-BE49-F238E27FC236}">
              <a16:creationId xmlns:a16="http://schemas.microsoft.com/office/drawing/2014/main" id="{D0D179E4-4BB3-4780-BC31-64793DB00161}"/>
            </a:ext>
          </a:extLst>
        </xdr:cNvPr>
        <xdr:cNvPicPr preferRelativeResize="0"/>
      </xdr:nvPicPr>
      <xdr:blipFill>
        <a:blip xmlns:r="http://schemas.openxmlformats.org/officeDocument/2006/relationships" r:embed="rId2"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71" name="image3.png" descr="http://intranetsdm.movilidadbogota.gov.co:7778/images/pobtrans.gif">
          <a:extLst>
            <a:ext uri="{FF2B5EF4-FFF2-40B4-BE49-F238E27FC236}">
              <a16:creationId xmlns:a16="http://schemas.microsoft.com/office/drawing/2014/main" id="{7570614B-2F1C-47A3-82FF-4AA93620552A}"/>
            </a:ext>
          </a:extLst>
        </xdr:cNvPr>
        <xdr:cNvPicPr preferRelativeResize="0"/>
      </xdr:nvPicPr>
      <xdr:blipFill>
        <a:blip xmlns:r="http://schemas.openxmlformats.org/officeDocument/2006/relationships" r:embed="rId2"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72" name="image4.png" descr="http://intranetsdm.movilidadbogota.gov.co:7778/images/pobtrans.gif">
          <a:extLst>
            <a:ext uri="{FF2B5EF4-FFF2-40B4-BE49-F238E27FC236}">
              <a16:creationId xmlns:a16="http://schemas.microsoft.com/office/drawing/2014/main" id="{B31527CC-6BD9-41BE-8C30-C68FF7BCEEE6}"/>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73" name="image4.png" descr="http://intranetsdm.movilidadbogota.gov.co:7778/images/pobtrans.gif">
          <a:extLst>
            <a:ext uri="{FF2B5EF4-FFF2-40B4-BE49-F238E27FC236}">
              <a16:creationId xmlns:a16="http://schemas.microsoft.com/office/drawing/2014/main" id="{A5C36960-5688-450D-ACCC-3E0AEB555E80}"/>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74" name="image4.png" descr="http://intranetsdm.movilidadbogota.gov.co:7778/images/pobtrans.gif">
          <a:extLst>
            <a:ext uri="{FF2B5EF4-FFF2-40B4-BE49-F238E27FC236}">
              <a16:creationId xmlns:a16="http://schemas.microsoft.com/office/drawing/2014/main" id="{ED3C2A87-9188-409C-A080-801717E17868}"/>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75" name="image4.png" descr="http://intranetsdm.movilidadbogota.gov.co:7778/images/pobtrans.gif">
          <a:extLst>
            <a:ext uri="{FF2B5EF4-FFF2-40B4-BE49-F238E27FC236}">
              <a16:creationId xmlns:a16="http://schemas.microsoft.com/office/drawing/2014/main" id="{47BBE4A5-93FB-427D-A3B1-34565134A9D1}"/>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76" name="image4.png" descr="http://intranetsdm.movilidadbogota.gov.co:7778/images/pobtrans.gif">
          <a:extLst>
            <a:ext uri="{FF2B5EF4-FFF2-40B4-BE49-F238E27FC236}">
              <a16:creationId xmlns:a16="http://schemas.microsoft.com/office/drawing/2014/main" id="{7CC9E01C-07C4-4F4A-B4D6-1DA4AF23AB77}"/>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77" name="image4.png" descr="http://intranetsdm.movilidadbogota.gov.co:7778/images/pobtrans.gif">
          <a:extLst>
            <a:ext uri="{FF2B5EF4-FFF2-40B4-BE49-F238E27FC236}">
              <a16:creationId xmlns:a16="http://schemas.microsoft.com/office/drawing/2014/main" id="{680D320E-58D2-409B-8A6A-E4A11E9DC652}"/>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78" name="image4.png" descr="http://intranetsdm.movilidadbogota.gov.co:7778/images/pobtrans.gif">
          <a:extLst>
            <a:ext uri="{FF2B5EF4-FFF2-40B4-BE49-F238E27FC236}">
              <a16:creationId xmlns:a16="http://schemas.microsoft.com/office/drawing/2014/main" id="{E98E5A8B-F437-4F50-B532-EBEB942E3BB5}"/>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79" name="image4.png" descr="http://intranetsdm.movilidadbogota.gov.co:7778/images/pobtrans.gif">
          <a:extLst>
            <a:ext uri="{FF2B5EF4-FFF2-40B4-BE49-F238E27FC236}">
              <a16:creationId xmlns:a16="http://schemas.microsoft.com/office/drawing/2014/main" id="{9CAF96E3-AA52-43B4-9AC0-2F90B33AA7C0}"/>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80" name="image4.png" descr="http://intranetsdm.movilidadbogota.gov.co:7778/images/pobtrans.gif">
          <a:extLst>
            <a:ext uri="{FF2B5EF4-FFF2-40B4-BE49-F238E27FC236}">
              <a16:creationId xmlns:a16="http://schemas.microsoft.com/office/drawing/2014/main" id="{3AE49281-DE13-41B6-8DC3-23566BD371EE}"/>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81" name="image4.png" descr="http://intranetsdm.movilidadbogota.gov.co:7778/images/pobtrans.gif">
          <a:extLst>
            <a:ext uri="{FF2B5EF4-FFF2-40B4-BE49-F238E27FC236}">
              <a16:creationId xmlns:a16="http://schemas.microsoft.com/office/drawing/2014/main" id="{C1CFCEA2-A0BE-42F5-B1CA-CE77D2ED75A6}"/>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82" name="image4.png" descr="http://intranetsdm.movilidadbogota.gov.co:7778/images/pobtrans.gif">
          <a:extLst>
            <a:ext uri="{FF2B5EF4-FFF2-40B4-BE49-F238E27FC236}">
              <a16:creationId xmlns:a16="http://schemas.microsoft.com/office/drawing/2014/main" id="{5B3811DA-5BE1-45E2-AD10-058077F6189A}"/>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83" name="image4.png" descr="http://intranetsdm.movilidadbogota.gov.co:7778/images/pobtrans.gif">
          <a:extLst>
            <a:ext uri="{FF2B5EF4-FFF2-40B4-BE49-F238E27FC236}">
              <a16:creationId xmlns:a16="http://schemas.microsoft.com/office/drawing/2014/main" id="{363F7B00-F580-4C78-95A0-8A6844AB0CCB}"/>
            </a:ext>
          </a:extLst>
        </xdr:cNvPr>
        <xdr:cNvPicPr preferRelativeResize="0"/>
      </xdr:nvPicPr>
      <xdr:blipFill>
        <a:blip xmlns:r="http://schemas.openxmlformats.org/officeDocument/2006/relationships" r:embed="rId3"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84" name="image3.png" descr="http://intranetsdm.movilidadbogota.gov.co:7778/images/pobtrans.gif">
          <a:extLst>
            <a:ext uri="{FF2B5EF4-FFF2-40B4-BE49-F238E27FC236}">
              <a16:creationId xmlns:a16="http://schemas.microsoft.com/office/drawing/2014/main" id="{44544D03-6A7B-4FD1-97D3-2AF016C8A4B7}"/>
            </a:ext>
          </a:extLst>
        </xdr:cNvPr>
        <xdr:cNvPicPr preferRelativeResize="0"/>
      </xdr:nvPicPr>
      <xdr:blipFill>
        <a:blip xmlns:r="http://schemas.openxmlformats.org/officeDocument/2006/relationships" r:embed="rId2" cstate="print"/>
        <a:stretch>
          <a:fillRect/>
        </a:stretch>
      </xdr:blipFill>
      <xdr:spPr>
        <a:xfrm>
          <a:off x="25974675" y="647700"/>
          <a:ext cx="38100" cy="9525"/>
        </a:xfrm>
        <a:prstGeom prst="rect">
          <a:avLst/>
        </a:prstGeom>
        <a:noFill/>
      </xdr:spPr>
    </xdr:pic>
    <xdr:clientData fLocksWithSheet="0"/>
  </xdr:oneCellAnchor>
  <xdr:oneCellAnchor>
    <xdr:from>
      <xdr:col>13</xdr:col>
      <xdr:colOff>0</xdr:colOff>
      <xdr:row>2</xdr:row>
      <xdr:rowOff>0</xdr:rowOff>
    </xdr:from>
    <xdr:ext cx="38100" cy="9525"/>
    <xdr:pic>
      <xdr:nvPicPr>
        <xdr:cNvPr id="785" name="image3.png" descr="http://intranetsdm.movilidadbogota.gov.co:7778/images/pobtrans.gif">
          <a:extLst>
            <a:ext uri="{FF2B5EF4-FFF2-40B4-BE49-F238E27FC236}">
              <a16:creationId xmlns:a16="http://schemas.microsoft.com/office/drawing/2014/main" id="{B84F47DE-1DF9-4AB1-BAEA-312770FB5611}"/>
            </a:ext>
          </a:extLst>
        </xdr:cNvPr>
        <xdr:cNvPicPr preferRelativeResize="0"/>
      </xdr:nvPicPr>
      <xdr:blipFill>
        <a:blip xmlns:r="http://schemas.openxmlformats.org/officeDocument/2006/relationships" r:embed="rId2" cstate="print"/>
        <a:stretch>
          <a:fillRect/>
        </a:stretch>
      </xdr:blipFill>
      <xdr:spPr>
        <a:xfrm>
          <a:off x="2597467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86" name="image4.png" descr="http://intranetsdm.movilidadbogota.gov.co:7778/images/pobtrans.gif">
          <a:extLst>
            <a:ext uri="{FF2B5EF4-FFF2-40B4-BE49-F238E27FC236}">
              <a16:creationId xmlns:a16="http://schemas.microsoft.com/office/drawing/2014/main" id="{9C9E15FB-56A5-4EE1-B6D6-61B08A8EA13D}"/>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87" name="image4.png" descr="http://intranetsdm.movilidadbogota.gov.co:7778/images/pobtrans.gif">
          <a:extLst>
            <a:ext uri="{FF2B5EF4-FFF2-40B4-BE49-F238E27FC236}">
              <a16:creationId xmlns:a16="http://schemas.microsoft.com/office/drawing/2014/main" id="{555F7F11-4276-44B3-8B7C-19D880A6F7F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88" name="image4.png" descr="http://intranetsdm.movilidadbogota.gov.co:7778/images/pobtrans.gif">
          <a:extLst>
            <a:ext uri="{FF2B5EF4-FFF2-40B4-BE49-F238E27FC236}">
              <a16:creationId xmlns:a16="http://schemas.microsoft.com/office/drawing/2014/main" id="{CC0ECF40-6CA6-43EC-9705-D8411516B68D}"/>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89" name="image4.png" descr="http://intranetsdm.movilidadbogota.gov.co:7778/images/pobtrans.gif">
          <a:extLst>
            <a:ext uri="{FF2B5EF4-FFF2-40B4-BE49-F238E27FC236}">
              <a16:creationId xmlns:a16="http://schemas.microsoft.com/office/drawing/2014/main" id="{F9041842-A435-44E7-9B2E-0596EBED4389}"/>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90" name="image4.png" descr="http://intranetsdm.movilidadbogota.gov.co:7778/images/pobtrans.gif">
          <a:extLst>
            <a:ext uri="{FF2B5EF4-FFF2-40B4-BE49-F238E27FC236}">
              <a16:creationId xmlns:a16="http://schemas.microsoft.com/office/drawing/2014/main" id="{B4AD2ACC-D573-4DBC-B6FB-0A951AE1DDB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91" name="image4.png" descr="http://intranetsdm.movilidadbogota.gov.co:7778/images/pobtrans.gif">
          <a:extLst>
            <a:ext uri="{FF2B5EF4-FFF2-40B4-BE49-F238E27FC236}">
              <a16:creationId xmlns:a16="http://schemas.microsoft.com/office/drawing/2014/main" id="{0E6E56E5-5203-4208-92EC-D239738B00B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92" name="image4.png" descr="http://intranetsdm.movilidadbogota.gov.co:7778/images/pobtrans.gif">
          <a:extLst>
            <a:ext uri="{FF2B5EF4-FFF2-40B4-BE49-F238E27FC236}">
              <a16:creationId xmlns:a16="http://schemas.microsoft.com/office/drawing/2014/main" id="{8709115D-B657-473C-8EFD-F6D10E37AD4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93" name="image4.png" descr="http://intranetsdm.movilidadbogota.gov.co:7778/images/pobtrans.gif">
          <a:extLst>
            <a:ext uri="{FF2B5EF4-FFF2-40B4-BE49-F238E27FC236}">
              <a16:creationId xmlns:a16="http://schemas.microsoft.com/office/drawing/2014/main" id="{5857ECE4-7DF3-4E2F-B0E7-BC990C33EEAC}"/>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94" name="image4.png" descr="http://intranetsdm.movilidadbogota.gov.co:7778/images/pobtrans.gif">
          <a:extLst>
            <a:ext uri="{FF2B5EF4-FFF2-40B4-BE49-F238E27FC236}">
              <a16:creationId xmlns:a16="http://schemas.microsoft.com/office/drawing/2014/main" id="{2AD4D471-024F-48D6-A7B7-3EA6C5E1E01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95" name="image4.png" descr="http://intranetsdm.movilidadbogota.gov.co:7778/images/pobtrans.gif">
          <a:extLst>
            <a:ext uri="{FF2B5EF4-FFF2-40B4-BE49-F238E27FC236}">
              <a16:creationId xmlns:a16="http://schemas.microsoft.com/office/drawing/2014/main" id="{AC6C3FCC-F527-47EE-8F0C-6B0D03F137D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96" name="image4.png" descr="http://intranetsdm.movilidadbogota.gov.co:7778/images/pobtrans.gif">
          <a:extLst>
            <a:ext uri="{FF2B5EF4-FFF2-40B4-BE49-F238E27FC236}">
              <a16:creationId xmlns:a16="http://schemas.microsoft.com/office/drawing/2014/main" id="{EC336B3D-C3FF-4F38-B132-FB0AE1EBA81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97" name="image4.png" descr="http://intranetsdm.movilidadbogota.gov.co:7778/images/pobtrans.gif">
          <a:extLst>
            <a:ext uri="{FF2B5EF4-FFF2-40B4-BE49-F238E27FC236}">
              <a16:creationId xmlns:a16="http://schemas.microsoft.com/office/drawing/2014/main" id="{E3AD1CCE-AFA4-4F8D-BEF1-EDDA001C1F8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98" name="image3.png" descr="http://intranetsdm.movilidadbogota.gov.co:7778/images/pobtrans.gif">
          <a:extLst>
            <a:ext uri="{FF2B5EF4-FFF2-40B4-BE49-F238E27FC236}">
              <a16:creationId xmlns:a16="http://schemas.microsoft.com/office/drawing/2014/main" id="{D63624CB-EB5F-457A-91F7-0256255A6070}"/>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799" name="image3.png" descr="http://intranetsdm.movilidadbogota.gov.co:7778/images/pobtrans.gif">
          <a:extLst>
            <a:ext uri="{FF2B5EF4-FFF2-40B4-BE49-F238E27FC236}">
              <a16:creationId xmlns:a16="http://schemas.microsoft.com/office/drawing/2014/main" id="{20945490-EC0E-4C63-B649-2C8ABF8A173A}"/>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00" name="image4.png" descr="http://intranetsdm.movilidadbogota.gov.co:7778/images/pobtrans.gif">
          <a:extLst>
            <a:ext uri="{FF2B5EF4-FFF2-40B4-BE49-F238E27FC236}">
              <a16:creationId xmlns:a16="http://schemas.microsoft.com/office/drawing/2014/main" id="{2B92F072-C9C2-4B61-A7FA-1FB4C8BBE0C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01" name="image4.png" descr="http://intranetsdm.movilidadbogota.gov.co:7778/images/pobtrans.gif">
          <a:extLst>
            <a:ext uri="{FF2B5EF4-FFF2-40B4-BE49-F238E27FC236}">
              <a16:creationId xmlns:a16="http://schemas.microsoft.com/office/drawing/2014/main" id="{8FE5F788-B8BB-4E67-8C34-38972D5FB4A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02" name="image4.png" descr="http://intranetsdm.movilidadbogota.gov.co:7778/images/pobtrans.gif">
          <a:extLst>
            <a:ext uri="{FF2B5EF4-FFF2-40B4-BE49-F238E27FC236}">
              <a16:creationId xmlns:a16="http://schemas.microsoft.com/office/drawing/2014/main" id="{9BF2B0C6-CE0B-4D54-826B-6E9C5E96937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03" name="image4.png" descr="http://intranetsdm.movilidadbogota.gov.co:7778/images/pobtrans.gif">
          <a:extLst>
            <a:ext uri="{FF2B5EF4-FFF2-40B4-BE49-F238E27FC236}">
              <a16:creationId xmlns:a16="http://schemas.microsoft.com/office/drawing/2014/main" id="{1E96D9A4-33B1-447B-A105-AC21D6F286D1}"/>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04" name="image4.png" descr="http://intranetsdm.movilidadbogota.gov.co:7778/images/pobtrans.gif">
          <a:extLst>
            <a:ext uri="{FF2B5EF4-FFF2-40B4-BE49-F238E27FC236}">
              <a16:creationId xmlns:a16="http://schemas.microsoft.com/office/drawing/2014/main" id="{80482CCF-956B-4110-B28E-6E182A5C42D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05" name="image4.png" descr="http://intranetsdm.movilidadbogota.gov.co:7778/images/pobtrans.gif">
          <a:extLst>
            <a:ext uri="{FF2B5EF4-FFF2-40B4-BE49-F238E27FC236}">
              <a16:creationId xmlns:a16="http://schemas.microsoft.com/office/drawing/2014/main" id="{A367ACDE-2C5B-4FBA-80DC-36A5F353CE40}"/>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06" name="image4.png" descr="http://intranetsdm.movilidadbogota.gov.co:7778/images/pobtrans.gif">
          <a:extLst>
            <a:ext uri="{FF2B5EF4-FFF2-40B4-BE49-F238E27FC236}">
              <a16:creationId xmlns:a16="http://schemas.microsoft.com/office/drawing/2014/main" id="{C2E10D1A-3A65-404C-9BFF-6FDEF02CA639}"/>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07" name="image4.png" descr="http://intranetsdm.movilidadbogota.gov.co:7778/images/pobtrans.gif">
          <a:extLst>
            <a:ext uri="{FF2B5EF4-FFF2-40B4-BE49-F238E27FC236}">
              <a16:creationId xmlns:a16="http://schemas.microsoft.com/office/drawing/2014/main" id="{DF68A9B2-7E5E-4813-964D-9D31FAC46B1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08" name="image4.png" descr="http://intranetsdm.movilidadbogota.gov.co:7778/images/pobtrans.gif">
          <a:extLst>
            <a:ext uri="{FF2B5EF4-FFF2-40B4-BE49-F238E27FC236}">
              <a16:creationId xmlns:a16="http://schemas.microsoft.com/office/drawing/2014/main" id="{46CB25EA-2EB3-4F7F-B102-7C91B18E8C3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09" name="image4.png" descr="http://intranetsdm.movilidadbogota.gov.co:7778/images/pobtrans.gif">
          <a:extLst>
            <a:ext uri="{FF2B5EF4-FFF2-40B4-BE49-F238E27FC236}">
              <a16:creationId xmlns:a16="http://schemas.microsoft.com/office/drawing/2014/main" id="{EB13E217-55A4-4D50-B3CA-DCC39675131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10" name="image4.png" descr="http://intranetsdm.movilidadbogota.gov.co:7778/images/pobtrans.gif">
          <a:extLst>
            <a:ext uri="{FF2B5EF4-FFF2-40B4-BE49-F238E27FC236}">
              <a16:creationId xmlns:a16="http://schemas.microsoft.com/office/drawing/2014/main" id="{844B1D0E-03A2-4286-A2F5-A249FDC70D7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11" name="image4.png" descr="http://intranetsdm.movilidadbogota.gov.co:7778/images/pobtrans.gif">
          <a:extLst>
            <a:ext uri="{FF2B5EF4-FFF2-40B4-BE49-F238E27FC236}">
              <a16:creationId xmlns:a16="http://schemas.microsoft.com/office/drawing/2014/main" id="{9E9F4388-9226-46A3-BB5E-E0BCF36A1F0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12" name="image3.png" descr="http://intranetsdm.movilidadbogota.gov.co:7778/images/pobtrans.gif">
          <a:extLst>
            <a:ext uri="{FF2B5EF4-FFF2-40B4-BE49-F238E27FC236}">
              <a16:creationId xmlns:a16="http://schemas.microsoft.com/office/drawing/2014/main" id="{FB83B18A-CE69-4C97-8FD1-BB454EE1D989}"/>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13" name="image3.png" descr="http://intranetsdm.movilidadbogota.gov.co:7778/images/pobtrans.gif">
          <a:extLst>
            <a:ext uri="{FF2B5EF4-FFF2-40B4-BE49-F238E27FC236}">
              <a16:creationId xmlns:a16="http://schemas.microsoft.com/office/drawing/2014/main" id="{AA595CF9-6DDB-4DDA-A6EE-52624EAFFB05}"/>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14" name="image4.png" descr="http://intranetsdm.movilidadbogota.gov.co:7778/images/pobtrans.gif">
          <a:extLst>
            <a:ext uri="{FF2B5EF4-FFF2-40B4-BE49-F238E27FC236}">
              <a16:creationId xmlns:a16="http://schemas.microsoft.com/office/drawing/2014/main" id="{D539AFDA-A792-48BE-8B05-0FD4E15E0099}"/>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15" name="image4.png" descr="http://intranetsdm.movilidadbogota.gov.co:7778/images/pobtrans.gif">
          <a:extLst>
            <a:ext uri="{FF2B5EF4-FFF2-40B4-BE49-F238E27FC236}">
              <a16:creationId xmlns:a16="http://schemas.microsoft.com/office/drawing/2014/main" id="{B0D49AEE-C09B-4F1A-8C24-0397CDF6B29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16" name="image4.png" descr="http://intranetsdm.movilidadbogota.gov.co:7778/images/pobtrans.gif">
          <a:extLst>
            <a:ext uri="{FF2B5EF4-FFF2-40B4-BE49-F238E27FC236}">
              <a16:creationId xmlns:a16="http://schemas.microsoft.com/office/drawing/2014/main" id="{BC48D06B-2AE8-495C-9DCF-9CF0E360B12C}"/>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17" name="image4.png" descr="http://intranetsdm.movilidadbogota.gov.co:7778/images/pobtrans.gif">
          <a:extLst>
            <a:ext uri="{FF2B5EF4-FFF2-40B4-BE49-F238E27FC236}">
              <a16:creationId xmlns:a16="http://schemas.microsoft.com/office/drawing/2014/main" id="{6C432701-A96A-4BD3-A9F5-0CA5133FB2CA}"/>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18" name="image4.png" descr="http://intranetsdm.movilidadbogota.gov.co:7778/images/pobtrans.gif">
          <a:extLst>
            <a:ext uri="{FF2B5EF4-FFF2-40B4-BE49-F238E27FC236}">
              <a16:creationId xmlns:a16="http://schemas.microsoft.com/office/drawing/2014/main" id="{36EFCA18-4FCD-4E7A-94AA-26341BBA00CA}"/>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19" name="image4.png" descr="http://intranetsdm.movilidadbogota.gov.co:7778/images/pobtrans.gif">
          <a:extLst>
            <a:ext uri="{FF2B5EF4-FFF2-40B4-BE49-F238E27FC236}">
              <a16:creationId xmlns:a16="http://schemas.microsoft.com/office/drawing/2014/main" id="{C4F34677-1F6D-4882-B084-B37B6CCCE504}"/>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20" name="image4.png" descr="http://intranetsdm.movilidadbogota.gov.co:7778/images/pobtrans.gif">
          <a:extLst>
            <a:ext uri="{FF2B5EF4-FFF2-40B4-BE49-F238E27FC236}">
              <a16:creationId xmlns:a16="http://schemas.microsoft.com/office/drawing/2014/main" id="{86DA27C6-FB40-4DA9-A4B3-8AC18AEA84F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21" name="image4.png" descr="http://intranetsdm.movilidadbogota.gov.co:7778/images/pobtrans.gif">
          <a:extLst>
            <a:ext uri="{FF2B5EF4-FFF2-40B4-BE49-F238E27FC236}">
              <a16:creationId xmlns:a16="http://schemas.microsoft.com/office/drawing/2014/main" id="{05C2B20B-F429-4424-BA50-07804A9D1E0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22" name="image4.png" descr="http://intranetsdm.movilidadbogota.gov.co:7778/images/pobtrans.gif">
          <a:extLst>
            <a:ext uri="{FF2B5EF4-FFF2-40B4-BE49-F238E27FC236}">
              <a16:creationId xmlns:a16="http://schemas.microsoft.com/office/drawing/2014/main" id="{5B8BE7CA-8435-47B2-88C9-9E9A92183657}"/>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23" name="image4.png" descr="http://intranetsdm.movilidadbogota.gov.co:7778/images/pobtrans.gif">
          <a:extLst>
            <a:ext uri="{FF2B5EF4-FFF2-40B4-BE49-F238E27FC236}">
              <a16:creationId xmlns:a16="http://schemas.microsoft.com/office/drawing/2014/main" id="{1117C59F-CEEC-49E0-9207-EBB0A74746B8}"/>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24" name="image4.png" descr="http://intranetsdm.movilidadbogota.gov.co:7778/images/pobtrans.gif">
          <a:extLst>
            <a:ext uri="{FF2B5EF4-FFF2-40B4-BE49-F238E27FC236}">
              <a16:creationId xmlns:a16="http://schemas.microsoft.com/office/drawing/2014/main" id="{42C60870-4A0D-405A-A3FC-3A90D146B52E}"/>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25" name="image4.png" descr="http://intranetsdm.movilidadbogota.gov.co:7778/images/pobtrans.gif">
          <a:extLst>
            <a:ext uri="{FF2B5EF4-FFF2-40B4-BE49-F238E27FC236}">
              <a16:creationId xmlns:a16="http://schemas.microsoft.com/office/drawing/2014/main" id="{AFDF6028-1A2C-450E-B9FE-9A175E25A65D}"/>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26" name="image3.png" descr="http://intranetsdm.movilidadbogota.gov.co:7778/images/pobtrans.gif">
          <a:extLst>
            <a:ext uri="{FF2B5EF4-FFF2-40B4-BE49-F238E27FC236}">
              <a16:creationId xmlns:a16="http://schemas.microsoft.com/office/drawing/2014/main" id="{DFC47984-498A-4F74-A5A7-AD4D86D89A1C}"/>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27" name="image3.png" descr="http://intranetsdm.movilidadbogota.gov.co:7778/images/pobtrans.gif">
          <a:extLst>
            <a:ext uri="{FF2B5EF4-FFF2-40B4-BE49-F238E27FC236}">
              <a16:creationId xmlns:a16="http://schemas.microsoft.com/office/drawing/2014/main" id="{4BF50A9B-3968-40BE-AD5E-8CA5F280B2A1}"/>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28" name="image4.png" descr="http://intranetsdm.movilidadbogota.gov.co:7778/images/pobtrans.gif">
          <a:extLst>
            <a:ext uri="{FF2B5EF4-FFF2-40B4-BE49-F238E27FC236}">
              <a16:creationId xmlns:a16="http://schemas.microsoft.com/office/drawing/2014/main" id="{A0199180-2D76-41DB-A8A5-6268D542850C}"/>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29" name="image4.png" descr="http://intranetsdm.movilidadbogota.gov.co:7778/images/pobtrans.gif">
          <a:extLst>
            <a:ext uri="{FF2B5EF4-FFF2-40B4-BE49-F238E27FC236}">
              <a16:creationId xmlns:a16="http://schemas.microsoft.com/office/drawing/2014/main" id="{6248DB02-DD36-4933-B18B-E673A7D1565F}"/>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30" name="image4.png" descr="http://intranetsdm.movilidadbogota.gov.co:7778/images/pobtrans.gif">
          <a:extLst>
            <a:ext uri="{FF2B5EF4-FFF2-40B4-BE49-F238E27FC236}">
              <a16:creationId xmlns:a16="http://schemas.microsoft.com/office/drawing/2014/main" id="{27AB922B-265B-4BB2-9EA8-747F9EBA24FB}"/>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31" name="image4.png" descr="http://intranetsdm.movilidadbogota.gov.co:7778/images/pobtrans.gif">
          <a:extLst>
            <a:ext uri="{FF2B5EF4-FFF2-40B4-BE49-F238E27FC236}">
              <a16:creationId xmlns:a16="http://schemas.microsoft.com/office/drawing/2014/main" id="{B008A074-E1A8-449F-8F87-351ABCBC4071}"/>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32" name="image4.png" descr="http://intranetsdm.movilidadbogota.gov.co:7778/images/pobtrans.gif">
          <a:extLst>
            <a:ext uri="{FF2B5EF4-FFF2-40B4-BE49-F238E27FC236}">
              <a16:creationId xmlns:a16="http://schemas.microsoft.com/office/drawing/2014/main" id="{C6D1F930-E1BC-44DE-842D-00AFB8E83E2A}"/>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33" name="image4.png" descr="http://intranetsdm.movilidadbogota.gov.co:7778/images/pobtrans.gif">
          <a:extLst>
            <a:ext uri="{FF2B5EF4-FFF2-40B4-BE49-F238E27FC236}">
              <a16:creationId xmlns:a16="http://schemas.microsoft.com/office/drawing/2014/main" id="{7E18A06F-BAC6-44B4-A79C-3FF7DC50C6AA}"/>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34" name="image4.png" descr="http://intranetsdm.movilidadbogota.gov.co:7778/images/pobtrans.gif">
          <a:extLst>
            <a:ext uri="{FF2B5EF4-FFF2-40B4-BE49-F238E27FC236}">
              <a16:creationId xmlns:a16="http://schemas.microsoft.com/office/drawing/2014/main" id="{7D51F95D-180F-4BC5-B611-944E801FFA2D}"/>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35" name="image4.png" descr="http://intranetsdm.movilidadbogota.gov.co:7778/images/pobtrans.gif">
          <a:extLst>
            <a:ext uri="{FF2B5EF4-FFF2-40B4-BE49-F238E27FC236}">
              <a16:creationId xmlns:a16="http://schemas.microsoft.com/office/drawing/2014/main" id="{AF4BA242-F724-4821-AC18-D465D3E5DA04}"/>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36" name="image4.png" descr="http://intranetsdm.movilidadbogota.gov.co:7778/images/pobtrans.gif">
          <a:extLst>
            <a:ext uri="{FF2B5EF4-FFF2-40B4-BE49-F238E27FC236}">
              <a16:creationId xmlns:a16="http://schemas.microsoft.com/office/drawing/2014/main" id="{3930810F-EA3B-4F00-9C44-2B4FD02EDF23}"/>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37" name="image4.png" descr="http://intranetsdm.movilidadbogota.gov.co:7778/images/pobtrans.gif">
          <a:extLst>
            <a:ext uri="{FF2B5EF4-FFF2-40B4-BE49-F238E27FC236}">
              <a16:creationId xmlns:a16="http://schemas.microsoft.com/office/drawing/2014/main" id="{0099BCFC-E091-470B-9056-5F3BB942381E}"/>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38" name="image4.png" descr="http://intranetsdm.movilidadbogota.gov.co:7778/images/pobtrans.gif">
          <a:extLst>
            <a:ext uri="{FF2B5EF4-FFF2-40B4-BE49-F238E27FC236}">
              <a16:creationId xmlns:a16="http://schemas.microsoft.com/office/drawing/2014/main" id="{A942734C-1838-4A3F-A2B0-46729F564DAA}"/>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39" name="image4.png" descr="http://intranetsdm.movilidadbogota.gov.co:7778/images/pobtrans.gif">
          <a:extLst>
            <a:ext uri="{FF2B5EF4-FFF2-40B4-BE49-F238E27FC236}">
              <a16:creationId xmlns:a16="http://schemas.microsoft.com/office/drawing/2014/main" id="{452604E3-B52A-4EA5-A83A-7EF60AE610F3}"/>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40" name="image3.png" descr="http://intranetsdm.movilidadbogota.gov.co:7778/images/pobtrans.gif">
          <a:extLst>
            <a:ext uri="{FF2B5EF4-FFF2-40B4-BE49-F238E27FC236}">
              <a16:creationId xmlns:a16="http://schemas.microsoft.com/office/drawing/2014/main" id="{72C9ACA6-E873-43F0-A9A8-5D731AC77E19}"/>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41" name="image3.png" descr="http://intranetsdm.movilidadbogota.gov.co:7778/images/pobtrans.gif">
          <a:extLst>
            <a:ext uri="{FF2B5EF4-FFF2-40B4-BE49-F238E27FC236}">
              <a16:creationId xmlns:a16="http://schemas.microsoft.com/office/drawing/2014/main" id="{C3F4ACB1-9B50-428C-BC87-AB720F3132AF}"/>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42" name="image4.png" descr="http://intranetsdm.movilidadbogota.gov.co:7778/images/pobtrans.gif">
          <a:extLst>
            <a:ext uri="{FF2B5EF4-FFF2-40B4-BE49-F238E27FC236}">
              <a16:creationId xmlns:a16="http://schemas.microsoft.com/office/drawing/2014/main" id="{9D198B54-D3D4-41E7-83D2-FD3EFE0A76DB}"/>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43" name="image4.png" descr="http://intranetsdm.movilidadbogota.gov.co:7778/images/pobtrans.gif">
          <a:extLst>
            <a:ext uri="{FF2B5EF4-FFF2-40B4-BE49-F238E27FC236}">
              <a16:creationId xmlns:a16="http://schemas.microsoft.com/office/drawing/2014/main" id="{7E723101-419F-441A-8FCE-A2126800B22F}"/>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44" name="image4.png" descr="http://intranetsdm.movilidadbogota.gov.co:7778/images/pobtrans.gif">
          <a:extLst>
            <a:ext uri="{FF2B5EF4-FFF2-40B4-BE49-F238E27FC236}">
              <a16:creationId xmlns:a16="http://schemas.microsoft.com/office/drawing/2014/main" id="{09527AD0-2932-43C1-A5E7-4C2A58B5001F}"/>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45" name="image4.png" descr="http://intranetsdm.movilidadbogota.gov.co:7778/images/pobtrans.gif">
          <a:extLst>
            <a:ext uri="{FF2B5EF4-FFF2-40B4-BE49-F238E27FC236}">
              <a16:creationId xmlns:a16="http://schemas.microsoft.com/office/drawing/2014/main" id="{CC127DFA-0570-49FA-A9EA-C0B2DA8DCC4F}"/>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46" name="image4.png" descr="http://intranetsdm.movilidadbogota.gov.co:7778/images/pobtrans.gif">
          <a:extLst>
            <a:ext uri="{FF2B5EF4-FFF2-40B4-BE49-F238E27FC236}">
              <a16:creationId xmlns:a16="http://schemas.microsoft.com/office/drawing/2014/main" id="{F596A71E-76DD-4C48-B36D-532A84C6855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47" name="image4.png" descr="http://intranetsdm.movilidadbogota.gov.co:7778/images/pobtrans.gif">
          <a:extLst>
            <a:ext uri="{FF2B5EF4-FFF2-40B4-BE49-F238E27FC236}">
              <a16:creationId xmlns:a16="http://schemas.microsoft.com/office/drawing/2014/main" id="{1EE0D6E6-ECA1-4C8C-9F01-B427E36E8183}"/>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48" name="image4.png" descr="http://intranetsdm.movilidadbogota.gov.co:7778/images/pobtrans.gif">
          <a:extLst>
            <a:ext uri="{FF2B5EF4-FFF2-40B4-BE49-F238E27FC236}">
              <a16:creationId xmlns:a16="http://schemas.microsoft.com/office/drawing/2014/main" id="{47242CB8-8604-4ADB-8D68-33B0AC274E2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49" name="image4.png" descr="http://intranetsdm.movilidadbogota.gov.co:7778/images/pobtrans.gif">
          <a:extLst>
            <a:ext uri="{FF2B5EF4-FFF2-40B4-BE49-F238E27FC236}">
              <a16:creationId xmlns:a16="http://schemas.microsoft.com/office/drawing/2014/main" id="{DEF5EE36-92BD-46C0-AA22-646FF5429F7A}"/>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50" name="image4.png" descr="http://intranetsdm.movilidadbogota.gov.co:7778/images/pobtrans.gif">
          <a:extLst>
            <a:ext uri="{FF2B5EF4-FFF2-40B4-BE49-F238E27FC236}">
              <a16:creationId xmlns:a16="http://schemas.microsoft.com/office/drawing/2014/main" id="{9DDC29E4-FBAF-423B-92B2-E757D82821B7}"/>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51" name="image4.png" descr="http://intranetsdm.movilidadbogota.gov.co:7778/images/pobtrans.gif">
          <a:extLst>
            <a:ext uri="{FF2B5EF4-FFF2-40B4-BE49-F238E27FC236}">
              <a16:creationId xmlns:a16="http://schemas.microsoft.com/office/drawing/2014/main" id="{0B052313-80BB-4C3C-8CED-175688133C6F}"/>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52" name="image4.png" descr="http://intranetsdm.movilidadbogota.gov.co:7778/images/pobtrans.gif">
          <a:extLst>
            <a:ext uri="{FF2B5EF4-FFF2-40B4-BE49-F238E27FC236}">
              <a16:creationId xmlns:a16="http://schemas.microsoft.com/office/drawing/2014/main" id="{40778AB8-B8AD-44EE-8324-935D27517E33}"/>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53" name="image4.png" descr="http://intranetsdm.movilidadbogota.gov.co:7778/images/pobtrans.gif">
          <a:extLst>
            <a:ext uri="{FF2B5EF4-FFF2-40B4-BE49-F238E27FC236}">
              <a16:creationId xmlns:a16="http://schemas.microsoft.com/office/drawing/2014/main" id="{59E43C94-DC54-4DDD-9E48-7C458062C3A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54" name="image3.png" descr="http://intranetsdm.movilidadbogota.gov.co:7778/images/pobtrans.gif">
          <a:extLst>
            <a:ext uri="{FF2B5EF4-FFF2-40B4-BE49-F238E27FC236}">
              <a16:creationId xmlns:a16="http://schemas.microsoft.com/office/drawing/2014/main" id="{13B8AE91-1901-402C-A2C5-63E694B14287}"/>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55" name="image3.png" descr="http://intranetsdm.movilidadbogota.gov.co:7778/images/pobtrans.gif">
          <a:extLst>
            <a:ext uri="{FF2B5EF4-FFF2-40B4-BE49-F238E27FC236}">
              <a16:creationId xmlns:a16="http://schemas.microsoft.com/office/drawing/2014/main" id="{F775B6E8-B60E-460E-B145-5865CB22181B}"/>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56" name="image4.png" descr="http://intranetsdm.movilidadbogota.gov.co:7778/images/pobtrans.gif">
          <a:extLst>
            <a:ext uri="{FF2B5EF4-FFF2-40B4-BE49-F238E27FC236}">
              <a16:creationId xmlns:a16="http://schemas.microsoft.com/office/drawing/2014/main" id="{A7D2E33C-C7D0-4BCC-B013-1F3BCEC5D78D}"/>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57" name="image4.png" descr="http://intranetsdm.movilidadbogota.gov.co:7778/images/pobtrans.gif">
          <a:extLst>
            <a:ext uri="{FF2B5EF4-FFF2-40B4-BE49-F238E27FC236}">
              <a16:creationId xmlns:a16="http://schemas.microsoft.com/office/drawing/2014/main" id="{710D4B13-68A1-40FE-A096-59C572BE6F44}"/>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58" name="image4.png" descr="http://intranetsdm.movilidadbogota.gov.co:7778/images/pobtrans.gif">
          <a:extLst>
            <a:ext uri="{FF2B5EF4-FFF2-40B4-BE49-F238E27FC236}">
              <a16:creationId xmlns:a16="http://schemas.microsoft.com/office/drawing/2014/main" id="{85DA29D5-4963-42B1-9C59-E2D1B0F20C07}"/>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59" name="image4.png" descr="http://intranetsdm.movilidadbogota.gov.co:7778/images/pobtrans.gif">
          <a:extLst>
            <a:ext uri="{FF2B5EF4-FFF2-40B4-BE49-F238E27FC236}">
              <a16:creationId xmlns:a16="http://schemas.microsoft.com/office/drawing/2014/main" id="{A5D21014-ED50-4204-94EB-39A829F24A0A}"/>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60" name="image4.png" descr="http://intranetsdm.movilidadbogota.gov.co:7778/images/pobtrans.gif">
          <a:extLst>
            <a:ext uri="{FF2B5EF4-FFF2-40B4-BE49-F238E27FC236}">
              <a16:creationId xmlns:a16="http://schemas.microsoft.com/office/drawing/2014/main" id="{7A795A62-C2FC-47E6-AEA7-673751C9AB4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61" name="image4.png" descr="http://intranetsdm.movilidadbogota.gov.co:7778/images/pobtrans.gif">
          <a:extLst>
            <a:ext uri="{FF2B5EF4-FFF2-40B4-BE49-F238E27FC236}">
              <a16:creationId xmlns:a16="http://schemas.microsoft.com/office/drawing/2014/main" id="{9EEDDD60-242C-4D7E-B6F1-446C49E51528}"/>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62" name="image4.png" descr="http://intranetsdm.movilidadbogota.gov.co:7778/images/pobtrans.gif">
          <a:extLst>
            <a:ext uri="{FF2B5EF4-FFF2-40B4-BE49-F238E27FC236}">
              <a16:creationId xmlns:a16="http://schemas.microsoft.com/office/drawing/2014/main" id="{EE126D01-876F-431F-9A6F-C9526BF07FA9}"/>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63" name="image4.png" descr="http://intranetsdm.movilidadbogota.gov.co:7778/images/pobtrans.gif">
          <a:extLst>
            <a:ext uri="{FF2B5EF4-FFF2-40B4-BE49-F238E27FC236}">
              <a16:creationId xmlns:a16="http://schemas.microsoft.com/office/drawing/2014/main" id="{AF3C5D41-C5BB-4F2D-AA34-D40D4A64061B}"/>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64" name="image4.png" descr="http://intranetsdm.movilidadbogota.gov.co:7778/images/pobtrans.gif">
          <a:extLst>
            <a:ext uri="{FF2B5EF4-FFF2-40B4-BE49-F238E27FC236}">
              <a16:creationId xmlns:a16="http://schemas.microsoft.com/office/drawing/2014/main" id="{D567425C-8038-4ABC-BD0F-31F144FCCB1A}"/>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65" name="image4.png" descr="http://intranetsdm.movilidadbogota.gov.co:7778/images/pobtrans.gif">
          <a:extLst>
            <a:ext uri="{FF2B5EF4-FFF2-40B4-BE49-F238E27FC236}">
              <a16:creationId xmlns:a16="http://schemas.microsoft.com/office/drawing/2014/main" id="{1714C7E9-41A9-44D9-B339-1A7F4FCA5668}"/>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66" name="image4.png" descr="http://intranetsdm.movilidadbogota.gov.co:7778/images/pobtrans.gif">
          <a:extLst>
            <a:ext uri="{FF2B5EF4-FFF2-40B4-BE49-F238E27FC236}">
              <a16:creationId xmlns:a16="http://schemas.microsoft.com/office/drawing/2014/main" id="{296C1188-1E96-47F7-AA29-125B7EAD391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67" name="image4.png" descr="http://intranetsdm.movilidadbogota.gov.co:7778/images/pobtrans.gif">
          <a:extLst>
            <a:ext uri="{FF2B5EF4-FFF2-40B4-BE49-F238E27FC236}">
              <a16:creationId xmlns:a16="http://schemas.microsoft.com/office/drawing/2014/main" id="{B19FD58A-A0D1-41D9-A4CB-A32A2E54733E}"/>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68" name="image3.png" descr="http://intranetsdm.movilidadbogota.gov.co:7778/images/pobtrans.gif">
          <a:extLst>
            <a:ext uri="{FF2B5EF4-FFF2-40B4-BE49-F238E27FC236}">
              <a16:creationId xmlns:a16="http://schemas.microsoft.com/office/drawing/2014/main" id="{08F27046-9BBF-4566-BE80-18F9A18FD4D6}"/>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69" name="image3.png" descr="http://intranetsdm.movilidadbogota.gov.co:7778/images/pobtrans.gif">
          <a:extLst>
            <a:ext uri="{FF2B5EF4-FFF2-40B4-BE49-F238E27FC236}">
              <a16:creationId xmlns:a16="http://schemas.microsoft.com/office/drawing/2014/main" id="{11A1ECFC-BF79-4CAD-A07D-F538435DF05C}"/>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70" name="image4.png" descr="http://intranetsdm.movilidadbogota.gov.co:7778/images/pobtrans.gif">
          <a:extLst>
            <a:ext uri="{FF2B5EF4-FFF2-40B4-BE49-F238E27FC236}">
              <a16:creationId xmlns:a16="http://schemas.microsoft.com/office/drawing/2014/main" id="{074C9D48-5CCC-4A9F-AAA4-1C88ABDFFCA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71" name="image4.png" descr="http://intranetsdm.movilidadbogota.gov.co:7778/images/pobtrans.gif">
          <a:extLst>
            <a:ext uri="{FF2B5EF4-FFF2-40B4-BE49-F238E27FC236}">
              <a16:creationId xmlns:a16="http://schemas.microsoft.com/office/drawing/2014/main" id="{104AA76B-E7B5-4375-9A02-D718FDC357C8}"/>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72" name="image4.png" descr="http://intranetsdm.movilidadbogota.gov.co:7778/images/pobtrans.gif">
          <a:extLst>
            <a:ext uri="{FF2B5EF4-FFF2-40B4-BE49-F238E27FC236}">
              <a16:creationId xmlns:a16="http://schemas.microsoft.com/office/drawing/2014/main" id="{D07DB51E-37AA-41DD-8048-182BC390F251}"/>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73" name="image4.png" descr="http://intranetsdm.movilidadbogota.gov.co:7778/images/pobtrans.gif">
          <a:extLst>
            <a:ext uri="{FF2B5EF4-FFF2-40B4-BE49-F238E27FC236}">
              <a16:creationId xmlns:a16="http://schemas.microsoft.com/office/drawing/2014/main" id="{CDF76EBC-50AA-4B8E-A233-2BD28086D50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74" name="image4.png" descr="http://intranetsdm.movilidadbogota.gov.co:7778/images/pobtrans.gif">
          <a:extLst>
            <a:ext uri="{FF2B5EF4-FFF2-40B4-BE49-F238E27FC236}">
              <a16:creationId xmlns:a16="http://schemas.microsoft.com/office/drawing/2014/main" id="{7E701AF3-2F46-4592-AF2D-C3DBB44DA3ED}"/>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75" name="image4.png" descr="http://intranetsdm.movilidadbogota.gov.co:7778/images/pobtrans.gif">
          <a:extLst>
            <a:ext uri="{FF2B5EF4-FFF2-40B4-BE49-F238E27FC236}">
              <a16:creationId xmlns:a16="http://schemas.microsoft.com/office/drawing/2014/main" id="{B1CF87CA-C679-4FE9-B90E-D4900E7EE8F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76" name="image4.png" descr="http://intranetsdm.movilidadbogota.gov.co:7778/images/pobtrans.gif">
          <a:extLst>
            <a:ext uri="{FF2B5EF4-FFF2-40B4-BE49-F238E27FC236}">
              <a16:creationId xmlns:a16="http://schemas.microsoft.com/office/drawing/2014/main" id="{4EE5D43C-DECC-44EB-B765-865283E07451}"/>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77" name="image4.png" descr="http://intranetsdm.movilidadbogota.gov.co:7778/images/pobtrans.gif">
          <a:extLst>
            <a:ext uri="{FF2B5EF4-FFF2-40B4-BE49-F238E27FC236}">
              <a16:creationId xmlns:a16="http://schemas.microsoft.com/office/drawing/2014/main" id="{150321B7-949F-4CD3-8771-018B27E458D4}"/>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78" name="image4.png" descr="http://intranetsdm.movilidadbogota.gov.co:7778/images/pobtrans.gif">
          <a:extLst>
            <a:ext uri="{FF2B5EF4-FFF2-40B4-BE49-F238E27FC236}">
              <a16:creationId xmlns:a16="http://schemas.microsoft.com/office/drawing/2014/main" id="{486BD90B-CDDF-4E4C-B8C3-002717F5723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79" name="image4.png" descr="http://intranetsdm.movilidadbogota.gov.co:7778/images/pobtrans.gif">
          <a:extLst>
            <a:ext uri="{FF2B5EF4-FFF2-40B4-BE49-F238E27FC236}">
              <a16:creationId xmlns:a16="http://schemas.microsoft.com/office/drawing/2014/main" id="{56DBF05F-7FF7-4380-89CE-8CEA7C02D3B9}"/>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80" name="image4.png" descr="http://intranetsdm.movilidadbogota.gov.co:7778/images/pobtrans.gif">
          <a:extLst>
            <a:ext uri="{FF2B5EF4-FFF2-40B4-BE49-F238E27FC236}">
              <a16:creationId xmlns:a16="http://schemas.microsoft.com/office/drawing/2014/main" id="{1A4C147E-BAD0-402F-9DA0-9350DA7FE197}"/>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81" name="image4.png" descr="http://intranetsdm.movilidadbogota.gov.co:7778/images/pobtrans.gif">
          <a:extLst>
            <a:ext uri="{FF2B5EF4-FFF2-40B4-BE49-F238E27FC236}">
              <a16:creationId xmlns:a16="http://schemas.microsoft.com/office/drawing/2014/main" id="{4A78980E-5419-47CF-BAE9-69A4D7B014CB}"/>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82" name="image3.png" descr="http://intranetsdm.movilidadbogota.gov.co:7778/images/pobtrans.gif">
          <a:extLst>
            <a:ext uri="{FF2B5EF4-FFF2-40B4-BE49-F238E27FC236}">
              <a16:creationId xmlns:a16="http://schemas.microsoft.com/office/drawing/2014/main" id="{4881FC88-745E-4B17-BB37-2C4E8093CF40}"/>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83" name="image3.png" descr="http://intranetsdm.movilidadbogota.gov.co:7778/images/pobtrans.gif">
          <a:extLst>
            <a:ext uri="{FF2B5EF4-FFF2-40B4-BE49-F238E27FC236}">
              <a16:creationId xmlns:a16="http://schemas.microsoft.com/office/drawing/2014/main" id="{2CCE667F-1987-4F27-9E5F-2018F88530FC}"/>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84" name="image4.png" descr="http://intranetsdm.movilidadbogota.gov.co:7778/images/pobtrans.gif">
          <a:extLst>
            <a:ext uri="{FF2B5EF4-FFF2-40B4-BE49-F238E27FC236}">
              <a16:creationId xmlns:a16="http://schemas.microsoft.com/office/drawing/2014/main" id="{65779748-5032-4513-87C2-F1117B02D4A6}"/>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85" name="image4.png" descr="http://intranetsdm.movilidadbogota.gov.co:7778/images/pobtrans.gif">
          <a:extLst>
            <a:ext uri="{FF2B5EF4-FFF2-40B4-BE49-F238E27FC236}">
              <a16:creationId xmlns:a16="http://schemas.microsoft.com/office/drawing/2014/main" id="{3A47DF03-CFCF-47E4-A859-EEF2C0F72F73}"/>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86" name="image4.png" descr="http://intranetsdm.movilidadbogota.gov.co:7778/images/pobtrans.gif">
          <a:extLst>
            <a:ext uri="{FF2B5EF4-FFF2-40B4-BE49-F238E27FC236}">
              <a16:creationId xmlns:a16="http://schemas.microsoft.com/office/drawing/2014/main" id="{C006D61C-B1BD-46C2-BBA1-7263DD61307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87" name="image4.png" descr="http://intranetsdm.movilidadbogota.gov.co:7778/images/pobtrans.gif">
          <a:extLst>
            <a:ext uri="{FF2B5EF4-FFF2-40B4-BE49-F238E27FC236}">
              <a16:creationId xmlns:a16="http://schemas.microsoft.com/office/drawing/2014/main" id="{2586E006-1ED4-497C-A2DF-8703235101E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88" name="image4.png" descr="http://intranetsdm.movilidadbogota.gov.co:7778/images/pobtrans.gif">
          <a:extLst>
            <a:ext uri="{FF2B5EF4-FFF2-40B4-BE49-F238E27FC236}">
              <a16:creationId xmlns:a16="http://schemas.microsoft.com/office/drawing/2014/main" id="{DAB0F2E4-13BF-41D3-BA48-33861606DF8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89" name="image4.png" descr="http://intranetsdm.movilidadbogota.gov.co:7778/images/pobtrans.gif">
          <a:extLst>
            <a:ext uri="{FF2B5EF4-FFF2-40B4-BE49-F238E27FC236}">
              <a16:creationId xmlns:a16="http://schemas.microsoft.com/office/drawing/2014/main" id="{DCF9E6C5-468F-4104-A2AB-CF78C05F867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90" name="image4.png" descr="http://intranetsdm.movilidadbogota.gov.co:7778/images/pobtrans.gif">
          <a:extLst>
            <a:ext uri="{FF2B5EF4-FFF2-40B4-BE49-F238E27FC236}">
              <a16:creationId xmlns:a16="http://schemas.microsoft.com/office/drawing/2014/main" id="{F6E0BCAA-AC99-4011-938E-38E8E30AC2D2}"/>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91" name="image4.png" descr="http://intranetsdm.movilidadbogota.gov.co:7778/images/pobtrans.gif">
          <a:extLst>
            <a:ext uri="{FF2B5EF4-FFF2-40B4-BE49-F238E27FC236}">
              <a16:creationId xmlns:a16="http://schemas.microsoft.com/office/drawing/2014/main" id="{C143A126-D2D9-4548-BBA4-25BFD80FBFC6}"/>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92" name="image4.png" descr="http://intranetsdm.movilidadbogota.gov.co:7778/images/pobtrans.gif">
          <a:extLst>
            <a:ext uri="{FF2B5EF4-FFF2-40B4-BE49-F238E27FC236}">
              <a16:creationId xmlns:a16="http://schemas.microsoft.com/office/drawing/2014/main" id="{2717EAC9-3DB8-4D9C-AF9D-33559621A32F}"/>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93" name="image4.png" descr="http://intranetsdm.movilidadbogota.gov.co:7778/images/pobtrans.gif">
          <a:extLst>
            <a:ext uri="{FF2B5EF4-FFF2-40B4-BE49-F238E27FC236}">
              <a16:creationId xmlns:a16="http://schemas.microsoft.com/office/drawing/2014/main" id="{846B610D-C960-4BFE-BB2F-10F726616885}"/>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94" name="image4.png" descr="http://intranetsdm.movilidadbogota.gov.co:7778/images/pobtrans.gif">
          <a:extLst>
            <a:ext uri="{FF2B5EF4-FFF2-40B4-BE49-F238E27FC236}">
              <a16:creationId xmlns:a16="http://schemas.microsoft.com/office/drawing/2014/main" id="{E4F301A7-A96F-4663-A06F-11AFC75226CA}"/>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95" name="image4.png" descr="http://intranetsdm.movilidadbogota.gov.co:7778/images/pobtrans.gif">
          <a:extLst>
            <a:ext uri="{FF2B5EF4-FFF2-40B4-BE49-F238E27FC236}">
              <a16:creationId xmlns:a16="http://schemas.microsoft.com/office/drawing/2014/main" id="{EB4BE8EC-3565-4EE9-8D56-FA1476AE353E}"/>
            </a:ext>
          </a:extLst>
        </xdr:cNvPr>
        <xdr:cNvPicPr preferRelativeResize="0"/>
      </xdr:nvPicPr>
      <xdr:blipFill>
        <a:blip xmlns:r="http://schemas.openxmlformats.org/officeDocument/2006/relationships" r:embed="rId3"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96" name="image3.png" descr="http://intranetsdm.movilidadbogota.gov.co:7778/images/pobtrans.gif">
          <a:extLst>
            <a:ext uri="{FF2B5EF4-FFF2-40B4-BE49-F238E27FC236}">
              <a16:creationId xmlns:a16="http://schemas.microsoft.com/office/drawing/2014/main" id="{26B9EED0-FC7A-4521-9949-BA08C5155BAA}"/>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12</xdr:col>
      <xdr:colOff>0</xdr:colOff>
      <xdr:row>2</xdr:row>
      <xdr:rowOff>0</xdr:rowOff>
    </xdr:from>
    <xdr:ext cx="38100" cy="9525"/>
    <xdr:pic>
      <xdr:nvPicPr>
        <xdr:cNvPr id="897" name="image3.png" descr="http://intranetsdm.movilidadbogota.gov.co:7778/images/pobtrans.gif">
          <a:extLst>
            <a:ext uri="{FF2B5EF4-FFF2-40B4-BE49-F238E27FC236}">
              <a16:creationId xmlns:a16="http://schemas.microsoft.com/office/drawing/2014/main" id="{9DBD1990-06AC-4592-9BCB-F5274DE7637A}"/>
            </a:ext>
          </a:extLst>
        </xdr:cNvPr>
        <xdr:cNvPicPr preferRelativeResize="0"/>
      </xdr:nvPicPr>
      <xdr:blipFill>
        <a:blip xmlns:r="http://schemas.openxmlformats.org/officeDocument/2006/relationships" r:embed="rId2" cstate="print"/>
        <a:stretch>
          <a:fillRect/>
        </a:stretch>
      </xdr:blipFill>
      <xdr:spPr>
        <a:xfrm>
          <a:off x="24393525"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98" name="image4.png" descr="http://intranetsdm.movilidadbogota.gov.co:7778/images/pobtrans.gif">
          <a:extLst>
            <a:ext uri="{FF2B5EF4-FFF2-40B4-BE49-F238E27FC236}">
              <a16:creationId xmlns:a16="http://schemas.microsoft.com/office/drawing/2014/main" id="{5DA9738F-772D-4D52-94A5-45987CB6010D}"/>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899" name="image4.png" descr="http://intranetsdm.movilidadbogota.gov.co:7778/images/pobtrans.gif">
          <a:extLst>
            <a:ext uri="{FF2B5EF4-FFF2-40B4-BE49-F238E27FC236}">
              <a16:creationId xmlns:a16="http://schemas.microsoft.com/office/drawing/2014/main" id="{9C8A5BBE-5880-4C7B-81D3-8473A8FC090F}"/>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00" name="image4.png" descr="http://intranetsdm.movilidadbogota.gov.co:7778/images/pobtrans.gif">
          <a:extLst>
            <a:ext uri="{FF2B5EF4-FFF2-40B4-BE49-F238E27FC236}">
              <a16:creationId xmlns:a16="http://schemas.microsoft.com/office/drawing/2014/main" id="{6B23CB5E-965C-4A0F-9A55-A7C90CA386E2}"/>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01" name="image4.png" descr="http://intranetsdm.movilidadbogota.gov.co:7778/images/pobtrans.gif">
          <a:extLst>
            <a:ext uri="{FF2B5EF4-FFF2-40B4-BE49-F238E27FC236}">
              <a16:creationId xmlns:a16="http://schemas.microsoft.com/office/drawing/2014/main" id="{B670C603-ACCA-45EA-9538-D307109F1AC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02" name="image4.png" descr="http://intranetsdm.movilidadbogota.gov.co:7778/images/pobtrans.gif">
          <a:extLst>
            <a:ext uri="{FF2B5EF4-FFF2-40B4-BE49-F238E27FC236}">
              <a16:creationId xmlns:a16="http://schemas.microsoft.com/office/drawing/2014/main" id="{DC4F2F46-7710-4BF8-B326-8A1D2F1F72D3}"/>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03" name="image4.png" descr="http://intranetsdm.movilidadbogota.gov.co:7778/images/pobtrans.gif">
          <a:extLst>
            <a:ext uri="{FF2B5EF4-FFF2-40B4-BE49-F238E27FC236}">
              <a16:creationId xmlns:a16="http://schemas.microsoft.com/office/drawing/2014/main" id="{2A7CB7D5-5EED-43EB-A548-AAD31ED4BDE8}"/>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04" name="image4.png" descr="http://intranetsdm.movilidadbogota.gov.co:7778/images/pobtrans.gif">
          <a:extLst>
            <a:ext uri="{FF2B5EF4-FFF2-40B4-BE49-F238E27FC236}">
              <a16:creationId xmlns:a16="http://schemas.microsoft.com/office/drawing/2014/main" id="{626CA11D-2F85-4FF6-9D3C-0E58D3C3AA0C}"/>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05" name="image4.png" descr="http://intranetsdm.movilidadbogota.gov.co:7778/images/pobtrans.gif">
          <a:extLst>
            <a:ext uri="{FF2B5EF4-FFF2-40B4-BE49-F238E27FC236}">
              <a16:creationId xmlns:a16="http://schemas.microsoft.com/office/drawing/2014/main" id="{E7B10440-51F1-46D2-B2D8-F9C18583FDD8}"/>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06" name="image4.png" descr="http://intranetsdm.movilidadbogota.gov.co:7778/images/pobtrans.gif">
          <a:extLst>
            <a:ext uri="{FF2B5EF4-FFF2-40B4-BE49-F238E27FC236}">
              <a16:creationId xmlns:a16="http://schemas.microsoft.com/office/drawing/2014/main" id="{96DBDDCE-BF8F-4A29-AFB5-3A4C6D39CA0F}"/>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07" name="image4.png" descr="http://intranetsdm.movilidadbogota.gov.co:7778/images/pobtrans.gif">
          <a:extLst>
            <a:ext uri="{FF2B5EF4-FFF2-40B4-BE49-F238E27FC236}">
              <a16:creationId xmlns:a16="http://schemas.microsoft.com/office/drawing/2014/main" id="{60A303FE-C46F-426D-873A-FE7F9F735275}"/>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08" name="image4.png" descr="http://intranetsdm.movilidadbogota.gov.co:7778/images/pobtrans.gif">
          <a:extLst>
            <a:ext uri="{FF2B5EF4-FFF2-40B4-BE49-F238E27FC236}">
              <a16:creationId xmlns:a16="http://schemas.microsoft.com/office/drawing/2014/main" id="{A7C3DB4E-905B-4CA9-B721-10D8CE62D730}"/>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09" name="image4.png" descr="http://intranetsdm.movilidadbogota.gov.co:7778/images/pobtrans.gif">
          <a:extLst>
            <a:ext uri="{FF2B5EF4-FFF2-40B4-BE49-F238E27FC236}">
              <a16:creationId xmlns:a16="http://schemas.microsoft.com/office/drawing/2014/main" id="{4FE6C908-BA20-42A5-8DCF-A5C23395DBFD}"/>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10" name="image3.png" descr="http://intranetsdm.movilidadbogota.gov.co:7778/images/pobtrans.gif">
          <a:extLst>
            <a:ext uri="{FF2B5EF4-FFF2-40B4-BE49-F238E27FC236}">
              <a16:creationId xmlns:a16="http://schemas.microsoft.com/office/drawing/2014/main" id="{1634080A-CF72-4497-A581-0FA574CECB02}"/>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11" name="image3.png" descr="http://intranetsdm.movilidadbogota.gov.co:7778/images/pobtrans.gif">
          <a:extLst>
            <a:ext uri="{FF2B5EF4-FFF2-40B4-BE49-F238E27FC236}">
              <a16:creationId xmlns:a16="http://schemas.microsoft.com/office/drawing/2014/main" id="{93BB43B0-72FF-4DCE-B472-2932929FD17B}"/>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12" name="image4.png" descr="http://intranetsdm.movilidadbogota.gov.co:7778/images/pobtrans.gif">
          <a:extLst>
            <a:ext uri="{FF2B5EF4-FFF2-40B4-BE49-F238E27FC236}">
              <a16:creationId xmlns:a16="http://schemas.microsoft.com/office/drawing/2014/main" id="{6DD6C0DA-63B8-490B-9841-354DF8F731E4}"/>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13" name="image4.png" descr="http://intranetsdm.movilidadbogota.gov.co:7778/images/pobtrans.gif">
          <a:extLst>
            <a:ext uri="{FF2B5EF4-FFF2-40B4-BE49-F238E27FC236}">
              <a16:creationId xmlns:a16="http://schemas.microsoft.com/office/drawing/2014/main" id="{1DE0DE8F-A3F6-420B-86A3-0541F53E65EE}"/>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14" name="image4.png" descr="http://intranetsdm.movilidadbogota.gov.co:7778/images/pobtrans.gif">
          <a:extLst>
            <a:ext uri="{FF2B5EF4-FFF2-40B4-BE49-F238E27FC236}">
              <a16:creationId xmlns:a16="http://schemas.microsoft.com/office/drawing/2014/main" id="{AF49319E-074A-4C78-87F6-BD70F13609AC}"/>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15" name="image4.png" descr="http://intranetsdm.movilidadbogota.gov.co:7778/images/pobtrans.gif">
          <a:extLst>
            <a:ext uri="{FF2B5EF4-FFF2-40B4-BE49-F238E27FC236}">
              <a16:creationId xmlns:a16="http://schemas.microsoft.com/office/drawing/2014/main" id="{98A3B881-DDD0-4F07-A33D-2AE91002A158}"/>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16" name="image4.png" descr="http://intranetsdm.movilidadbogota.gov.co:7778/images/pobtrans.gif">
          <a:extLst>
            <a:ext uri="{FF2B5EF4-FFF2-40B4-BE49-F238E27FC236}">
              <a16:creationId xmlns:a16="http://schemas.microsoft.com/office/drawing/2014/main" id="{BD912A98-F611-4D34-B288-0BA10E217484}"/>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17" name="image4.png" descr="http://intranetsdm.movilidadbogota.gov.co:7778/images/pobtrans.gif">
          <a:extLst>
            <a:ext uri="{FF2B5EF4-FFF2-40B4-BE49-F238E27FC236}">
              <a16:creationId xmlns:a16="http://schemas.microsoft.com/office/drawing/2014/main" id="{48D887B6-BA16-47DE-8347-477F5AC9F3B1}"/>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18" name="image4.png" descr="http://intranetsdm.movilidadbogota.gov.co:7778/images/pobtrans.gif">
          <a:extLst>
            <a:ext uri="{FF2B5EF4-FFF2-40B4-BE49-F238E27FC236}">
              <a16:creationId xmlns:a16="http://schemas.microsoft.com/office/drawing/2014/main" id="{645E83C5-B6E0-4924-B43C-D494672830C8}"/>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19" name="image4.png" descr="http://intranetsdm.movilidadbogota.gov.co:7778/images/pobtrans.gif">
          <a:extLst>
            <a:ext uri="{FF2B5EF4-FFF2-40B4-BE49-F238E27FC236}">
              <a16:creationId xmlns:a16="http://schemas.microsoft.com/office/drawing/2014/main" id="{4028E20F-03ED-430A-92CD-3102F73E7DBB}"/>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20" name="image4.png" descr="http://intranetsdm.movilidadbogota.gov.co:7778/images/pobtrans.gif">
          <a:extLst>
            <a:ext uri="{FF2B5EF4-FFF2-40B4-BE49-F238E27FC236}">
              <a16:creationId xmlns:a16="http://schemas.microsoft.com/office/drawing/2014/main" id="{B2CBF7F4-2B97-4137-B112-331546785266}"/>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21" name="image4.png" descr="http://intranetsdm.movilidadbogota.gov.co:7778/images/pobtrans.gif">
          <a:extLst>
            <a:ext uri="{FF2B5EF4-FFF2-40B4-BE49-F238E27FC236}">
              <a16:creationId xmlns:a16="http://schemas.microsoft.com/office/drawing/2014/main" id="{D5E5F2E8-709B-404A-9BD7-F02B0C218C39}"/>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22" name="image4.png" descr="http://intranetsdm.movilidadbogota.gov.co:7778/images/pobtrans.gif">
          <a:extLst>
            <a:ext uri="{FF2B5EF4-FFF2-40B4-BE49-F238E27FC236}">
              <a16:creationId xmlns:a16="http://schemas.microsoft.com/office/drawing/2014/main" id="{5A749866-82DE-453B-BBF4-F732AECB26C1}"/>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23" name="image4.png" descr="http://intranetsdm.movilidadbogota.gov.co:7778/images/pobtrans.gif">
          <a:extLst>
            <a:ext uri="{FF2B5EF4-FFF2-40B4-BE49-F238E27FC236}">
              <a16:creationId xmlns:a16="http://schemas.microsoft.com/office/drawing/2014/main" id="{54D60823-387D-4A4B-9DA1-DF36A0F08606}"/>
            </a:ext>
          </a:extLst>
        </xdr:cNvPr>
        <xdr:cNvPicPr preferRelativeResize="0"/>
      </xdr:nvPicPr>
      <xdr:blipFill>
        <a:blip xmlns:r="http://schemas.openxmlformats.org/officeDocument/2006/relationships" r:embed="rId3"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24" name="image3.png" descr="http://intranetsdm.movilidadbogota.gov.co:7778/images/pobtrans.gif">
          <a:extLst>
            <a:ext uri="{FF2B5EF4-FFF2-40B4-BE49-F238E27FC236}">
              <a16:creationId xmlns:a16="http://schemas.microsoft.com/office/drawing/2014/main" id="{D7CAD446-4DCA-4526-91D5-09BC5491F25F}"/>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oneCellAnchor>
    <xdr:from>
      <xdr:col>11</xdr:col>
      <xdr:colOff>0</xdr:colOff>
      <xdr:row>2</xdr:row>
      <xdr:rowOff>0</xdr:rowOff>
    </xdr:from>
    <xdr:ext cx="38100" cy="9525"/>
    <xdr:pic>
      <xdr:nvPicPr>
        <xdr:cNvPr id="925" name="image3.png" descr="http://intranetsdm.movilidadbogota.gov.co:7778/images/pobtrans.gif">
          <a:extLst>
            <a:ext uri="{FF2B5EF4-FFF2-40B4-BE49-F238E27FC236}">
              <a16:creationId xmlns:a16="http://schemas.microsoft.com/office/drawing/2014/main" id="{C07DC7FA-E577-4D21-A83B-F2AF142F4A66}"/>
            </a:ext>
          </a:extLst>
        </xdr:cNvPr>
        <xdr:cNvPicPr preferRelativeResize="0"/>
      </xdr:nvPicPr>
      <xdr:blipFill>
        <a:blip xmlns:r="http://schemas.openxmlformats.org/officeDocument/2006/relationships" r:embed="rId2" cstate="print"/>
        <a:stretch>
          <a:fillRect/>
        </a:stretch>
      </xdr:blipFill>
      <xdr:spPr>
        <a:xfrm>
          <a:off x="22764750" y="647700"/>
          <a:ext cx="38100" cy="9525"/>
        </a:xfrm>
        <a:prstGeom prst="rect">
          <a:avLst/>
        </a:prstGeom>
        <a:noFill/>
      </xdr:spPr>
    </xdr:pic>
    <xdr:clientData fLocksWithSheet="0"/>
  </xdr:oneCellAnchor>
  <xdr:twoCellAnchor editAs="oneCell">
    <xdr:from>
      <xdr:col>11</xdr:col>
      <xdr:colOff>0</xdr:colOff>
      <xdr:row>2</xdr:row>
      <xdr:rowOff>0</xdr:rowOff>
    </xdr:from>
    <xdr:to>
      <xdr:col>11</xdr:col>
      <xdr:colOff>38100</xdr:colOff>
      <xdr:row>2</xdr:row>
      <xdr:rowOff>9525</xdr:rowOff>
    </xdr:to>
    <xdr:pic>
      <xdr:nvPicPr>
        <xdr:cNvPr id="926" name="1 Imagen" descr="http://intranetsdm.movilidadbogota.gov.co:7778/images/pobtrans.gif">
          <a:extLst>
            <a:ext uri="{FF2B5EF4-FFF2-40B4-BE49-F238E27FC236}">
              <a16:creationId xmlns:a16="http://schemas.microsoft.com/office/drawing/2014/main" id="{C5FA22B2-88DE-448D-B0A3-4F46FAE77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27" name="1 Imagen" descr="http://intranetsdm.movilidadbogota.gov.co:7778/images/pobtrans.gif">
          <a:extLst>
            <a:ext uri="{FF2B5EF4-FFF2-40B4-BE49-F238E27FC236}">
              <a16:creationId xmlns:a16="http://schemas.microsoft.com/office/drawing/2014/main" id="{E8896745-1B99-454C-874A-6A2F4D18B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28" name="1 Imagen" descr="http://intranetsdm.movilidadbogota.gov.co:7778/images/pobtrans.gif">
          <a:extLst>
            <a:ext uri="{FF2B5EF4-FFF2-40B4-BE49-F238E27FC236}">
              <a16:creationId xmlns:a16="http://schemas.microsoft.com/office/drawing/2014/main" id="{25A0E174-2A46-459C-9D75-CE477BCD9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29" name="1 Imagen" descr="http://intranetsdm.movilidadbogota.gov.co:7778/images/pobtrans.gif">
          <a:extLst>
            <a:ext uri="{FF2B5EF4-FFF2-40B4-BE49-F238E27FC236}">
              <a16:creationId xmlns:a16="http://schemas.microsoft.com/office/drawing/2014/main" id="{21DAFE46-B9CB-48D4-B106-60A4CC9C6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30" name="1 Imagen" descr="http://intranetsdm.movilidadbogota.gov.co:7778/images/pobtrans.gif">
          <a:extLst>
            <a:ext uri="{FF2B5EF4-FFF2-40B4-BE49-F238E27FC236}">
              <a16:creationId xmlns:a16="http://schemas.microsoft.com/office/drawing/2014/main" id="{7C6B4E44-14EB-44A9-95A7-12F0E8F83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31" name="1 Imagen" descr="http://intranetsdm.movilidadbogota.gov.co:7778/images/pobtrans.gif">
          <a:extLst>
            <a:ext uri="{FF2B5EF4-FFF2-40B4-BE49-F238E27FC236}">
              <a16:creationId xmlns:a16="http://schemas.microsoft.com/office/drawing/2014/main" id="{5F8A93DD-0309-4AC6-9BE9-9D6D7773A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32" name="1 Imagen" descr="http://intranetsdm.movilidadbogota.gov.co:7778/images/pobtrans.gif">
          <a:extLst>
            <a:ext uri="{FF2B5EF4-FFF2-40B4-BE49-F238E27FC236}">
              <a16:creationId xmlns:a16="http://schemas.microsoft.com/office/drawing/2014/main" id="{FE9B641A-D53E-45F5-AC5C-BE8DE56B9B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33" name="1 Imagen" descr="http://intranetsdm.movilidadbogota.gov.co:7778/images/pobtrans.gif">
          <a:extLst>
            <a:ext uri="{FF2B5EF4-FFF2-40B4-BE49-F238E27FC236}">
              <a16:creationId xmlns:a16="http://schemas.microsoft.com/office/drawing/2014/main" id="{C2E8CB78-3513-414B-B8A2-753DB4747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34" name="1 Imagen" descr="http://intranetsdm.movilidadbogota.gov.co:7778/images/pobtrans.gif">
          <a:extLst>
            <a:ext uri="{FF2B5EF4-FFF2-40B4-BE49-F238E27FC236}">
              <a16:creationId xmlns:a16="http://schemas.microsoft.com/office/drawing/2014/main" id="{9508A56F-6D13-44FC-B6DE-102D68999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35" name="1 Imagen" descr="http://intranetsdm.movilidadbogota.gov.co:7778/images/pobtrans.gif">
          <a:extLst>
            <a:ext uri="{FF2B5EF4-FFF2-40B4-BE49-F238E27FC236}">
              <a16:creationId xmlns:a16="http://schemas.microsoft.com/office/drawing/2014/main" id="{09C55DA9-A933-4FB2-8DA4-2B3454062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36" name="1 Imagen" descr="http://intranetsdm.movilidadbogota.gov.co:7778/images/pobtrans.gif">
          <a:extLst>
            <a:ext uri="{FF2B5EF4-FFF2-40B4-BE49-F238E27FC236}">
              <a16:creationId xmlns:a16="http://schemas.microsoft.com/office/drawing/2014/main" id="{C2DB0A0D-4BDC-4750-ACAB-582FF9C3B1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37" name="1 Imagen" descr="http://intranetsdm.movilidadbogota.gov.co:7778/images/pobtrans.gif">
          <a:extLst>
            <a:ext uri="{FF2B5EF4-FFF2-40B4-BE49-F238E27FC236}">
              <a16:creationId xmlns:a16="http://schemas.microsoft.com/office/drawing/2014/main" id="{FE68C310-BBDF-45EF-8D8A-A183BD38B7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38" name="1 Imagen" descr="http://intranetsdm.movilidadbogota.gov.co:7778/images/pobtrans.gif">
          <a:extLst>
            <a:ext uri="{FF2B5EF4-FFF2-40B4-BE49-F238E27FC236}">
              <a16:creationId xmlns:a16="http://schemas.microsoft.com/office/drawing/2014/main" id="{D92A6AEB-5AC6-4B72-83C4-17774B9230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39" name="1 Imagen" descr="http://intranetsdm.movilidadbogota.gov.co:7778/images/pobtrans.gif">
          <a:extLst>
            <a:ext uri="{FF2B5EF4-FFF2-40B4-BE49-F238E27FC236}">
              <a16:creationId xmlns:a16="http://schemas.microsoft.com/office/drawing/2014/main" id="{74BD79B5-483C-4226-B01F-64FF860BB7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40" name="1 Imagen" descr="http://intranetsdm.movilidadbogota.gov.co:7778/images/pobtrans.gif">
          <a:extLst>
            <a:ext uri="{FF2B5EF4-FFF2-40B4-BE49-F238E27FC236}">
              <a16:creationId xmlns:a16="http://schemas.microsoft.com/office/drawing/2014/main" id="{4B648CE1-45F7-4990-BC83-9DFF16A4B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41" name="1 Imagen" descr="http://intranetsdm.movilidadbogota.gov.co:7778/images/pobtrans.gif">
          <a:extLst>
            <a:ext uri="{FF2B5EF4-FFF2-40B4-BE49-F238E27FC236}">
              <a16:creationId xmlns:a16="http://schemas.microsoft.com/office/drawing/2014/main" id="{EEAE9DED-3B9C-4220-BBBE-C1FB8DBF8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42" name="1 Imagen" descr="http://intranetsdm.movilidadbogota.gov.co:7778/images/pobtrans.gif">
          <a:extLst>
            <a:ext uri="{FF2B5EF4-FFF2-40B4-BE49-F238E27FC236}">
              <a16:creationId xmlns:a16="http://schemas.microsoft.com/office/drawing/2014/main" id="{D7507A73-FFE5-4037-B9FF-11FB65A83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43" name="1 Imagen" descr="http://intranetsdm.movilidadbogota.gov.co:7778/images/pobtrans.gif">
          <a:extLst>
            <a:ext uri="{FF2B5EF4-FFF2-40B4-BE49-F238E27FC236}">
              <a16:creationId xmlns:a16="http://schemas.microsoft.com/office/drawing/2014/main" id="{1A9A979A-E62B-4D9E-AE87-9C36C4C5C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44" name="1 Imagen" descr="http://intranetsdm.movilidadbogota.gov.co:7778/images/pobtrans.gif">
          <a:extLst>
            <a:ext uri="{FF2B5EF4-FFF2-40B4-BE49-F238E27FC236}">
              <a16:creationId xmlns:a16="http://schemas.microsoft.com/office/drawing/2014/main" id="{F2C3D145-8735-40E7-8929-E25CA956F6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45" name="1 Imagen" descr="http://intranetsdm.movilidadbogota.gov.co:7778/images/pobtrans.gif">
          <a:extLst>
            <a:ext uri="{FF2B5EF4-FFF2-40B4-BE49-F238E27FC236}">
              <a16:creationId xmlns:a16="http://schemas.microsoft.com/office/drawing/2014/main" id="{D22FC86B-430D-437E-AD87-54BF45ABFE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46" name="1 Imagen" descr="http://intranetsdm.movilidadbogota.gov.co:7778/images/pobtrans.gif">
          <a:extLst>
            <a:ext uri="{FF2B5EF4-FFF2-40B4-BE49-F238E27FC236}">
              <a16:creationId xmlns:a16="http://schemas.microsoft.com/office/drawing/2014/main" id="{5C63619B-61C4-42A1-A491-F9373EC2D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47" name="1 Imagen" descr="http://intranetsdm.movilidadbogota.gov.co:7778/images/pobtrans.gif">
          <a:extLst>
            <a:ext uri="{FF2B5EF4-FFF2-40B4-BE49-F238E27FC236}">
              <a16:creationId xmlns:a16="http://schemas.microsoft.com/office/drawing/2014/main" id="{DECDC731-FDEE-4CC7-BD95-CED14BEBC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48" name="1 Imagen" descr="http://intranetsdm.movilidadbogota.gov.co:7778/images/pobtrans.gif">
          <a:extLst>
            <a:ext uri="{FF2B5EF4-FFF2-40B4-BE49-F238E27FC236}">
              <a16:creationId xmlns:a16="http://schemas.microsoft.com/office/drawing/2014/main" id="{B4ED10CE-5AD5-48D5-8EF1-6466641B8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49" name="1 Imagen" descr="http://intranetsdm.movilidadbogota.gov.co:7778/images/pobtrans.gif">
          <a:extLst>
            <a:ext uri="{FF2B5EF4-FFF2-40B4-BE49-F238E27FC236}">
              <a16:creationId xmlns:a16="http://schemas.microsoft.com/office/drawing/2014/main" id="{4AC40B6F-E8D3-4AD6-B402-6B41B30254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50" name="1 Imagen" descr="http://intranetsdm.movilidadbogota.gov.co:7778/images/pobtrans.gif">
          <a:extLst>
            <a:ext uri="{FF2B5EF4-FFF2-40B4-BE49-F238E27FC236}">
              <a16:creationId xmlns:a16="http://schemas.microsoft.com/office/drawing/2014/main" id="{97AF1618-383F-4E1F-BC67-3DBBDFE8B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51" name="1 Imagen" descr="http://intranetsdm.movilidadbogota.gov.co:7778/images/pobtrans.gif">
          <a:extLst>
            <a:ext uri="{FF2B5EF4-FFF2-40B4-BE49-F238E27FC236}">
              <a16:creationId xmlns:a16="http://schemas.microsoft.com/office/drawing/2014/main" id="{4D2BEFDA-421E-473D-82AA-69D510C4A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52" name="1 Imagen" descr="http://intranetsdm.movilidadbogota.gov.co:7778/images/pobtrans.gif">
          <a:extLst>
            <a:ext uri="{FF2B5EF4-FFF2-40B4-BE49-F238E27FC236}">
              <a16:creationId xmlns:a16="http://schemas.microsoft.com/office/drawing/2014/main" id="{7B2D6B1D-B52C-4B04-962D-8D0F7C4AF1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2</xdr:row>
      <xdr:rowOff>0</xdr:rowOff>
    </xdr:from>
    <xdr:to>
      <xdr:col>11</xdr:col>
      <xdr:colOff>38100</xdr:colOff>
      <xdr:row>2</xdr:row>
      <xdr:rowOff>9525</xdr:rowOff>
    </xdr:to>
    <xdr:pic>
      <xdr:nvPicPr>
        <xdr:cNvPr id="953" name="1 Imagen" descr="http://intranetsdm.movilidadbogota.gov.co:7778/images/pobtrans.gif">
          <a:extLst>
            <a:ext uri="{FF2B5EF4-FFF2-40B4-BE49-F238E27FC236}">
              <a16:creationId xmlns:a16="http://schemas.microsoft.com/office/drawing/2014/main" id="{CF90C48E-7A0D-41EF-8D29-7BD1BE6FE2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64750" y="6477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12</xdr:col>
      <xdr:colOff>0</xdr:colOff>
      <xdr:row>1</xdr:row>
      <xdr:rowOff>0</xdr:rowOff>
    </xdr:from>
    <xdr:ext cx="38100" cy="9525"/>
    <xdr:pic>
      <xdr:nvPicPr>
        <xdr:cNvPr id="954" name="image4.png" descr="http://intranetsdm.movilidadbogota.gov.co:7778/images/pobtrans.gif">
          <a:extLst>
            <a:ext uri="{FF2B5EF4-FFF2-40B4-BE49-F238E27FC236}">
              <a16:creationId xmlns:a16="http://schemas.microsoft.com/office/drawing/2014/main" id="{BACF01DD-0A2C-4151-91A9-BFA04090939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5" name="image4.png" descr="http://intranetsdm.movilidadbogota.gov.co:7778/images/pobtrans.gif">
          <a:extLst>
            <a:ext uri="{FF2B5EF4-FFF2-40B4-BE49-F238E27FC236}">
              <a16:creationId xmlns:a16="http://schemas.microsoft.com/office/drawing/2014/main" id="{3E1BF658-D5ED-4D24-886E-33789FBB9BF6}"/>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6" name="image4.png" descr="http://intranetsdm.movilidadbogota.gov.co:7778/images/pobtrans.gif">
          <a:extLst>
            <a:ext uri="{FF2B5EF4-FFF2-40B4-BE49-F238E27FC236}">
              <a16:creationId xmlns:a16="http://schemas.microsoft.com/office/drawing/2014/main" id="{825D48E2-AED1-4FC1-B2CA-745B900BFDE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7" name="image4.png" descr="http://intranetsdm.movilidadbogota.gov.co:7778/images/pobtrans.gif">
          <a:extLst>
            <a:ext uri="{FF2B5EF4-FFF2-40B4-BE49-F238E27FC236}">
              <a16:creationId xmlns:a16="http://schemas.microsoft.com/office/drawing/2014/main" id="{65F6B00F-C09A-4F08-B1C4-D8D6C18E884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8" name="image4.png" descr="http://intranetsdm.movilidadbogota.gov.co:7778/images/pobtrans.gif">
          <a:extLst>
            <a:ext uri="{FF2B5EF4-FFF2-40B4-BE49-F238E27FC236}">
              <a16:creationId xmlns:a16="http://schemas.microsoft.com/office/drawing/2014/main" id="{988039CF-CEEA-4CC7-A6A6-435A211A2EC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59" name="image4.png" descr="http://intranetsdm.movilidadbogota.gov.co:7778/images/pobtrans.gif">
          <a:extLst>
            <a:ext uri="{FF2B5EF4-FFF2-40B4-BE49-F238E27FC236}">
              <a16:creationId xmlns:a16="http://schemas.microsoft.com/office/drawing/2014/main" id="{CE9DDFC2-8376-48E8-8423-EA38C8E6916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0" name="image4.png" descr="http://intranetsdm.movilidadbogota.gov.co:7778/images/pobtrans.gif">
          <a:extLst>
            <a:ext uri="{FF2B5EF4-FFF2-40B4-BE49-F238E27FC236}">
              <a16:creationId xmlns:a16="http://schemas.microsoft.com/office/drawing/2014/main" id="{EF5704C0-D32F-46DF-962D-7C362920C1D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1" name="image4.png" descr="http://intranetsdm.movilidadbogota.gov.co:7778/images/pobtrans.gif">
          <a:extLst>
            <a:ext uri="{FF2B5EF4-FFF2-40B4-BE49-F238E27FC236}">
              <a16:creationId xmlns:a16="http://schemas.microsoft.com/office/drawing/2014/main" id="{84907F8F-AE59-4641-ABEB-608CFDB1BD3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2" name="image4.png" descr="http://intranetsdm.movilidadbogota.gov.co:7778/images/pobtrans.gif">
          <a:extLst>
            <a:ext uri="{FF2B5EF4-FFF2-40B4-BE49-F238E27FC236}">
              <a16:creationId xmlns:a16="http://schemas.microsoft.com/office/drawing/2014/main" id="{502050C5-5106-42BF-A9CE-E358CA1AB76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3" name="image4.png" descr="http://intranetsdm.movilidadbogota.gov.co:7778/images/pobtrans.gif">
          <a:extLst>
            <a:ext uri="{FF2B5EF4-FFF2-40B4-BE49-F238E27FC236}">
              <a16:creationId xmlns:a16="http://schemas.microsoft.com/office/drawing/2014/main" id="{0137EF79-479B-48D8-A628-3BBA35420AD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4" name="image4.png" descr="http://intranetsdm.movilidadbogota.gov.co:7778/images/pobtrans.gif">
          <a:extLst>
            <a:ext uri="{FF2B5EF4-FFF2-40B4-BE49-F238E27FC236}">
              <a16:creationId xmlns:a16="http://schemas.microsoft.com/office/drawing/2014/main" id="{38CD2426-80D5-403C-9502-51F93EA33E9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5" name="image4.png" descr="http://intranetsdm.movilidadbogota.gov.co:7778/images/pobtrans.gif">
          <a:extLst>
            <a:ext uri="{FF2B5EF4-FFF2-40B4-BE49-F238E27FC236}">
              <a16:creationId xmlns:a16="http://schemas.microsoft.com/office/drawing/2014/main" id="{85B73A9C-BDFA-4E43-ABC9-F910A1974D9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6" name="image3.png" descr="http://intranetsdm.movilidadbogota.gov.co:7778/images/pobtrans.gif">
          <a:extLst>
            <a:ext uri="{FF2B5EF4-FFF2-40B4-BE49-F238E27FC236}">
              <a16:creationId xmlns:a16="http://schemas.microsoft.com/office/drawing/2014/main" id="{6A4748B0-3395-4B00-B544-806A018897E5}"/>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7" name="image3.png" descr="http://intranetsdm.movilidadbogota.gov.co:7778/images/pobtrans.gif">
          <a:extLst>
            <a:ext uri="{FF2B5EF4-FFF2-40B4-BE49-F238E27FC236}">
              <a16:creationId xmlns:a16="http://schemas.microsoft.com/office/drawing/2014/main" id="{3405EC29-C8AB-4E9B-AB43-E55071187997}"/>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8" name="image4.png" descr="http://intranetsdm.movilidadbogota.gov.co:7778/images/pobtrans.gif">
          <a:extLst>
            <a:ext uri="{FF2B5EF4-FFF2-40B4-BE49-F238E27FC236}">
              <a16:creationId xmlns:a16="http://schemas.microsoft.com/office/drawing/2014/main" id="{05893616-323F-434E-BF37-E4659F86EC7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69" name="image4.png" descr="http://intranetsdm.movilidadbogota.gov.co:7778/images/pobtrans.gif">
          <a:extLst>
            <a:ext uri="{FF2B5EF4-FFF2-40B4-BE49-F238E27FC236}">
              <a16:creationId xmlns:a16="http://schemas.microsoft.com/office/drawing/2014/main" id="{B414209E-329A-4467-AEC9-224F6FC8B60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0" name="image4.png" descr="http://intranetsdm.movilidadbogota.gov.co:7778/images/pobtrans.gif">
          <a:extLst>
            <a:ext uri="{FF2B5EF4-FFF2-40B4-BE49-F238E27FC236}">
              <a16:creationId xmlns:a16="http://schemas.microsoft.com/office/drawing/2014/main" id="{907AE1D4-1CE9-4267-A11A-3DB8C0BBB9D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1" name="image4.png" descr="http://intranetsdm.movilidadbogota.gov.co:7778/images/pobtrans.gif">
          <a:extLst>
            <a:ext uri="{FF2B5EF4-FFF2-40B4-BE49-F238E27FC236}">
              <a16:creationId xmlns:a16="http://schemas.microsoft.com/office/drawing/2014/main" id="{76887BC7-8D01-4AA1-A282-F0D1779BA26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2" name="image4.png" descr="http://intranetsdm.movilidadbogota.gov.co:7778/images/pobtrans.gif">
          <a:extLst>
            <a:ext uri="{FF2B5EF4-FFF2-40B4-BE49-F238E27FC236}">
              <a16:creationId xmlns:a16="http://schemas.microsoft.com/office/drawing/2014/main" id="{303E928D-2EC9-43C2-BB25-A3B4E3E0826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3" name="image4.png" descr="http://intranetsdm.movilidadbogota.gov.co:7778/images/pobtrans.gif">
          <a:extLst>
            <a:ext uri="{FF2B5EF4-FFF2-40B4-BE49-F238E27FC236}">
              <a16:creationId xmlns:a16="http://schemas.microsoft.com/office/drawing/2014/main" id="{862D53E4-451F-4F8A-9B11-24C3541876A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4" name="image4.png" descr="http://intranetsdm.movilidadbogota.gov.co:7778/images/pobtrans.gif">
          <a:extLst>
            <a:ext uri="{FF2B5EF4-FFF2-40B4-BE49-F238E27FC236}">
              <a16:creationId xmlns:a16="http://schemas.microsoft.com/office/drawing/2014/main" id="{AAAAF1E0-7F26-46EE-8284-4BCD2648584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5" name="image4.png" descr="http://intranetsdm.movilidadbogota.gov.co:7778/images/pobtrans.gif">
          <a:extLst>
            <a:ext uri="{FF2B5EF4-FFF2-40B4-BE49-F238E27FC236}">
              <a16:creationId xmlns:a16="http://schemas.microsoft.com/office/drawing/2014/main" id="{BF1B3E98-AD82-4B3A-855D-7A0F56AF093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6" name="image4.png" descr="http://intranetsdm.movilidadbogota.gov.co:7778/images/pobtrans.gif">
          <a:extLst>
            <a:ext uri="{FF2B5EF4-FFF2-40B4-BE49-F238E27FC236}">
              <a16:creationId xmlns:a16="http://schemas.microsoft.com/office/drawing/2014/main" id="{9C224F9B-DAE5-4098-B133-5BF26CFB828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7" name="image4.png" descr="http://intranetsdm.movilidadbogota.gov.co:7778/images/pobtrans.gif">
          <a:extLst>
            <a:ext uri="{FF2B5EF4-FFF2-40B4-BE49-F238E27FC236}">
              <a16:creationId xmlns:a16="http://schemas.microsoft.com/office/drawing/2014/main" id="{3FB5FCB3-3EE1-4788-BA13-8F8C83198CD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8" name="image4.png" descr="http://intranetsdm.movilidadbogota.gov.co:7778/images/pobtrans.gif">
          <a:extLst>
            <a:ext uri="{FF2B5EF4-FFF2-40B4-BE49-F238E27FC236}">
              <a16:creationId xmlns:a16="http://schemas.microsoft.com/office/drawing/2014/main" id="{8C698F9F-FE1D-41DD-8EF3-DE3EF6607BA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79" name="image4.png" descr="http://intranetsdm.movilidadbogota.gov.co:7778/images/pobtrans.gif">
          <a:extLst>
            <a:ext uri="{FF2B5EF4-FFF2-40B4-BE49-F238E27FC236}">
              <a16:creationId xmlns:a16="http://schemas.microsoft.com/office/drawing/2014/main" id="{4B53E43C-88C6-40F5-9291-D192FC0F4846}"/>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0" name="image3.png" descr="http://intranetsdm.movilidadbogota.gov.co:7778/images/pobtrans.gif">
          <a:extLst>
            <a:ext uri="{FF2B5EF4-FFF2-40B4-BE49-F238E27FC236}">
              <a16:creationId xmlns:a16="http://schemas.microsoft.com/office/drawing/2014/main" id="{9C1B0D8B-286F-4623-A347-0F491824291B}"/>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1" name="image3.png" descr="http://intranetsdm.movilidadbogota.gov.co:7778/images/pobtrans.gif">
          <a:extLst>
            <a:ext uri="{FF2B5EF4-FFF2-40B4-BE49-F238E27FC236}">
              <a16:creationId xmlns:a16="http://schemas.microsoft.com/office/drawing/2014/main" id="{CF806E75-7590-4F2F-A256-2555B42D3B40}"/>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2" name="image4.png" descr="http://intranetsdm.movilidadbogota.gov.co:7778/images/pobtrans.gif">
          <a:extLst>
            <a:ext uri="{FF2B5EF4-FFF2-40B4-BE49-F238E27FC236}">
              <a16:creationId xmlns:a16="http://schemas.microsoft.com/office/drawing/2014/main" id="{240D7B68-B4B7-4E56-95B0-DA6398929F8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3" name="image4.png" descr="http://intranetsdm.movilidadbogota.gov.co:7778/images/pobtrans.gif">
          <a:extLst>
            <a:ext uri="{FF2B5EF4-FFF2-40B4-BE49-F238E27FC236}">
              <a16:creationId xmlns:a16="http://schemas.microsoft.com/office/drawing/2014/main" id="{937CD115-0E60-488B-9B82-ADB82CC5A74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4" name="image4.png" descr="http://intranetsdm.movilidadbogota.gov.co:7778/images/pobtrans.gif">
          <a:extLst>
            <a:ext uri="{FF2B5EF4-FFF2-40B4-BE49-F238E27FC236}">
              <a16:creationId xmlns:a16="http://schemas.microsoft.com/office/drawing/2014/main" id="{29C97646-0FE4-4ACB-A37F-2B993FC69C0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5" name="image4.png" descr="http://intranetsdm.movilidadbogota.gov.co:7778/images/pobtrans.gif">
          <a:extLst>
            <a:ext uri="{FF2B5EF4-FFF2-40B4-BE49-F238E27FC236}">
              <a16:creationId xmlns:a16="http://schemas.microsoft.com/office/drawing/2014/main" id="{C6399921-B8E4-481D-990B-C92C2B54BD6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6" name="image4.png" descr="http://intranetsdm.movilidadbogota.gov.co:7778/images/pobtrans.gif">
          <a:extLst>
            <a:ext uri="{FF2B5EF4-FFF2-40B4-BE49-F238E27FC236}">
              <a16:creationId xmlns:a16="http://schemas.microsoft.com/office/drawing/2014/main" id="{16D72AA1-5CAF-4E4B-9CCA-71D47AF029B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7" name="image4.png" descr="http://intranetsdm.movilidadbogota.gov.co:7778/images/pobtrans.gif">
          <a:extLst>
            <a:ext uri="{FF2B5EF4-FFF2-40B4-BE49-F238E27FC236}">
              <a16:creationId xmlns:a16="http://schemas.microsoft.com/office/drawing/2014/main" id="{A624B6B1-6DA5-4360-9C6D-9FEE6F2FFAB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8" name="image4.png" descr="http://intranetsdm.movilidadbogota.gov.co:7778/images/pobtrans.gif">
          <a:extLst>
            <a:ext uri="{FF2B5EF4-FFF2-40B4-BE49-F238E27FC236}">
              <a16:creationId xmlns:a16="http://schemas.microsoft.com/office/drawing/2014/main" id="{2B671EEF-5E15-44A3-BB11-F271E4FED49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89" name="image4.png" descr="http://intranetsdm.movilidadbogota.gov.co:7778/images/pobtrans.gif">
          <a:extLst>
            <a:ext uri="{FF2B5EF4-FFF2-40B4-BE49-F238E27FC236}">
              <a16:creationId xmlns:a16="http://schemas.microsoft.com/office/drawing/2014/main" id="{730B2831-C5A0-4A96-AC2C-17333CF3FEF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90" name="image4.png" descr="http://intranetsdm.movilidadbogota.gov.co:7778/images/pobtrans.gif">
          <a:extLst>
            <a:ext uri="{FF2B5EF4-FFF2-40B4-BE49-F238E27FC236}">
              <a16:creationId xmlns:a16="http://schemas.microsoft.com/office/drawing/2014/main" id="{629CC3B8-76F3-4931-9F05-77B1A7DB15F3}"/>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91" name="image4.png" descr="http://intranetsdm.movilidadbogota.gov.co:7778/images/pobtrans.gif">
          <a:extLst>
            <a:ext uri="{FF2B5EF4-FFF2-40B4-BE49-F238E27FC236}">
              <a16:creationId xmlns:a16="http://schemas.microsoft.com/office/drawing/2014/main" id="{33D6FC1B-CA45-4B40-83F0-EF9FD4AC27D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92" name="image4.png" descr="http://intranetsdm.movilidadbogota.gov.co:7778/images/pobtrans.gif">
          <a:extLst>
            <a:ext uri="{FF2B5EF4-FFF2-40B4-BE49-F238E27FC236}">
              <a16:creationId xmlns:a16="http://schemas.microsoft.com/office/drawing/2014/main" id="{0EE8BF0C-AD52-45F5-82A1-284DEC6DE50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93" name="image4.png" descr="http://intranetsdm.movilidadbogota.gov.co:7778/images/pobtrans.gif">
          <a:extLst>
            <a:ext uri="{FF2B5EF4-FFF2-40B4-BE49-F238E27FC236}">
              <a16:creationId xmlns:a16="http://schemas.microsoft.com/office/drawing/2014/main" id="{3C7DDC19-9440-462C-A28C-D345A1B217D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94" name="image3.png" descr="http://intranetsdm.movilidadbogota.gov.co:7778/images/pobtrans.gif">
          <a:extLst>
            <a:ext uri="{FF2B5EF4-FFF2-40B4-BE49-F238E27FC236}">
              <a16:creationId xmlns:a16="http://schemas.microsoft.com/office/drawing/2014/main" id="{50ED0021-7DC7-4314-8006-2B49ACA9360E}"/>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95" name="image3.png" descr="http://intranetsdm.movilidadbogota.gov.co:7778/images/pobtrans.gif">
          <a:extLst>
            <a:ext uri="{FF2B5EF4-FFF2-40B4-BE49-F238E27FC236}">
              <a16:creationId xmlns:a16="http://schemas.microsoft.com/office/drawing/2014/main" id="{2EDA4EC0-675D-4101-BB67-C51DC845EF1C}"/>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96" name="image4.png" descr="http://intranetsdm.movilidadbogota.gov.co:7778/images/pobtrans.gif">
          <a:extLst>
            <a:ext uri="{FF2B5EF4-FFF2-40B4-BE49-F238E27FC236}">
              <a16:creationId xmlns:a16="http://schemas.microsoft.com/office/drawing/2014/main" id="{D4750BAC-C647-4EAD-A5BB-3CB8D5975AB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97" name="image4.png" descr="http://intranetsdm.movilidadbogota.gov.co:7778/images/pobtrans.gif">
          <a:extLst>
            <a:ext uri="{FF2B5EF4-FFF2-40B4-BE49-F238E27FC236}">
              <a16:creationId xmlns:a16="http://schemas.microsoft.com/office/drawing/2014/main" id="{B1C042B0-0E0B-45DA-8D36-3635C3190D2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98" name="image4.png" descr="http://intranetsdm.movilidadbogota.gov.co:7778/images/pobtrans.gif">
          <a:extLst>
            <a:ext uri="{FF2B5EF4-FFF2-40B4-BE49-F238E27FC236}">
              <a16:creationId xmlns:a16="http://schemas.microsoft.com/office/drawing/2014/main" id="{36501FC3-AEE0-4394-9080-03799B4EBC7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999" name="image4.png" descr="http://intranetsdm.movilidadbogota.gov.co:7778/images/pobtrans.gif">
          <a:extLst>
            <a:ext uri="{FF2B5EF4-FFF2-40B4-BE49-F238E27FC236}">
              <a16:creationId xmlns:a16="http://schemas.microsoft.com/office/drawing/2014/main" id="{D5E339A4-7A53-40FC-92BC-62703432851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00" name="image4.png" descr="http://intranetsdm.movilidadbogota.gov.co:7778/images/pobtrans.gif">
          <a:extLst>
            <a:ext uri="{FF2B5EF4-FFF2-40B4-BE49-F238E27FC236}">
              <a16:creationId xmlns:a16="http://schemas.microsoft.com/office/drawing/2014/main" id="{52EDACBF-FDA6-4ABE-9613-7E3F9E946AC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01" name="image4.png" descr="http://intranetsdm.movilidadbogota.gov.co:7778/images/pobtrans.gif">
          <a:extLst>
            <a:ext uri="{FF2B5EF4-FFF2-40B4-BE49-F238E27FC236}">
              <a16:creationId xmlns:a16="http://schemas.microsoft.com/office/drawing/2014/main" id="{46BD8EBF-A626-4438-B8F4-9288544036C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02" name="image4.png" descr="http://intranetsdm.movilidadbogota.gov.co:7778/images/pobtrans.gif">
          <a:extLst>
            <a:ext uri="{FF2B5EF4-FFF2-40B4-BE49-F238E27FC236}">
              <a16:creationId xmlns:a16="http://schemas.microsoft.com/office/drawing/2014/main" id="{4B858499-7E4F-47E7-B70D-9E414D136FF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03" name="image4.png" descr="http://intranetsdm.movilidadbogota.gov.co:7778/images/pobtrans.gif">
          <a:extLst>
            <a:ext uri="{FF2B5EF4-FFF2-40B4-BE49-F238E27FC236}">
              <a16:creationId xmlns:a16="http://schemas.microsoft.com/office/drawing/2014/main" id="{06A29FB7-0FFC-4B3D-A013-D216E252F36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04" name="image4.png" descr="http://intranetsdm.movilidadbogota.gov.co:7778/images/pobtrans.gif">
          <a:extLst>
            <a:ext uri="{FF2B5EF4-FFF2-40B4-BE49-F238E27FC236}">
              <a16:creationId xmlns:a16="http://schemas.microsoft.com/office/drawing/2014/main" id="{0A0E7FD2-C71D-4669-B14B-8027FEC02C1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05" name="image4.png" descr="http://intranetsdm.movilidadbogota.gov.co:7778/images/pobtrans.gif">
          <a:extLst>
            <a:ext uri="{FF2B5EF4-FFF2-40B4-BE49-F238E27FC236}">
              <a16:creationId xmlns:a16="http://schemas.microsoft.com/office/drawing/2014/main" id="{BC39E635-9B49-444A-8EF4-F34F2E71CD6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06" name="image4.png" descr="http://intranetsdm.movilidadbogota.gov.co:7778/images/pobtrans.gif">
          <a:extLst>
            <a:ext uri="{FF2B5EF4-FFF2-40B4-BE49-F238E27FC236}">
              <a16:creationId xmlns:a16="http://schemas.microsoft.com/office/drawing/2014/main" id="{2C4532F7-0DAE-40DF-8906-4DCF5636F84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07" name="image4.png" descr="http://intranetsdm.movilidadbogota.gov.co:7778/images/pobtrans.gif">
          <a:extLst>
            <a:ext uri="{FF2B5EF4-FFF2-40B4-BE49-F238E27FC236}">
              <a16:creationId xmlns:a16="http://schemas.microsoft.com/office/drawing/2014/main" id="{1E57FBD8-40A0-445B-84BA-F1EADBB2AD5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08" name="image3.png" descr="http://intranetsdm.movilidadbogota.gov.co:7778/images/pobtrans.gif">
          <a:extLst>
            <a:ext uri="{FF2B5EF4-FFF2-40B4-BE49-F238E27FC236}">
              <a16:creationId xmlns:a16="http://schemas.microsoft.com/office/drawing/2014/main" id="{DE7830C8-C9B2-4526-A71B-74F35AA90006}"/>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09" name="image3.png" descr="http://intranetsdm.movilidadbogota.gov.co:7778/images/pobtrans.gif">
          <a:extLst>
            <a:ext uri="{FF2B5EF4-FFF2-40B4-BE49-F238E27FC236}">
              <a16:creationId xmlns:a16="http://schemas.microsoft.com/office/drawing/2014/main" id="{E6B7E127-188C-4A8A-A614-B9ECCC72C19C}"/>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10" name="image4.png" descr="http://intranetsdm.movilidadbogota.gov.co:7778/images/pobtrans.gif">
          <a:extLst>
            <a:ext uri="{FF2B5EF4-FFF2-40B4-BE49-F238E27FC236}">
              <a16:creationId xmlns:a16="http://schemas.microsoft.com/office/drawing/2014/main" id="{5C7ACFE8-04A3-4FE9-94B7-7DF09D23CCA2}"/>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11" name="image4.png" descr="http://intranetsdm.movilidadbogota.gov.co:7778/images/pobtrans.gif">
          <a:extLst>
            <a:ext uri="{FF2B5EF4-FFF2-40B4-BE49-F238E27FC236}">
              <a16:creationId xmlns:a16="http://schemas.microsoft.com/office/drawing/2014/main" id="{7A6FBB6B-7118-4281-8B97-CC843184EC93}"/>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12" name="image4.png" descr="http://intranetsdm.movilidadbogota.gov.co:7778/images/pobtrans.gif">
          <a:extLst>
            <a:ext uri="{FF2B5EF4-FFF2-40B4-BE49-F238E27FC236}">
              <a16:creationId xmlns:a16="http://schemas.microsoft.com/office/drawing/2014/main" id="{32486D6D-56C4-4FED-A492-C05733346018}"/>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13" name="image4.png" descr="http://intranetsdm.movilidadbogota.gov.co:7778/images/pobtrans.gif">
          <a:extLst>
            <a:ext uri="{FF2B5EF4-FFF2-40B4-BE49-F238E27FC236}">
              <a16:creationId xmlns:a16="http://schemas.microsoft.com/office/drawing/2014/main" id="{E11B08C3-A881-4556-8486-E30812C79278}"/>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14" name="image4.png" descr="http://intranetsdm.movilidadbogota.gov.co:7778/images/pobtrans.gif">
          <a:extLst>
            <a:ext uri="{FF2B5EF4-FFF2-40B4-BE49-F238E27FC236}">
              <a16:creationId xmlns:a16="http://schemas.microsoft.com/office/drawing/2014/main" id="{410D1E79-35C5-439C-855E-B1EF815CA7B2}"/>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15" name="image4.png" descr="http://intranetsdm.movilidadbogota.gov.co:7778/images/pobtrans.gif">
          <a:extLst>
            <a:ext uri="{FF2B5EF4-FFF2-40B4-BE49-F238E27FC236}">
              <a16:creationId xmlns:a16="http://schemas.microsoft.com/office/drawing/2014/main" id="{4FD31D7A-ECC1-4DA3-871A-06CC76FEC5BC}"/>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16" name="image4.png" descr="http://intranetsdm.movilidadbogota.gov.co:7778/images/pobtrans.gif">
          <a:extLst>
            <a:ext uri="{FF2B5EF4-FFF2-40B4-BE49-F238E27FC236}">
              <a16:creationId xmlns:a16="http://schemas.microsoft.com/office/drawing/2014/main" id="{C0E2906E-6E93-45B0-AA35-7769F7C8DDD1}"/>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17" name="image4.png" descr="http://intranetsdm.movilidadbogota.gov.co:7778/images/pobtrans.gif">
          <a:extLst>
            <a:ext uri="{FF2B5EF4-FFF2-40B4-BE49-F238E27FC236}">
              <a16:creationId xmlns:a16="http://schemas.microsoft.com/office/drawing/2014/main" id="{49CEDCB2-D512-46C7-98B3-6F980B6D3A71}"/>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18" name="image4.png" descr="http://intranetsdm.movilidadbogota.gov.co:7778/images/pobtrans.gif">
          <a:extLst>
            <a:ext uri="{FF2B5EF4-FFF2-40B4-BE49-F238E27FC236}">
              <a16:creationId xmlns:a16="http://schemas.microsoft.com/office/drawing/2014/main" id="{9CD587AE-7D81-49B7-8289-492F9556A5CF}"/>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19" name="image4.png" descr="http://intranetsdm.movilidadbogota.gov.co:7778/images/pobtrans.gif">
          <a:extLst>
            <a:ext uri="{FF2B5EF4-FFF2-40B4-BE49-F238E27FC236}">
              <a16:creationId xmlns:a16="http://schemas.microsoft.com/office/drawing/2014/main" id="{32C7398C-664C-4A2D-B258-7FC6C5B810D4}"/>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20" name="image4.png" descr="http://intranetsdm.movilidadbogota.gov.co:7778/images/pobtrans.gif">
          <a:extLst>
            <a:ext uri="{FF2B5EF4-FFF2-40B4-BE49-F238E27FC236}">
              <a16:creationId xmlns:a16="http://schemas.microsoft.com/office/drawing/2014/main" id="{9BF66915-0527-41F6-90B9-583FFBD6AFC6}"/>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21" name="image4.png" descr="http://intranetsdm.movilidadbogota.gov.co:7778/images/pobtrans.gif">
          <a:extLst>
            <a:ext uri="{FF2B5EF4-FFF2-40B4-BE49-F238E27FC236}">
              <a16:creationId xmlns:a16="http://schemas.microsoft.com/office/drawing/2014/main" id="{95436A7A-F678-4645-8282-17454437C3A6}"/>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22" name="image3.png" descr="http://intranetsdm.movilidadbogota.gov.co:7778/images/pobtrans.gif">
          <a:extLst>
            <a:ext uri="{FF2B5EF4-FFF2-40B4-BE49-F238E27FC236}">
              <a16:creationId xmlns:a16="http://schemas.microsoft.com/office/drawing/2014/main" id="{5317B226-C334-4443-9677-D3D4E133C120}"/>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23" name="image3.png" descr="http://intranetsdm.movilidadbogota.gov.co:7778/images/pobtrans.gif">
          <a:extLst>
            <a:ext uri="{FF2B5EF4-FFF2-40B4-BE49-F238E27FC236}">
              <a16:creationId xmlns:a16="http://schemas.microsoft.com/office/drawing/2014/main" id="{26657438-4DE6-4AEE-BA98-2198F1B7C098}"/>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24" name="image4.png" descr="http://intranetsdm.movilidadbogota.gov.co:7778/images/pobtrans.gif">
          <a:extLst>
            <a:ext uri="{FF2B5EF4-FFF2-40B4-BE49-F238E27FC236}">
              <a16:creationId xmlns:a16="http://schemas.microsoft.com/office/drawing/2014/main" id="{91466D3C-9218-4091-9E3A-B620B1E4A704}"/>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25" name="image4.png" descr="http://intranetsdm.movilidadbogota.gov.co:7778/images/pobtrans.gif">
          <a:extLst>
            <a:ext uri="{FF2B5EF4-FFF2-40B4-BE49-F238E27FC236}">
              <a16:creationId xmlns:a16="http://schemas.microsoft.com/office/drawing/2014/main" id="{084F1BC6-5B2B-49BE-885E-9BD6E6D900AE}"/>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26" name="image4.png" descr="http://intranetsdm.movilidadbogota.gov.co:7778/images/pobtrans.gif">
          <a:extLst>
            <a:ext uri="{FF2B5EF4-FFF2-40B4-BE49-F238E27FC236}">
              <a16:creationId xmlns:a16="http://schemas.microsoft.com/office/drawing/2014/main" id="{7F87DD48-A318-4630-97F5-0191277F824D}"/>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27" name="image4.png" descr="http://intranetsdm.movilidadbogota.gov.co:7778/images/pobtrans.gif">
          <a:extLst>
            <a:ext uri="{FF2B5EF4-FFF2-40B4-BE49-F238E27FC236}">
              <a16:creationId xmlns:a16="http://schemas.microsoft.com/office/drawing/2014/main" id="{86B7ABC2-130B-4BD2-8D4D-04B07DDB5A3F}"/>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28" name="image4.png" descr="http://intranetsdm.movilidadbogota.gov.co:7778/images/pobtrans.gif">
          <a:extLst>
            <a:ext uri="{FF2B5EF4-FFF2-40B4-BE49-F238E27FC236}">
              <a16:creationId xmlns:a16="http://schemas.microsoft.com/office/drawing/2014/main" id="{5CA5705D-4E8F-4CE6-8020-B971F73D4FC8}"/>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29" name="image4.png" descr="http://intranetsdm.movilidadbogota.gov.co:7778/images/pobtrans.gif">
          <a:extLst>
            <a:ext uri="{FF2B5EF4-FFF2-40B4-BE49-F238E27FC236}">
              <a16:creationId xmlns:a16="http://schemas.microsoft.com/office/drawing/2014/main" id="{B2D646EA-8E0D-45EB-9450-872F36D68AC1}"/>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30" name="image4.png" descr="http://intranetsdm.movilidadbogota.gov.co:7778/images/pobtrans.gif">
          <a:extLst>
            <a:ext uri="{FF2B5EF4-FFF2-40B4-BE49-F238E27FC236}">
              <a16:creationId xmlns:a16="http://schemas.microsoft.com/office/drawing/2014/main" id="{F7A28671-4C72-4F57-9B89-4BB56EC49CFC}"/>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31" name="image4.png" descr="http://intranetsdm.movilidadbogota.gov.co:7778/images/pobtrans.gif">
          <a:extLst>
            <a:ext uri="{FF2B5EF4-FFF2-40B4-BE49-F238E27FC236}">
              <a16:creationId xmlns:a16="http://schemas.microsoft.com/office/drawing/2014/main" id="{628C6724-73EB-4A75-94F6-882DB7C42B27}"/>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32" name="image4.png" descr="http://intranetsdm.movilidadbogota.gov.co:7778/images/pobtrans.gif">
          <a:extLst>
            <a:ext uri="{FF2B5EF4-FFF2-40B4-BE49-F238E27FC236}">
              <a16:creationId xmlns:a16="http://schemas.microsoft.com/office/drawing/2014/main" id="{3BF2A278-5B13-4D71-8327-37C4B660337A}"/>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33" name="image4.png" descr="http://intranetsdm.movilidadbogota.gov.co:7778/images/pobtrans.gif">
          <a:extLst>
            <a:ext uri="{FF2B5EF4-FFF2-40B4-BE49-F238E27FC236}">
              <a16:creationId xmlns:a16="http://schemas.microsoft.com/office/drawing/2014/main" id="{D23FD9D9-3504-49E0-AFA0-CF01FD0924B1}"/>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34" name="image4.png" descr="http://intranetsdm.movilidadbogota.gov.co:7778/images/pobtrans.gif">
          <a:extLst>
            <a:ext uri="{FF2B5EF4-FFF2-40B4-BE49-F238E27FC236}">
              <a16:creationId xmlns:a16="http://schemas.microsoft.com/office/drawing/2014/main" id="{389AC108-D939-45AD-8FB7-CB8AE01AD99A}"/>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35" name="image4.png" descr="http://intranetsdm.movilidadbogota.gov.co:7778/images/pobtrans.gif">
          <a:extLst>
            <a:ext uri="{FF2B5EF4-FFF2-40B4-BE49-F238E27FC236}">
              <a16:creationId xmlns:a16="http://schemas.microsoft.com/office/drawing/2014/main" id="{EC35656F-1580-447A-8EAA-E707E2647734}"/>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36" name="image3.png" descr="http://intranetsdm.movilidadbogota.gov.co:7778/images/pobtrans.gif">
          <a:extLst>
            <a:ext uri="{FF2B5EF4-FFF2-40B4-BE49-F238E27FC236}">
              <a16:creationId xmlns:a16="http://schemas.microsoft.com/office/drawing/2014/main" id="{F7EEFCE0-5C93-4C83-B18A-3B7F09006DA2}"/>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037" name="image3.png" descr="http://intranetsdm.movilidadbogota.gov.co:7778/images/pobtrans.gif">
          <a:extLst>
            <a:ext uri="{FF2B5EF4-FFF2-40B4-BE49-F238E27FC236}">
              <a16:creationId xmlns:a16="http://schemas.microsoft.com/office/drawing/2014/main" id="{65AA4798-EB81-4958-88EB-2A2A0B4E83DB}"/>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38" name="image4.png" descr="http://intranetsdm.movilidadbogota.gov.co:7778/images/pobtrans.gif">
          <a:extLst>
            <a:ext uri="{FF2B5EF4-FFF2-40B4-BE49-F238E27FC236}">
              <a16:creationId xmlns:a16="http://schemas.microsoft.com/office/drawing/2014/main" id="{62CD47D9-ED98-4EE6-B268-8788F684711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39" name="image4.png" descr="http://intranetsdm.movilidadbogota.gov.co:7778/images/pobtrans.gif">
          <a:extLst>
            <a:ext uri="{FF2B5EF4-FFF2-40B4-BE49-F238E27FC236}">
              <a16:creationId xmlns:a16="http://schemas.microsoft.com/office/drawing/2014/main" id="{60FA2006-E713-4FF9-8275-69ABD44D1EB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40" name="image4.png" descr="http://intranetsdm.movilidadbogota.gov.co:7778/images/pobtrans.gif">
          <a:extLst>
            <a:ext uri="{FF2B5EF4-FFF2-40B4-BE49-F238E27FC236}">
              <a16:creationId xmlns:a16="http://schemas.microsoft.com/office/drawing/2014/main" id="{715EB4DB-29C5-434B-9364-36575993666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41" name="image4.png" descr="http://intranetsdm.movilidadbogota.gov.co:7778/images/pobtrans.gif">
          <a:extLst>
            <a:ext uri="{FF2B5EF4-FFF2-40B4-BE49-F238E27FC236}">
              <a16:creationId xmlns:a16="http://schemas.microsoft.com/office/drawing/2014/main" id="{2F6A3715-2B98-4FCC-8CA5-04079B5A1AA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42" name="image4.png" descr="http://intranetsdm.movilidadbogota.gov.co:7778/images/pobtrans.gif">
          <a:extLst>
            <a:ext uri="{FF2B5EF4-FFF2-40B4-BE49-F238E27FC236}">
              <a16:creationId xmlns:a16="http://schemas.microsoft.com/office/drawing/2014/main" id="{4B4DD512-25E3-4131-8B1F-8F74062C94D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43" name="image4.png" descr="http://intranetsdm.movilidadbogota.gov.co:7778/images/pobtrans.gif">
          <a:extLst>
            <a:ext uri="{FF2B5EF4-FFF2-40B4-BE49-F238E27FC236}">
              <a16:creationId xmlns:a16="http://schemas.microsoft.com/office/drawing/2014/main" id="{818C633A-7FEC-4114-8A3C-6C7A04862C8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44" name="image4.png" descr="http://intranetsdm.movilidadbogota.gov.co:7778/images/pobtrans.gif">
          <a:extLst>
            <a:ext uri="{FF2B5EF4-FFF2-40B4-BE49-F238E27FC236}">
              <a16:creationId xmlns:a16="http://schemas.microsoft.com/office/drawing/2014/main" id="{0DDBE52A-E883-44BB-9E47-2113536D193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45" name="image4.png" descr="http://intranetsdm.movilidadbogota.gov.co:7778/images/pobtrans.gif">
          <a:extLst>
            <a:ext uri="{FF2B5EF4-FFF2-40B4-BE49-F238E27FC236}">
              <a16:creationId xmlns:a16="http://schemas.microsoft.com/office/drawing/2014/main" id="{2B5B7B54-A934-4DE5-8CD7-F9610CFA314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46" name="image4.png" descr="http://intranetsdm.movilidadbogota.gov.co:7778/images/pobtrans.gif">
          <a:extLst>
            <a:ext uri="{FF2B5EF4-FFF2-40B4-BE49-F238E27FC236}">
              <a16:creationId xmlns:a16="http://schemas.microsoft.com/office/drawing/2014/main" id="{FB68B064-9236-4696-928C-05B34F5933F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47" name="image4.png" descr="http://intranetsdm.movilidadbogota.gov.co:7778/images/pobtrans.gif">
          <a:extLst>
            <a:ext uri="{FF2B5EF4-FFF2-40B4-BE49-F238E27FC236}">
              <a16:creationId xmlns:a16="http://schemas.microsoft.com/office/drawing/2014/main" id="{5F0C0588-B426-4166-A096-C6A23F29C9D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48" name="image4.png" descr="http://intranetsdm.movilidadbogota.gov.co:7778/images/pobtrans.gif">
          <a:extLst>
            <a:ext uri="{FF2B5EF4-FFF2-40B4-BE49-F238E27FC236}">
              <a16:creationId xmlns:a16="http://schemas.microsoft.com/office/drawing/2014/main" id="{29DF87D7-C708-4337-B856-AA6E025FE84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49" name="image4.png" descr="http://intranetsdm.movilidadbogota.gov.co:7778/images/pobtrans.gif">
          <a:extLst>
            <a:ext uri="{FF2B5EF4-FFF2-40B4-BE49-F238E27FC236}">
              <a16:creationId xmlns:a16="http://schemas.microsoft.com/office/drawing/2014/main" id="{279F5E3F-3225-4015-8AA5-A24A4F9EC5F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50" name="image3.png" descr="http://intranetsdm.movilidadbogota.gov.co:7778/images/pobtrans.gif">
          <a:extLst>
            <a:ext uri="{FF2B5EF4-FFF2-40B4-BE49-F238E27FC236}">
              <a16:creationId xmlns:a16="http://schemas.microsoft.com/office/drawing/2014/main" id="{4138DCCA-412B-4DB4-A725-A145DA16E058}"/>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51" name="image3.png" descr="http://intranetsdm.movilidadbogota.gov.co:7778/images/pobtrans.gif">
          <a:extLst>
            <a:ext uri="{FF2B5EF4-FFF2-40B4-BE49-F238E27FC236}">
              <a16:creationId xmlns:a16="http://schemas.microsoft.com/office/drawing/2014/main" id="{59871D54-05A1-45AC-AE9C-7E1914D7670F}"/>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52" name="image4.png" descr="http://intranetsdm.movilidadbogota.gov.co:7778/images/pobtrans.gif">
          <a:extLst>
            <a:ext uri="{FF2B5EF4-FFF2-40B4-BE49-F238E27FC236}">
              <a16:creationId xmlns:a16="http://schemas.microsoft.com/office/drawing/2014/main" id="{975AD0CA-2022-48A4-881D-16BAE0D4E19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53" name="image4.png" descr="http://intranetsdm.movilidadbogota.gov.co:7778/images/pobtrans.gif">
          <a:extLst>
            <a:ext uri="{FF2B5EF4-FFF2-40B4-BE49-F238E27FC236}">
              <a16:creationId xmlns:a16="http://schemas.microsoft.com/office/drawing/2014/main" id="{B740EF64-9B43-4418-81AF-DF5CB762ADB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54" name="image4.png" descr="http://intranetsdm.movilidadbogota.gov.co:7778/images/pobtrans.gif">
          <a:extLst>
            <a:ext uri="{FF2B5EF4-FFF2-40B4-BE49-F238E27FC236}">
              <a16:creationId xmlns:a16="http://schemas.microsoft.com/office/drawing/2014/main" id="{C9ABD80A-783A-4BD4-B285-18719393FF7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55" name="image4.png" descr="http://intranetsdm.movilidadbogota.gov.co:7778/images/pobtrans.gif">
          <a:extLst>
            <a:ext uri="{FF2B5EF4-FFF2-40B4-BE49-F238E27FC236}">
              <a16:creationId xmlns:a16="http://schemas.microsoft.com/office/drawing/2014/main" id="{98A5E7CF-8B81-469F-A4B2-EBB3CEB33F8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56" name="image4.png" descr="http://intranetsdm.movilidadbogota.gov.co:7778/images/pobtrans.gif">
          <a:extLst>
            <a:ext uri="{FF2B5EF4-FFF2-40B4-BE49-F238E27FC236}">
              <a16:creationId xmlns:a16="http://schemas.microsoft.com/office/drawing/2014/main" id="{9B2263B4-E770-4455-A285-E3BEE7C1257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57" name="image4.png" descr="http://intranetsdm.movilidadbogota.gov.co:7778/images/pobtrans.gif">
          <a:extLst>
            <a:ext uri="{FF2B5EF4-FFF2-40B4-BE49-F238E27FC236}">
              <a16:creationId xmlns:a16="http://schemas.microsoft.com/office/drawing/2014/main" id="{62A76DDF-D2E5-4A32-AF2D-24FAE54AC68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58" name="image4.png" descr="http://intranetsdm.movilidadbogota.gov.co:7778/images/pobtrans.gif">
          <a:extLst>
            <a:ext uri="{FF2B5EF4-FFF2-40B4-BE49-F238E27FC236}">
              <a16:creationId xmlns:a16="http://schemas.microsoft.com/office/drawing/2014/main" id="{E4A40F98-6510-4292-8931-D73B7978E6C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59" name="image4.png" descr="http://intranetsdm.movilidadbogota.gov.co:7778/images/pobtrans.gif">
          <a:extLst>
            <a:ext uri="{FF2B5EF4-FFF2-40B4-BE49-F238E27FC236}">
              <a16:creationId xmlns:a16="http://schemas.microsoft.com/office/drawing/2014/main" id="{B960395D-E23F-4BD0-82A0-87CC8784E68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60" name="image4.png" descr="http://intranetsdm.movilidadbogota.gov.co:7778/images/pobtrans.gif">
          <a:extLst>
            <a:ext uri="{FF2B5EF4-FFF2-40B4-BE49-F238E27FC236}">
              <a16:creationId xmlns:a16="http://schemas.microsoft.com/office/drawing/2014/main" id="{8E0D36CF-3276-4356-AC8F-5AD4964DC66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61" name="image4.png" descr="http://intranetsdm.movilidadbogota.gov.co:7778/images/pobtrans.gif">
          <a:extLst>
            <a:ext uri="{FF2B5EF4-FFF2-40B4-BE49-F238E27FC236}">
              <a16:creationId xmlns:a16="http://schemas.microsoft.com/office/drawing/2014/main" id="{70C45122-CB08-4FB0-87F7-3514E62444E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62" name="image4.png" descr="http://intranetsdm.movilidadbogota.gov.co:7778/images/pobtrans.gif">
          <a:extLst>
            <a:ext uri="{FF2B5EF4-FFF2-40B4-BE49-F238E27FC236}">
              <a16:creationId xmlns:a16="http://schemas.microsoft.com/office/drawing/2014/main" id="{14C1E995-C083-43A9-B20B-BF48CE515D1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63" name="image4.png" descr="http://intranetsdm.movilidadbogota.gov.co:7778/images/pobtrans.gif">
          <a:extLst>
            <a:ext uri="{FF2B5EF4-FFF2-40B4-BE49-F238E27FC236}">
              <a16:creationId xmlns:a16="http://schemas.microsoft.com/office/drawing/2014/main" id="{BE894938-4D2E-44C0-8AAD-AE9014D1FF3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64" name="image3.png" descr="http://intranetsdm.movilidadbogota.gov.co:7778/images/pobtrans.gif">
          <a:extLst>
            <a:ext uri="{FF2B5EF4-FFF2-40B4-BE49-F238E27FC236}">
              <a16:creationId xmlns:a16="http://schemas.microsoft.com/office/drawing/2014/main" id="{1A9A33A9-7164-45B0-A76F-15A4CC96ECF8}"/>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065" name="image3.png" descr="http://intranetsdm.movilidadbogota.gov.co:7778/images/pobtrans.gif">
          <a:extLst>
            <a:ext uri="{FF2B5EF4-FFF2-40B4-BE49-F238E27FC236}">
              <a16:creationId xmlns:a16="http://schemas.microsoft.com/office/drawing/2014/main" id="{600B4E31-0462-4640-89BB-F4CEC4A8ADF4}"/>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6" name="image4.png" descr="http://intranetsdm.movilidadbogota.gov.co:7778/images/pobtrans.gif">
          <a:extLst>
            <a:ext uri="{FF2B5EF4-FFF2-40B4-BE49-F238E27FC236}">
              <a16:creationId xmlns:a16="http://schemas.microsoft.com/office/drawing/2014/main" id="{03350D5A-6B0E-4891-B402-42A3B9433B6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7" name="image4.png" descr="http://intranetsdm.movilidadbogota.gov.co:7778/images/pobtrans.gif">
          <a:extLst>
            <a:ext uri="{FF2B5EF4-FFF2-40B4-BE49-F238E27FC236}">
              <a16:creationId xmlns:a16="http://schemas.microsoft.com/office/drawing/2014/main" id="{E0A0BD4D-4B82-4A9D-B963-DB6A9C9455A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8" name="image4.png" descr="http://intranetsdm.movilidadbogota.gov.co:7778/images/pobtrans.gif">
          <a:extLst>
            <a:ext uri="{FF2B5EF4-FFF2-40B4-BE49-F238E27FC236}">
              <a16:creationId xmlns:a16="http://schemas.microsoft.com/office/drawing/2014/main" id="{637C6E03-7B7F-4DAD-9E42-98E01578896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69" name="image4.png" descr="http://intranetsdm.movilidadbogota.gov.co:7778/images/pobtrans.gif">
          <a:extLst>
            <a:ext uri="{FF2B5EF4-FFF2-40B4-BE49-F238E27FC236}">
              <a16:creationId xmlns:a16="http://schemas.microsoft.com/office/drawing/2014/main" id="{4FBC6144-5C65-472C-8DF4-EEB30B4B07F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0" name="image4.png" descr="http://intranetsdm.movilidadbogota.gov.co:7778/images/pobtrans.gif">
          <a:extLst>
            <a:ext uri="{FF2B5EF4-FFF2-40B4-BE49-F238E27FC236}">
              <a16:creationId xmlns:a16="http://schemas.microsoft.com/office/drawing/2014/main" id="{762CD71F-E8C9-41D4-9268-5C2612DAB0B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1" name="image4.png" descr="http://intranetsdm.movilidadbogota.gov.co:7778/images/pobtrans.gif">
          <a:extLst>
            <a:ext uri="{FF2B5EF4-FFF2-40B4-BE49-F238E27FC236}">
              <a16:creationId xmlns:a16="http://schemas.microsoft.com/office/drawing/2014/main" id="{026EF63B-2F8C-45D1-B3F6-8CC02488F6B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2" name="image4.png" descr="http://intranetsdm.movilidadbogota.gov.co:7778/images/pobtrans.gif">
          <a:extLst>
            <a:ext uri="{FF2B5EF4-FFF2-40B4-BE49-F238E27FC236}">
              <a16:creationId xmlns:a16="http://schemas.microsoft.com/office/drawing/2014/main" id="{65FE5153-32D4-44A2-88AD-BD20AC0E05C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3" name="image4.png" descr="http://intranetsdm.movilidadbogota.gov.co:7778/images/pobtrans.gif">
          <a:extLst>
            <a:ext uri="{FF2B5EF4-FFF2-40B4-BE49-F238E27FC236}">
              <a16:creationId xmlns:a16="http://schemas.microsoft.com/office/drawing/2014/main" id="{87337144-0501-4CDF-9B3A-AC93BD808ED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4" name="image4.png" descr="http://intranetsdm.movilidadbogota.gov.co:7778/images/pobtrans.gif">
          <a:extLst>
            <a:ext uri="{FF2B5EF4-FFF2-40B4-BE49-F238E27FC236}">
              <a16:creationId xmlns:a16="http://schemas.microsoft.com/office/drawing/2014/main" id="{F4583594-7FC1-49A0-BA1F-E171352D4FC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5" name="image4.png" descr="http://intranetsdm.movilidadbogota.gov.co:7778/images/pobtrans.gif">
          <a:extLst>
            <a:ext uri="{FF2B5EF4-FFF2-40B4-BE49-F238E27FC236}">
              <a16:creationId xmlns:a16="http://schemas.microsoft.com/office/drawing/2014/main" id="{87CBD42E-0226-45DB-9E82-AA57DB3CC5E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6" name="image4.png" descr="http://intranetsdm.movilidadbogota.gov.co:7778/images/pobtrans.gif">
          <a:extLst>
            <a:ext uri="{FF2B5EF4-FFF2-40B4-BE49-F238E27FC236}">
              <a16:creationId xmlns:a16="http://schemas.microsoft.com/office/drawing/2014/main" id="{9144AAEC-C4E8-4B73-9A3B-C66FBBE9530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7" name="image4.png" descr="http://intranetsdm.movilidadbogota.gov.co:7778/images/pobtrans.gif">
          <a:extLst>
            <a:ext uri="{FF2B5EF4-FFF2-40B4-BE49-F238E27FC236}">
              <a16:creationId xmlns:a16="http://schemas.microsoft.com/office/drawing/2014/main" id="{47FD9BDD-00CE-4D6F-B926-276E40B0611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8" name="image3.png" descr="http://intranetsdm.movilidadbogota.gov.co:7778/images/pobtrans.gif">
          <a:extLst>
            <a:ext uri="{FF2B5EF4-FFF2-40B4-BE49-F238E27FC236}">
              <a16:creationId xmlns:a16="http://schemas.microsoft.com/office/drawing/2014/main" id="{79172B89-C9A5-4C9B-80EE-D2E1CB4BE0E3}"/>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79" name="image3.png" descr="http://intranetsdm.movilidadbogota.gov.co:7778/images/pobtrans.gif">
          <a:extLst>
            <a:ext uri="{FF2B5EF4-FFF2-40B4-BE49-F238E27FC236}">
              <a16:creationId xmlns:a16="http://schemas.microsoft.com/office/drawing/2014/main" id="{A533FCDF-85CC-42FB-BDD0-ABEB81EB8891}"/>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0" name="image4.png" descr="http://intranetsdm.movilidadbogota.gov.co:7778/images/pobtrans.gif">
          <a:extLst>
            <a:ext uri="{FF2B5EF4-FFF2-40B4-BE49-F238E27FC236}">
              <a16:creationId xmlns:a16="http://schemas.microsoft.com/office/drawing/2014/main" id="{6B56A2C2-9804-475F-AEE7-167A35893C8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1" name="image4.png" descr="http://intranetsdm.movilidadbogota.gov.co:7778/images/pobtrans.gif">
          <a:extLst>
            <a:ext uri="{FF2B5EF4-FFF2-40B4-BE49-F238E27FC236}">
              <a16:creationId xmlns:a16="http://schemas.microsoft.com/office/drawing/2014/main" id="{E2231B7E-47E6-4F82-8C73-B62536CC9CD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2" name="image4.png" descr="http://intranetsdm.movilidadbogota.gov.co:7778/images/pobtrans.gif">
          <a:extLst>
            <a:ext uri="{FF2B5EF4-FFF2-40B4-BE49-F238E27FC236}">
              <a16:creationId xmlns:a16="http://schemas.microsoft.com/office/drawing/2014/main" id="{1A31B3CA-CD58-4A2A-A2C9-64F7099ACCA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3" name="image4.png" descr="http://intranetsdm.movilidadbogota.gov.co:7778/images/pobtrans.gif">
          <a:extLst>
            <a:ext uri="{FF2B5EF4-FFF2-40B4-BE49-F238E27FC236}">
              <a16:creationId xmlns:a16="http://schemas.microsoft.com/office/drawing/2014/main" id="{F5EA289B-0EFF-461C-A21A-FF4849935B8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4" name="image4.png" descr="http://intranetsdm.movilidadbogota.gov.co:7778/images/pobtrans.gif">
          <a:extLst>
            <a:ext uri="{FF2B5EF4-FFF2-40B4-BE49-F238E27FC236}">
              <a16:creationId xmlns:a16="http://schemas.microsoft.com/office/drawing/2014/main" id="{ADF7BF35-3643-473F-B1B5-EDD675CDEEB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5" name="image4.png" descr="http://intranetsdm.movilidadbogota.gov.co:7778/images/pobtrans.gif">
          <a:extLst>
            <a:ext uri="{FF2B5EF4-FFF2-40B4-BE49-F238E27FC236}">
              <a16:creationId xmlns:a16="http://schemas.microsoft.com/office/drawing/2014/main" id="{8DCCE128-13C8-4C55-BC4B-A8AA1EAE827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6" name="image4.png" descr="http://intranetsdm.movilidadbogota.gov.co:7778/images/pobtrans.gif">
          <a:extLst>
            <a:ext uri="{FF2B5EF4-FFF2-40B4-BE49-F238E27FC236}">
              <a16:creationId xmlns:a16="http://schemas.microsoft.com/office/drawing/2014/main" id="{1EA68E76-CD38-4DB7-94E5-76C051C4F822}"/>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7" name="image4.png" descr="http://intranetsdm.movilidadbogota.gov.co:7778/images/pobtrans.gif">
          <a:extLst>
            <a:ext uri="{FF2B5EF4-FFF2-40B4-BE49-F238E27FC236}">
              <a16:creationId xmlns:a16="http://schemas.microsoft.com/office/drawing/2014/main" id="{DD740518-FC9F-41CA-B5CE-C59E8D968A9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8" name="image4.png" descr="http://intranetsdm.movilidadbogota.gov.co:7778/images/pobtrans.gif">
          <a:extLst>
            <a:ext uri="{FF2B5EF4-FFF2-40B4-BE49-F238E27FC236}">
              <a16:creationId xmlns:a16="http://schemas.microsoft.com/office/drawing/2014/main" id="{6816DFEB-3CE6-42D8-B357-B537F546AA49}"/>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89" name="image4.png" descr="http://intranetsdm.movilidadbogota.gov.co:7778/images/pobtrans.gif">
          <a:extLst>
            <a:ext uri="{FF2B5EF4-FFF2-40B4-BE49-F238E27FC236}">
              <a16:creationId xmlns:a16="http://schemas.microsoft.com/office/drawing/2014/main" id="{B1E4ECD6-FAC3-4F14-88B5-445075953FD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0" name="image4.png" descr="http://intranetsdm.movilidadbogota.gov.co:7778/images/pobtrans.gif">
          <a:extLst>
            <a:ext uri="{FF2B5EF4-FFF2-40B4-BE49-F238E27FC236}">
              <a16:creationId xmlns:a16="http://schemas.microsoft.com/office/drawing/2014/main" id="{62F90F22-B1F0-4917-82B5-4835AC8F7F9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1" name="image4.png" descr="http://intranetsdm.movilidadbogota.gov.co:7778/images/pobtrans.gif">
          <a:extLst>
            <a:ext uri="{FF2B5EF4-FFF2-40B4-BE49-F238E27FC236}">
              <a16:creationId xmlns:a16="http://schemas.microsoft.com/office/drawing/2014/main" id="{666F802D-90CC-4607-8C94-27410FDCB7A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2" name="image3.png" descr="http://intranetsdm.movilidadbogota.gov.co:7778/images/pobtrans.gif">
          <a:extLst>
            <a:ext uri="{FF2B5EF4-FFF2-40B4-BE49-F238E27FC236}">
              <a16:creationId xmlns:a16="http://schemas.microsoft.com/office/drawing/2014/main" id="{FECC90CC-CC9F-4E0A-9055-126F74513106}"/>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3" name="image3.png" descr="http://intranetsdm.movilidadbogota.gov.co:7778/images/pobtrans.gif">
          <a:extLst>
            <a:ext uri="{FF2B5EF4-FFF2-40B4-BE49-F238E27FC236}">
              <a16:creationId xmlns:a16="http://schemas.microsoft.com/office/drawing/2014/main" id="{82E08D8B-5B65-4FB8-AEA4-A53771F490ED}"/>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4" name="image4.png" descr="http://intranetsdm.movilidadbogota.gov.co:7778/images/pobtrans.gif">
          <a:extLst>
            <a:ext uri="{FF2B5EF4-FFF2-40B4-BE49-F238E27FC236}">
              <a16:creationId xmlns:a16="http://schemas.microsoft.com/office/drawing/2014/main" id="{BF3B30CE-A93C-4D15-AA86-3F4BB35473A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5" name="image4.png" descr="http://intranetsdm.movilidadbogota.gov.co:7778/images/pobtrans.gif">
          <a:extLst>
            <a:ext uri="{FF2B5EF4-FFF2-40B4-BE49-F238E27FC236}">
              <a16:creationId xmlns:a16="http://schemas.microsoft.com/office/drawing/2014/main" id="{40119FDA-8C43-40DB-B0FE-481144B1E0F6}"/>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6" name="image4.png" descr="http://intranetsdm.movilidadbogota.gov.co:7778/images/pobtrans.gif">
          <a:extLst>
            <a:ext uri="{FF2B5EF4-FFF2-40B4-BE49-F238E27FC236}">
              <a16:creationId xmlns:a16="http://schemas.microsoft.com/office/drawing/2014/main" id="{6DE9AB9C-0B69-4FE3-8A7F-65E094704ED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7" name="image4.png" descr="http://intranetsdm.movilidadbogota.gov.co:7778/images/pobtrans.gif">
          <a:extLst>
            <a:ext uri="{FF2B5EF4-FFF2-40B4-BE49-F238E27FC236}">
              <a16:creationId xmlns:a16="http://schemas.microsoft.com/office/drawing/2014/main" id="{3AD97F0B-19BF-4DBE-BB2C-60483A6CFB1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8" name="image4.png" descr="http://intranetsdm.movilidadbogota.gov.co:7778/images/pobtrans.gif">
          <a:extLst>
            <a:ext uri="{FF2B5EF4-FFF2-40B4-BE49-F238E27FC236}">
              <a16:creationId xmlns:a16="http://schemas.microsoft.com/office/drawing/2014/main" id="{53944489-12A6-474C-953E-6F921522775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099" name="image4.png" descr="http://intranetsdm.movilidadbogota.gov.co:7778/images/pobtrans.gif">
          <a:extLst>
            <a:ext uri="{FF2B5EF4-FFF2-40B4-BE49-F238E27FC236}">
              <a16:creationId xmlns:a16="http://schemas.microsoft.com/office/drawing/2014/main" id="{CF7E32B9-394C-4520-9C53-C1B8BE8C869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00" name="image4.png" descr="http://intranetsdm.movilidadbogota.gov.co:7778/images/pobtrans.gif">
          <a:extLst>
            <a:ext uri="{FF2B5EF4-FFF2-40B4-BE49-F238E27FC236}">
              <a16:creationId xmlns:a16="http://schemas.microsoft.com/office/drawing/2014/main" id="{6F9DB71E-C46C-49D8-964E-A3D3F616CC5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01" name="image4.png" descr="http://intranetsdm.movilidadbogota.gov.co:7778/images/pobtrans.gif">
          <a:extLst>
            <a:ext uri="{FF2B5EF4-FFF2-40B4-BE49-F238E27FC236}">
              <a16:creationId xmlns:a16="http://schemas.microsoft.com/office/drawing/2014/main" id="{5E2FF0EE-EAD8-468F-84AC-6FD3640356D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02" name="image4.png" descr="http://intranetsdm.movilidadbogota.gov.co:7778/images/pobtrans.gif">
          <a:extLst>
            <a:ext uri="{FF2B5EF4-FFF2-40B4-BE49-F238E27FC236}">
              <a16:creationId xmlns:a16="http://schemas.microsoft.com/office/drawing/2014/main" id="{9BA90DE6-FFCB-4470-BFED-CB946316326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03" name="image4.png" descr="http://intranetsdm.movilidadbogota.gov.co:7778/images/pobtrans.gif">
          <a:extLst>
            <a:ext uri="{FF2B5EF4-FFF2-40B4-BE49-F238E27FC236}">
              <a16:creationId xmlns:a16="http://schemas.microsoft.com/office/drawing/2014/main" id="{B5F5E23E-F4BD-441C-ABF1-5242CA6047C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04" name="image4.png" descr="http://intranetsdm.movilidadbogota.gov.co:7778/images/pobtrans.gif">
          <a:extLst>
            <a:ext uri="{FF2B5EF4-FFF2-40B4-BE49-F238E27FC236}">
              <a16:creationId xmlns:a16="http://schemas.microsoft.com/office/drawing/2014/main" id="{79CA7181-5C32-4EDD-A165-4C0368865D6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05" name="image4.png" descr="http://intranetsdm.movilidadbogota.gov.co:7778/images/pobtrans.gif">
          <a:extLst>
            <a:ext uri="{FF2B5EF4-FFF2-40B4-BE49-F238E27FC236}">
              <a16:creationId xmlns:a16="http://schemas.microsoft.com/office/drawing/2014/main" id="{DF977E02-C4C9-4203-94D4-1EF7C248832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06" name="image3.png" descr="http://intranetsdm.movilidadbogota.gov.co:7778/images/pobtrans.gif">
          <a:extLst>
            <a:ext uri="{FF2B5EF4-FFF2-40B4-BE49-F238E27FC236}">
              <a16:creationId xmlns:a16="http://schemas.microsoft.com/office/drawing/2014/main" id="{B1FC3632-4288-4DB2-A1CF-6A1862AC46AA}"/>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07" name="image3.png" descr="http://intranetsdm.movilidadbogota.gov.co:7778/images/pobtrans.gif">
          <a:extLst>
            <a:ext uri="{FF2B5EF4-FFF2-40B4-BE49-F238E27FC236}">
              <a16:creationId xmlns:a16="http://schemas.microsoft.com/office/drawing/2014/main" id="{438CC734-5423-4269-8413-CA4F11AB1E5F}"/>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08" name="image4.png" descr="http://intranetsdm.movilidadbogota.gov.co:7778/images/pobtrans.gif">
          <a:extLst>
            <a:ext uri="{FF2B5EF4-FFF2-40B4-BE49-F238E27FC236}">
              <a16:creationId xmlns:a16="http://schemas.microsoft.com/office/drawing/2014/main" id="{F49F8F86-ED3E-4208-8663-3937C2679C2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09" name="image4.png" descr="http://intranetsdm.movilidadbogota.gov.co:7778/images/pobtrans.gif">
          <a:extLst>
            <a:ext uri="{FF2B5EF4-FFF2-40B4-BE49-F238E27FC236}">
              <a16:creationId xmlns:a16="http://schemas.microsoft.com/office/drawing/2014/main" id="{5694B56C-55E4-4F30-84DD-2B8B5E0631E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10" name="image4.png" descr="http://intranetsdm.movilidadbogota.gov.co:7778/images/pobtrans.gif">
          <a:extLst>
            <a:ext uri="{FF2B5EF4-FFF2-40B4-BE49-F238E27FC236}">
              <a16:creationId xmlns:a16="http://schemas.microsoft.com/office/drawing/2014/main" id="{5D9631B0-3723-493F-A1B2-5D66D2E17CA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11" name="image4.png" descr="http://intranetsdm.movilidadbogota.gov.co:7778/images/pobtrans.gif">
          <a:extLst>
            <a:ext uri="{FF2B5EF4-FFF2-40B4-BE49-F238E27FC236}">
              <a16:creationId xmlns:a16="http://schemas.microsoft.com/office/drawing/2014/main" id="{988CA9E9-56AD-4A94-933F-34EC3EDA4499}"/>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12" name="image4.png" descr="http://intranetsdm.movilidadbogota.gov.co:7778/images/pobtrans.gif">
          <a:extLst>
            <a:ext uri="{FF2B5EF4-FFF2-40B4-BE49-F238E27FC236}">
              <a16:creationId xmlns:a16="http://schemas.microsoft.com/office/drawing/2014/main" id="{E0646775-A612-4226-9B0D-86D6556C589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13" name="image4.png" descr="http://intranetsdm.movilidadbogota.gov.co:7778/images/pobtrans.gif">
          <a:extLst>
            <a:ext uri="{FF2B5EF4-FFF2-40B4-BE49-F238E27FC236}">
              <a16:creationId xmlns:a16="http://schemas.microsoft.com/office/drawing/2014/main" id="{2D12C39A-81C7-4CCF-AEE2-7B8A10E75E1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14" name="image4.png" descr="http://intranetsdm.movilidadbogota.gov.co:7778/images/pobtrans.gif">
          <a:extLst>
            <a:ext uri="{FF2B5EF4-FFF2-40B4-BE49-F238E27FC236}">
              <a16:creationId xmlns:a16="http://schemas.microsoft.com/office/drawing/2014/main" id="{9726B641-889B-448F-843F-FEB6CD7651D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15" name="image4.png" descr="http://intranetsdm.movilidadbogota.gov.co:7778/images/pobtrans.gif">
          <a:extLst>
            <a:ext uri="{FF2B5EF4-FFF2-40B4-BE49-F238E27FC236}">
              <a16:creationId xmlns:a16="http://schemas.microsoft.com/office/drawing/2014/main" id="{571A60C8-3D33-4A61-969F-69C5350C023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16" name="image4.png" descr="http://intranetsdm.movilidadbogota.gov.co:7778/images/pobtrans.gif">
          <a:extLst>
            <a:ext uri="{FF2B5EF4-FFF2-40B4-BE49-F238E27FC236}">
              <a16:creationId xmlns:a16="http://schemas.microsoft.com/office/drawing/2014/main" id="{BFBEB3FF-35F1-4E7C-AF07-49034D27EE2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17" name="image4.png" descr="http://intranetsdm.movilidadbogota.gov.co:7778/images/pobtrans.gif">
          <a:extLst>
            <a:ext uri="{FF2B5EF4-FFF2-40B4-BE49-F238E27FC236}">
              <a16:creationId xmlns:a16="http://schemas.microsoft.com/office/drawing/2014/main" id="{507A7AE5-6951-4C20-ACF8-3A33CC1545B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18" name="image4.png" descr="http://intranetsdm.movilidadbogota.gov.co:7778/images/pobtrans.gif">
          <a:extLst>
            <a:ext uri="{FF2B5EF4-FFF2-40B4-BE49-F238E27FC236}">
              <a16:creationId xmlns:a16="http://schemas.microsoft.com/office/drawing/2014/main" id="{DF59EF70-54A6-49A1-A85F-A578B5A4DC8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19" name="image4.png" descr="http://intranetsdm.movilidadbogota.gov.co:7778/images/pobtrans.gif">
          <a:extLst>
            <a:ext uri="{FF2B5EF4-FFF2-40B4-BE49-F238E27FC236}">
              <a16:creationId xmlns:a16="http://schemas.microsoft.com/office/drawing/2014/main" id="{60DB2E5C-FB07-44F8-8C7C-06DCF8BBA09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20" name="image3.png" descr="http://intranetsdm.movilidadbogota.gov.co:7778/images/pobtrans.gif">
          <a:extLst>
            <a:ext uri="{FF2B5EF4-FFF2-40B4-BE49-F238E27FC236}">
              <a16:creationId xmlns:a16="http://schemas.microsoft.com/office/drawing/2014/main" id="{77C1C91A-5BEE-4C87-9E62-B84879E9B726}"/>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21" name="image3.png" descr="http://intranetsdm.movilidadbogota.gov.co:7778/images/pobtrans.gif">
          <a:extLst>
            <a:ext uri="{FF2B5EF4-FFF2-40B4-BE49-F238E27FC236}">
              <a16:creationId xmlns:a16="http://schemas.microsoft.com/office/drawing/2014/main" id="{37E2E9F9-F9A7-4E65-BAC5-2B63ED6C7192}"/>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22" name="image4.png" descr="http://intranetsdm.movilidadbogota.gov.co:7778/images/pobtrans.gif">
          <a:extLst>
            <a:ext uri="{FF2B5EF4-FFF2-40B4-BE49-F238E27FC236}">
              <a16:creationId xmlns:a16="http://schemas.microsoft.com/office/drawing/2014/main" id="{BEDFCB2A-9D1D-4645-ADEE-834C080AC36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23" name="image4.png" descr="http://intranetsdm.movilidadbogota.gov.co:7778/images/pobtrans.gif">
          <a:extLst>
            <a:ext uri="{FF2B5EF4-FFF2-40B4-BE49-F238E27FC236}">
              <a16:creationId xmlns:a16="http://schemas.microsoft.com/office/drawing/2014/main" id="{A837FE1C-2A85-4C1D-912F-CD812BFA759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24" name="image4.png" descr="http://intranetsdm.movilidadbogota.gov.co:7778/images/pobtrans.gif">
          <a:extLst>
            <a:ext uri="{FF2B5EF4-FFF2-40B4-BE49-F238E27FC236}">
              <a16:creationId xmlns:a16="http://schemas.microsoft.com/office/drawing/2014/main" id="{93BE13D6-EFEB-4B44-BB7B-B8C675CA52B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25" name="image4.png" descr="http://intranetsdm.movilidadbogota.gov.co:7778/images/pobtrans.gif">
          <a:extLst>
            <a:ext uri="{FF2B5EF4-FFF2-40B4-BE49-F238E27FC236}">
              <a16:creationId xmlns:a16="http://schemas.microsoft.com/office/drawing/2014/main" id="{33D607C9-E984-4668-A202-A15880F3B81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26" name="image4.png" descr="http://intranetsdm.movilidadbogota.gov.co:7778/images/pobtrans.gif">
          <a:extLst>
            <a:ext uri="{FF2B5EF4-FFF2-40B4-BE49-F238E27FC236}">
              <a16:creationId xmlns:a16="http://schemas.microsoft.com/office/drawing/2014/main" id="{5AEA5FFF-1E2C-4BF6-9450-C9FE769D1E03}"/>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27" name="image4.png" descr="http://intranetsdm.movilidadbogota.gov.co:7778/images/pobtrans.gif">
          <a:extLst>
            <a:ext uri="{FF2B5EF4-FFF2-40B4-BE49-F238E27FC236}">
              <a16:creationId xmlns:a16="http://schemas.microsoft.com/office/drawing/2014/main" id="{94DBD55C-DFC8-49C4-B635-4799252FACF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28" name="image4.png" descr="http://intranetsdm.movilidadbogota.gov.co:7778/images/pobtrans.gif">
          <a:extLst>
            <a:ext uri="{FF2B5EF4-FFF2-40B4-BE49-F238E27FC236}">
              <a16:creationId xmlns:a16="http://schemas.microsoft.com/office/drawing/2014/main" id="{A9D8BC0E-097D-4F48-BC2F-ACFF5BF0FCC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29" name="image4.png" descr="http://intranetsdm.movilidadbogota.gov.co:7778/images/pobtrans.gif">
          <a:extLst>
            <a:ext uri="{FF2B5EF4-FFF2-40B4-BE49-F238E27FC236}">
              <a16:creationId xmlns:a16="http://schemas.microsoft.com/office/drawing/2014/main" id="{F87C3979-D839-4DCB-985F-1408B8BE8D1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30" name="image4.png" descr="http://intranetsdm.movilidadbogota.gov.co:7778/images/pobtrans.gif">
          <a:extLst>
            <a:ext uri="{FF2B5EF4-FFF2-40B4-BE49-F238E27FC236}">
              <a16:creationId xmlns:a16="http://schemas.microsoft.com/office/drawing/2014/main" id="{87280591-2BD3-423D-8B73-E2956A66BCE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31" name="image4.png" descr="http://intranetsdm.movilidadbogota.gov.co:7778/images/pobtrans.gif">
          <a:extLst>
            <a:ext uri="{FF2B5EF4-FFF2-40B4-BE49-F238E27FC236}">
              <a16:creationId xmlns:a16="http://schemas.microsoft.com/office/drawing/2014/main" id="{47076D3F-202D-4AEA-989F-4074945E2A8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32" name="image4.png" descr="http://intranetsdm.movilidadbogota.gov.co:7778/images/pobtrans.gif">
          <a:extLst>
            <a:ext uri="{FF2B5EF4-FFF2-40B4-BE49-F238E27FC236}">
              <a16:creationId xmlns:a16="http://schemas.microsoft.com/office/drawing/2014/main" id="{638E9F50-18A8-4DFB-980C-EFC7F3E87B1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33" name="image4.png" descr="http://intranetsdm.movilidadbogota.gov.co:7778/images/pobtrans.gif">
          <a:extLst>
            <a:ext uri="{FF2B5EF4-FFF2-40B4-BE49-F238E27FC236}">
              <a16:creationId xmlns:a16="http://schemas.microsoft.com/office/drawing/2014/main" id="{B4DF1558-741E-4619-AB70-BEC664828F4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34" name="image3.png" descr="http://intranetsdm.movilidadbogota.gov.co:7778/images/pobtrans.gif">
          <a:extLst>
            <a:ext uri="{FF2B5EF4-FFF2-40B4-BE49-F238E27FC236}">
              <a16:creationId xmlns:a16="http://schemas.microsoft.com/office/drawing/2014/main" id="{8CC5F375-2110-498F-B50F-7D52E3D304E9}"/>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35" name="image3.png" descr="http://intranetsdm.movilidadbogota.gov.co:7778/images/pobtrans.gif">
          <a:extLst>
            <a:ext uri="{FF2B5EF4-FFF2-40B4-BE49-F238E27FC236}">
              <a16:creationId xmlns:a16="http://schemas.microsoft.com/office/drawing/2014/main" id="{09EE89FE-73DA-434D-9793-BCF1592F784B}"/>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36" name="image4.png" descr="http://intranetsdm.movilidadbogota.gov.co:7778/images/pobtrans.gif">
          <a:extLst>
            <a:ext uri="{FF2B5EF4-FFF2-40B4-BE49-F238E27FC236}">
              <a16:creationId xmlns:a16="http://schemas.microsoft.com/office/drawing/2014/main" id="{1232827B-4C1B-41C7-81D5-B6851B90125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37" name="image4.png" descr="http://intranetsdm.movilidadbogota.gov.co:7778/images/pobtrans.gif">
          <a:extLst>
            <a:ext uri="{FF2B5EF4-FFF2-40B4-BE49-F238E27FC236}">
              <a16:creationId xmlns:a16="http://schemas.microsoft.com/office/drawing/2014/main" id="{562F9E03-991C-4043-9F3F-6C55ECC162D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38" name="image4.png" descr="http://intranetsdm.movilidadbogota.gov.co:7778/images/pobtrans.gif">
          <a:extLst>
            <a:ext uri="{FF2B5EF4-FFF2-40B4-BE49-F238E27FC236}">
              <a16:creationId xmlns:a16="http://schemas.microsoft.com/office/drawing/2014/main" id="{6C6627B4-6380-4C79-BFB8-F2F0610110B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39" name="image4.png" descr="http://intranetsdm.movilidadbogota.gov.co:7778/images/pobtrans.gif">
          <a:extLst>
            <a:ext uri="{FF2B5EF4-FFF2-40B4-BE49-F238E27FC236}">
              <a16:creationId xmlns:a16="http://schemas.microsoft.com/office/drawing/2014/main" id="{203BA0B4-4153-4343-BAF4-B0BFFB5B7EF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40" name="image4.png" descr="http://intranetsdm.movilidadbogota.gov.co:7778/images/pobtrans.gif">
          <a:extLst>
            <a:ext uri="{FF2B5EF4-FFF2-40B4-BE49-F238E27FC236}">
              <a16:creationId xmlns:a16="http://schemas.microsoft.com/office/drawing/2014/main" id="{F2F2FBF2-3847-4B64-A009-C43E4985974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41" name="image4.png" descr="http://intranetsdm.movilidadbogota.gov.co:7778/images/pobtrans.gif">
          <a:extLst>
            <a:ext uri="{FF2B5EF4-FFF2-40B4-BE49-F238E27FC236}">
              <a16:creationId xmlns:a16="http://schemas.microsoft.com/office/drawing/2014/main" id="{441C6A9B-699A-40E4-BF48-99919C13E3A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42" name="image4.png" descr="http://intranetsdm.movilidadbogota.gov.co:7778/images/pobtrans.gif">
          <a:extLst>
            <a:ext uri="{FF2B5EF4-FFF2-40B4-BE49-F238E27FC236}">
              <a16:creationId xmlns:a16="http://schemas.microsoft.com/office/drawing/2014/main" id="{655F7F8A-DA75-48D6-8E51-531E3959566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43" name="image4.png" descr="http://intranetsdm.movilidadbogota.gov.co:7778/images/pobtrans.gif">
          <a:extLst>
            <a:ext uri="{FF2B5EF4-FFF2-40B4-BE49-F238E27FC236}">
              <a16:creationId xmlns:a16="http://schemas.microsoft.com/office/drawing/2014/main" id="{D581D769-686A-41A8-9817-FB4D3E1E0E6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44" name="image4.png" descr="http://intranetsdm.movilidadbogota.gov.co:7778/images/pobtrans.gif">
          <a:extLst>
            <a:ext uri="{FF2B5EF4-FFF2-40B4-BE49-F238E27FC236}">
              <a16:creationId xmlns:a16="http://schemas.microsoft.com/office/drawing/2014/main" id="{05B26219-D1D8-4591-9829-C7C3B552EB7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45" name="image4.png" descr="http://intranetsdm.movilidadbogota.gov.co:7778/images/pobtrans.gif">
          <a:extLst>
            <a:ext uri="{FF2B5EF4-FFF2-40B4-BE49-F238E27FC236}">
              <a16:creationId xmlns:a16="http://schemas.microsoft.com/office/drawing/2014/main" id="{A38AF4C9-616B-4D26-8094-66D38F217EA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46" name="image4.png" descr="http://intranetsdm.movilidadbogota.gov.co:7778/images/pobtrans.gif">
          <a:extLst>
            <a:ext uri="{FF2B5EF4-FFF2-40B4-BE49-F238E27FC236}">
              <a16:creationId xmlns:a16="http://schemas.microsoft.com/office/drawing/2014/main" id="{E457FEF5-3DCF-4F9F-A3A8-23C3362B3C1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47" name="image4.png" descr="http://intranetsdm.movilidadbogota.gov.co:7778/images/pobtrans.gif">
          <a:extLst>
            <a:ext uri="{FF2B5EF4-FFF2-40B4-BE49-F238E27FC236}">
              <a16:creationId xmlns:a16="http://schemas.microsoft.com/office/drawing/2014/main" id="{A50D7DD9-D7E4-4B05-B24A-0F0DA16BCBD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48" name="image3.png" descr="http://intranetsdm.movilidadbogota.gov.co:7778/images/pobtrans.gif">
          <a:extLst>
            <a:ext uri="{FF2B5EF4-FFF2-40B4-BE49-F238E27FC236}">
              <a16:creationId xmlns:a16="http://schemas.microsoft.com/office/drawing/2014/main" id="{084BBFFE-0ED3-4312-B09E-DD5546515DA9}"/>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49" name="image3.png" descr="http://intranetsdm.movilidadbogota.gov.co:7778/images/pobtrans.gif">
          <a:extLst>
            <a:ext uri="{FF2B5EF4-FFF2-40B4-BE49-F238E27FC236}">
              <a16:creationId xmlns:a16="http://schemas.microsoft.com/office/drawing/2014/main" id="{6F91AAD1-19CC-4AA8-AE80-65204A9A6B50}"/>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50" name="image4.png" descr="http://intranetsdm.movilidadbogota.gov.co:7778/images/pobtrans.gif">
          <a:extLst>
            <a:ext uri="{FF2B5EF4-FFF2-40B4-BE49-F238E27FC236}">
              <a16:creationId xmlns:a16="http://schemas.microsoft.com/office/drawing/2014/main" id="{79B92B1D-3561-45B4-A247-15A893C01BA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51" name="image4.png" descr="http://intranetsdm.movilidadbogota.gov.co:7778/images/pobtrans.gif">
          <a:extLst>
            <a:ext uri="{FF2B5EF4-FFF2-40B4-BE49-F238E27FC236}">
              <a16:creationId xmlns:a16="http://schemas.microsoft.com/office/drawing/2014/main" id="{8AA39924-CE8D-4604-A064-2989FFD1192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52" name="image4.png" descr="http://intranetsdm.movilidadbogota.gov.co:7778/images/pobtrans.gif">
          <a:extLst>
            <a:ext uri="{FF2B5EF4-FFF2-40B4-BE49-F238E27FC236}">
              <a16:creationId xmlns:a16="http://schemas.microsoft.com/office/drawing/2014/main" id="{F56F55DC-C459-40E8-BEBD-1534EB433A6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53" name="image4.png" descr="http://intranetsdm.movilidadbogota.gov.co:7778/images/pobtrans.gif">
          <a:extLst>
            <a:ext uri="{FF2B5EF4-FFF2-40B4-BE49-F238E27FC236}">
              <a16:creationId xmlns:a16="http://schemas.microsoft.com/office/drawing/2014/main" id="{63C3C780-CBF7-41E7-ADCA-8031CC1FA45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54" name="image4.png" descr="http://intranetsdm.movilidadbogota.gov.co:7778/images/pobtrans.gif">
          <a:extLst>
            <a:ext uri="{FF2B5EF4-FFF2-40B4-BE49-F238E27FC236}">
              <a16:creationId xmlns:a16="http://schemas.microsoft.com/office/drawing/2014/main" id="{809567A7-0B6A-474A-8092-942EBA952E1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55" name="image4.png" descr="http://intranetsdm.movilidadbogota.gov.co:7778/images/pobtrans.gif">
          <a:extLst>
            <a:ext uri="{FF2B5EF4-FFF2-40B4-BE49-F238E27FC236}">
              <a16:creationId xmlns:a16="http://schemas.microsoft.com/office/drawing/2014/main" id="{CBBCF5D1-DE59-4C85-94AB-3B0E4971BDE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56" name="image4.png" descr="http://intranetsdm.movilidadbogota.gov.co:7778/images/pobtrans.gif">
          <a:extLst>
            <a:ext uri="{FF2B5EF4-FFF2-40B4-BE49-F238E27FC236}">
              <a16:creationId xmlns:a16="http://schemas.microsoft.com/office/drawing/2014/main" id="{357C54C3-74BE-4542-817D-05527A334AC6}"/>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57" name="image4.png" descr="http://intranetsdm.movilidadbogota.gov.co:7778/images/pobtrans.gif">
          <a:extLst>
            <a:ext uri="{FF2B5EF4-FFF2-40B4-BE49-F238E27FC236}">
              <a16:creationId xmlns:a16="http://schemas.microsoft.com/office/drawing/2014/main" id="{78FED63E-0403-41D5-91C7-EC4F67520B3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58" name="image4.png" descr="http://intranetsdm.movilidadbogota.gov.co:7778/images/pobtrans.gif">
          <a:extLst>
            <a:ext uri="{FF2B5EF4-FFF2-40B4-BE49-F238E27FC236}">
              <a16:creationId xmlns:a16="http://schemas.microsoft.com/office/drawing/2014/main" id="{F34EB9DA-1CF5-49DA-9692-453A8682789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59" name="image4.png" descr="http://intranetsdm.movilidadbogota.gov.co:7778/images/pobtrans.gif">
          <a:extLst>
            <a:ext uri="{FF2B5EF4-FFF2-40B4-BE49-F238E27FC236}">
              <a16:creationId xmlns:a16="http://schemas.microsoft.com/office/drawing/2014/main" id="{95E1AF8F-CCC0-4780-B7EB-EF47A255E83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60" name="image4.png" descr="http://intranetsdm.movilidadbogota.gov.co:7778/images/pobtrans.gif">
          <a:extLst>
            <a:ext uri="{FF2B5EF4-FFF2-40B4-BE49-F238E27FC236}">
              <a16:creationId xmlns:a16="http://schemas.microsoft.com/office/drawing/2014/main" id="{80CF5431-D8E7-495E-A9B2-852A36A0BD3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61" name="image4.png" descr="http://intranetsdm.movilidadbogota.gov.co:7778/images/pobtrans.gif">
          <a:extLst>
            <a:ext uri="{FF2B5EF4-FFF2-40B4-BE49-F238E27FC236}">
              <a16:creationId xmlns:a16="http://schemas.microsoft.com/office/drawing/2014/main" id="{2355F13A-DA0A-44B5-9304-756E7F50BDD2}"/>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62" name="image3.png" descr="http://intranetsdm.movilidadbogota.gov.co:7778/images/pobtrans.gif">
          <a:extLst>
            <a:ext uri="{FF2B5EF4-FFF2-40B4-BE49-F238E27FC236}">
              <a16:creationId xmlns:a16="http://schemas.microsoft.com/office/drawing/2014/main" id="{EBCE9064-9398-4CF6-A66D-2E57600D1CDB}"/>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63" name="image3.png" descr="http://intranetsdm.movilidadbogota.gov.co:7778/images/pobtrans.gif">
          <a:extLst>
            <a:ext uri="{FF2B5EF4-FFF2-40B4-BE49-F238E27FC236}">
              <a16:creationId xmlns:a16="http://schemas.microsoft.com/office/drawing/2014/main" id="{DD51AE23-9CA1-4608-A841-E835C2B2D1EA}"/>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64" name="image4.png" descr="http://intranetsdm.movilidadbogota.gov.co:7778/images/pobtrans.gif">
          <a:extLst>
            <a:ext uri="{FF2B5EF4-FFF2-40B4-BE49-F238E27FC236}">
              <a16:creationId xmlns:a16="http://schemas.microsoft.com/office/drawing/2014/main" id="{AB138EAC-B18C-4C51-A4DB-2EDFE64D910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65" name="image4.png" descr="http://intranetsdm.movilidadbogota.gov.co:7778/images/pobtrans.gif">
          <a:extLst>
            <a:ext uri="{FF2B5EF4-FFF2-40B4-BE49-F238E27FC236}">
              <a16:creationId xmlns:a16="http://schemas.microsoft.com/office/drawing/2014/main" id="{458234AC-AA75-4048-83BB-866BB7D8B68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66" name="image4.png" descr="http://intranetsdm.movilidadbogota.gov.co:7778/images/pobtrans.gif">
          <a:extLst>
            <a:ext uri="{FF2B5EF4-FFF2-40B4-BE49-F238E27FC236}">
              <a16:creationId xmlns:a16="http://schemas.microsoft.com/office/drawing/2014/main" id="{28F7D9DE-D6AC-4FC6-9753-4C4A6E772E29}"/>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67" name="image4.png" descr="http://intranetsdm.movilidadbogota.gov.co:7778/images/pobtrans.gif">
          <a:extLst>
            <a:ext uri="{FF2B5EF4-FFF2-40B4-BE49-F238E27FC236}">
              <a16:creationId xmlns:a16="http://schemas.microsoft.com/office/drawing/2014/main" id="{A4C50ACF-5A5B-4F36-9BA5-8F8134E580D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68" name="image4.png" descr="http://intranetsdm.movilidadbogota.gov.co:7778/images/pobtrans.gif">
          <a:extLst>
            <a:ext uri="{FF2B5EF4-FFF2-40B4-BE49-F238E27FC236}">
              <a16:creationId xmlns:a16="http://schemas.microsoft.com/office/drawing/2014/main" id="{9292A23C-A32A-4638-A675-FADC053ED8A8}"/>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69" name="image4.png" descr="http://intranetsdm.movilidadbogota.gov.co:7778/images/pobtrans.gif">
          <a:extLst>
            <a:ext uri="{FF2B5EF4-FFF2-40B4-BE49-F238E27FC236}">
              <a16:creationId xmlns:a16="http://schemas.microsoft.com/office/drawing/2014/main" id="{70B64DF5-9FCD-40B2-BA58-5F810D4EC4D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70" name="image4.png" descr="http://intranetsdm.movilidadbogota.gov.co:7778/images/pobtrans.gif">
          <a:extLst>
            <a:ext uri="{FF2B5EF4-FFF2-40B4-BE49-F238E27FC236}">
              <a16:creationId xmlns:a16="http://schemas.microsoft.com/office/drawing/2014/main" id="{E3858661-B4B6-4AB3-A93C-2F1345CB52B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71" name="image4.png" descr="http://intranetsdm.movilidadbogota.gov.co:7778/images/pobtrans.gif">
          <a:extLst>
            <a:ext uri="{FF2B5EF4-FFF2-40B4-BE49-F238E27FC236}">
              <a16:creationId xmlns:a16="http://schemas.microsoft.com/office/drawing/2014/main" id="{739E6598-AABA-415F-838B-5C08DAE2E019}"/>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72" name="image4.png" descr="http://intranetsdm.movilidadbogota.gov.co:7778/images/pobtrans.gif">
          <a:extLst>
            <a:ext uri="{FF2B5EF4-FFF2-40B4-BE49-F238E27FC236}">
              <a16:creationId xmlns:a16="http://schemas.microsoft.com/office/drawing/2014/main" id="{3BC70F44-C6FC-437B-B289-E4E22C01900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73" name="image4.png" descr="http://intranetsdm.movilidadbogota.gov.co:7778/images/pobtrans.gif">
          <a:extLst>
            <a:ext uri="{FF2B5EF4-FFF2-40B4-BE49-F238E27FC236}">
              <a16:creationId xmlns:a16="http://schemas.microsoft.com/office/drawing/2014/main" id="{288CC22B-E19C-4BF4-8AFC-2A99567363B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74" name="image4.png" descr="http://intranetsdm.movilidadbogota.gov.co:7778/images/pobtrans.gif">
          <a:extLst>
            <a:ext uri="{FF2B5EF4-FFF2-40B4-BE49-F238E27FC236}">
              <a16:creationId xmlns:a16="http://schemas.microsoft.com/office/drawing/2014/main" id="{9385B9CE-2CE9-4040-8D35-21DCE916932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75" name="image4.png" descr="http://intranetsdm.movilidadbogota.gov.co:7778/images/pobtrans.gif">
          <a:extLst>
            <a:ext uri="{FF2B5EF4-FFF2-40B4-BE49-F238E27FC236}">
              <a16:creationId xmlns:a16="http://schemas.microsoft.com/office/drawing/2014/main" id="{FC4BA232-9CE0-47BE-9B6A-4D5767828832}"/>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76" name="image3.png" descr="http://intranetsdm.movilidadbogota.gov.co:7778/images/pobtrans.gif">
          <a:extLst>
            <a:ext uri="{FF2B5EF4-FFF2-40B4-BE49-F238E27FC236}">
              <a16:creationId xmlns:a16="http://schemas.microsoft.com/office/drawing/2014/main" id="{CABF1E28-AAD8-42A1-9547-42E06D8D54CB}"/>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177" name="image3.png" descr="http://intranetsdm.movilidadbogota.gov.co:7778/images/pobtrans.gif">
          <a:extLst>
            <a:ext uri="{FF2B5EF4-FFF2-40B4-BE49-F238E27FC236}">
              <a16:creationId xmlns:a16="http://schemas.microsoft.com/office/drawing/2014/main" id="{E8CB6F19-E7AF-450E-AA92-5D0DC2FA02B2}"/>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78" name="image4.png" descr="http://intranetsdm.movilidadbogota.gov.co:7778/images/pobtrans.gif">
          <a:extLst>
            <a:ext uri="{FF2B5EF4-FFF2-40B4-BE49-F238E27FC236}">
              <a16:creationId xmlns:a16="http://schemas.microsoft.com/office/drawing/2014/main" id="{73D2719E-537A-48A5-B6E6-A5FA577464C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79" name="image4.png" descr="http://intranetsdm.movilidadbogota.gov.co:7778/images/pobtrans.gif">
          <a:extLst>
            <a:ext uri="{FF2B5EF4-FFF2-40B4-BE49-F238E27FC236}">
              <a16:creationId xmlns:a16="http://schemas.microsoft.com/office/drawing/2014/main" id="{A7F47741-057D-49C5-A565-98C5AC3D3F1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80" name="image4.png" descr="http://intranetsdm.movilidadbogota.gov.co:7778/images/pobtrans.gif">
          <a:extLst>
            <a:ext uri="{FF2B5EF4-FFF2-40B4-BE49-F238E27FC236}">
              <a16:creationId xmlns:a16="http://schemas.microsoft.com/office/drawing/2014/main" id="{594B006F-2367-4A64-A934-4DB2168E214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81" name="image4.png" descr="http://intranetsdm.movilidadbogota.gov.co:7778/images/pobtrans.gif">
          <a:extLst>
            <a:ext uri="{FF2B5EF4-FFF2-40B4-BE49-F238E27FC236}">
              <a16:creationId xmlns:a16="http://schemas.microsoft.com/office/drawing/2014/main" id="{DD864EC1-C83E-4456-BC9D-E9A5777CB0E3}"/>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82" name="image4.png" descr="http://intranetsdm.movilidadbogota.gov.co:7778/images/pobtrans.gif">
          <a:extLst>
            <a:ext uri="{FF2B5EF4-FFF2-40B4-BE49-F238E27FC236}">
              <a16:creationId xmlns:a16="http://schemas.microsoft.com/office/drawing/2014/main" id="{66DE8638-C106-4749-ACE4-5260DE90812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83" name="image4.png" descr="http://intranetsdm.movilidadbogota.gov.co:7778/images/pobtrans.gif">
          <a:extLst>
            <a:ext uri="{FF2B5EF4-FFF2-40B4-BE49-F238E27FC236}">
              <a16:creationId xmlns:a16="http://schemas.microsoft.com/office/drawing/2014/main" id="{EEBE1B09-96D5-4E96-8766-E0DA78121AF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84" name="image4.png" descr="http://intranetsdm.movilidadbogota.gov.co:7778/images/pobtrans.gif">
          <a:extLst>
            <a:ext uri="{FF2B5EF4-FFF2-40B4-BE49-F238E27FC236}">
              <a16:creationId xmlns:a16="http://schemas.microsoft.com/office/drawing/2014/main" id="{4BA265DC-DB66-42DE-8B06-6E18B47B7B2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85" name="image4.png" descr="http://intranetsdm.movilidadbogota.gov.co:7778/images/pobtrans.gif">
          <a:extLst>
            <a:ext uri="{FF2B5EF4-FFF2-40B4-BE49-F238E27FC236}">
              <a16:creationId xmlns:a16="http://schemas.microsoft.com/office/drawing/2014/main" id="{39D9D734-8EDB-4F25-912D-079A3BE6261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86" name="image4.png" descr="http://intranetsdm.movilidadbogota.gov.co:7778/images/pobtrans.gif">
          <a:extLst>
            <a:ext uri="{FF2B5EF4-FFF2-40B4-BE49-F238E27FC236}">
              <a16:creationId xmlns:a16="http://schemas.microsoft.com/office/drawing/2014/main" id="{285E7287-0D74-4BE0-90C5-1B103C70D1B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87" name="image4.png" descr="http://intranetsdm.movilidadbogota.gov.co:7778/images/pobtrans.gif">
          <a:extLst>
            <a:ext uri="{FF2B5EF4-FFF2-40B4-BE49-F238E27FC236}">
              <a16:creationId xmlns:a16="http://schemas.microsoft.com/office/drawing/2014/main" id="{53AA55B9-BF0C-4090-942B-C4FDC6631550}"/>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88" name="image4.png" descr="http://intranetsdm.movilidadbogota.gov.co:7778/images/pobtrans.gif">
          <a:extLst>
            <a:ext uri="{FF2B5EF4-FFF2-40B4-BE49-F238E27FC236}">
              <a16:creationId xmlns:a16="http://schemas.microsoft.com/office/drawing/2014/main" id="{5E796D50-2E47-4778-BF98-038F3637CAC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89" name="image4.png" descr="http://intranetsdm.movilidadbogota.gov.co:7778/images/pobtrans.gif">
          <a:extLst>
            <a:ext uri="{FF2B5EF4-FFF2-40B4-BE49-F238E27FC236}">
              <a16:creationId xmlns:a16="http://schemas.microsoft.com/office/drawing/2014/main" id="{55E542DD-E3CB-4F05-ABF2-049388AF854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90" name="image3.png" descr="http://intranetsdm.movilidadbogota.gov.co:7778/images/pobtrans.gif">
          <a:extLst>
            <a:ext uri="{FF2B5EF4-FFF2-40B4-BE49-F238E27FC236}">
              <a16:creationId xmlns:a16="http://schemas.microsoft.com/office/drawing/2014/main" id="{ADFA08B7-39E1-4BC3-AAD0-851A1F31EF1C}"/>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91" name="image3.png" descr="http://intranetsdm.movilidadbogota.gov.co:7778/images/pobtrans.gif">
          <a:extLst>
            <a:ext uri="{FF2B5EF4-FFF2-40B4-BE49-F238E27FC236}">
              <a16:creationId xmlns:a16="http://schemas.microsoft.com/office/drawing/2014/main" id="{9061FB70-C6AF-4E08-A24A-2268E6859A94}"/>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92" name="image4.png" descr="http://intranetsdm.movilidadbogota.gov.co:7778/images/pobtrans.gif">
          <a:extLst>
            <a:ext uri="{FF2B5EF4-FFF2-40B4-BE49-F238E27FC236}">
              <a16:creationId xmlns:a16="http://schemas.microsoft.com/office/drawing/2014/main" id="{F826BD5C-1276-4AA1-B03D-AC96C152AC25}"/>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93" name="image4.png" descr="http://intranetsdm.movilidadbogota.gov.co:7778/images/pobtrans.gif">
          <a:extLst>
            <a:ext uri="{FF2B5EF4-FFF2-40B4-BE49-F238E27FC236}">
              <a16:creationId xmlns:a16="http://schemas.microsoft.com/office/drawing/2014/main" id="{1EC79923-3C8B-4EB3-AF7D-65001BFAC2D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94" name="image4.png" descr="http://intranetsdm.movilidadbogota.gov.co:7778/images/pobtrans.gif">
          <a:extLst>
            <a:ext uri="{FF2B5EF4-FFF2-40B4-BE49-F238E27FC236}">
              <a16:creationId xmlns:a16="http://schemas.microsoft.com/office/drawing/2014/main" id="{ABFAD98F-FEBD-4050-AC1C-218B88348FA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95" name="image4.png" descr="http://intranetsdm.movilidadbogota.gov.co:7778/images/pobtrans.gif">
          <a:extLst>
            <a:ext uri="{FF2B5EF4-FFF2-40B4-BE49-F238E27FC236}">
              <a16:creationId xmlns:a16="http://schemas.microsoft.com/office/drawing/2014/main" id="{17E1279E-AE57-4FCB-959A-DAE1BA269B53}"/>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96" name="image4.png" descr="http://intranetsdm.movilidadbogota.gov.co:7778/images/pobtrans.gif">
          <a:extLst>
            <a:ext uri="{FF2B5EF4-FFF2-40B4-BE49-F238E27FC236}">
              <a16:creationId xmlns:a16="http://schemas.microsoft.com/office/drawing/2014/main" id="{7A3AD731-2DF6-463F-9757-B5763119EA7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97" name="image4.png" descr="http://intranetsdm.movilidadbogota.gov.co:7778/images/pobtrans.gif">
          <a:extLst>
            <a:ext uri="{FF2B5EF4-FFF2-40B4-BE49-F238E27FC236}">
              <a16:creationId xmlns:a16="http://schemas.microsoft.com/office/drawing/2014/main" id="{ACE008C2-2650-465B-82D7-B509903073D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98" name="image4.png" descr="http://intranetsdm.movilidadbogota.gov.co:7778/images/pobtrans.gif">
          <a:extLst>
            <a:ext uri="{FF2B5EF4-FFF2-40B4-BE49-F238E27FC236}">
              <a16:creationId xmlns:a16="http://schemas.microsoft.com/office/drawing/2014/main" id="{DD5ACE4E-07C3-4F6F-8D21-BEAEC74E742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199" name="image4.png" descr="http://intranetsdm.movilidadbogota.gov.co:7778/images/pobtrans.gif">
          <a:extLst>
            <a:ext uri="{FF2B5EF4-FFF2-40B4-BE49-F238E27FC236}">
              <a16:creationId xmlns:a16="http://schemas.microsoft.com/office/drawing/2014/main" id="{EA08F7CD-7350-41AF-86E0-B6EDB31BB15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00" name="image4.png" descr="http://intranetsdm.movilidadbogota.gov.co:7778/images/pobtrans.gif">
          <a:extLst>
            <a:ext uri="{FF2B5EF4-FFF2-40B4-BE49-F238E27FC236}">
              <a16:creationId xmlns:a16="http://schemas.microsoft.com/office/drawing/2014/main" id="{74B92D30-88E4-4191-8041-6DB48A7A8CB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01" name="image4.png" descr="http://intranetsdm.movilidadbogota.gov.co:7778/images/pobtrans.gif">
          <a:extLst>
            <a:ext uri="{FF2B5EF4-FFF2-40B4-BE49-F238E27FC236}">
              <a16:creationId xmlns:a16="http://schemas.microsoft.com/office/drawing/2014/main" id="{61D9C368-97E8-4BEC-A06C-04493D68CDD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02" name="image4.png" descr="http://intranetsdm.movilidadbogota.gov.co:7778/images/pobtrans.gif">
          <a:extLst>
            <a:ext uri="{FF2B5EF4-FFF2-40B4-BE49-F238E27FC236}">
              <a16:creationId xmlns:a16="http://schemas.microsoft.com/office/drawing/2014/main" id="{AADED6A2-0519-4376-A91A-2505E96F2AC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03" name="image4.png" descr="http://intranetsdm.movilidadbogota.gov.co:7778/images/pobtrans.gif">
          <a:extLst>
            <a:ext uri="{FF2B5EF4-FFF2-40B4-BE49-F238E27FC236}">
              <a16:creationId xmlns:a16="http://schemas.microsoft.com/office/drawing/2014/main" id="{1910AA1F-B96F-4E11-988A-9BBA6EFDDD8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04" name="image3.png" descr="http://intranetsdm.movilidadbogota.gov.co:7778/images/pobtrans.gif">
          <a:extLst>
            <a:ext uri="{FF2B5EF4-FFF2-40B4-BE49-F238E27FC236}">
              <a16:creationId xmlns:a16="http://schemas.microsoft.com/office/drawing/2014/main" id="{BE3FC22F-C9C1-405D-9985-2363C50073A5}"/>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05" name="image3.png" descr="http://intranetsdm.movilidadbogota.gov.co:7778/images/pobtrans.gif">
          <a:extLst>
            <a:ext uri="{FF2B5EF4-FFF2-40B4-BE49-F238E27FC236}">
              <a16:creationId xmlns:a16="http://schemas.microsoft.com/office/drawing/2014/main" id="{4E6CFAE5-E577-47FE-9762-E5B8439D995E}"/>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06" name="image4.png" descr="http://intranetsdm.movilidadbogota.gov.co:7778/images/pobtrans.gif">
          <a:extLst>
            <a:ext uri="{FF2B5EF4-FFF2-40B4-BE49-F238E27FC236}">
              <a16:creationId xmlns:a16="http://schemas.microsoft.com/office/drawing/2014/main" id="{8BB89014-E494-4543-8A9C-9407BE8A4BD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07" name="image4.png" descr="http://intranetsdm.movilidadbogota.gov.co:7778/images/pobtrans.gif">
          <a:extLst>
            <a:ext uri="{FF2B5EF4-FFF2-40B4-BE49-F238E27FC236}">
              <a16:creationId xmlns:a16="http://schemas.microsoft.com/office/drawing/2014/main" id="{6C0EE48A-031E-4314-B0B1-8D6C12E6E64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08" name="image4.png" descr="http://intranetsdm.movilidadbogota.gov.co:7778/images/pobtrans.gif">
          <a:extLst>
            <a:ext uri="{FF2B5EF4-FFF2-40B4-BE49-F238E27FC236}">
              <a16:creationId xmlns:a16="http://schemas.microsoft.com/office/drawing/2014/main" id="{78B534BB-419B-4243-A953-5E238C402A2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09" name="image4.png" descr="http://intranetsdm.movilidadbogota.gov.co:7778/images/pobtrans.gif">
          <a:extLst>
            <a:ext uri="{FF2B5EF4-FFF2-40B4-BE49-F238E27FC236}">
              <a16:creationId xmlns:a16="http://schemas.microsoft.com/office/drawing/2014/main" id="{D45351FA-E0F5-4396-AC6A-2F8F8EF0F76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10" name="image4.png" descr="http://intranetsdm.movilidadbogota.gov.co:7778/images/pobtrans.gif">
          <a:extLst>
            <a:ext uri="{FF2B5EF4-FFF2-40B4-BE49-F238E27FC236}">
              <a16:creationId xmlns:a16="http://schemas.microsoft.com/office/drawing/2014/main" id="{B90D1028-BA09-4E9C-AE9F-AB37CE81B2A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11" name="image4.png" descr="http://intranetsdm.movilidadbogota.gov.co:7778/images/pobtrans.gif">
          <a:extLst>
            <a:ext uri="{FF2B5EF4-FFF2-40B4-BE49-F238E27FC236}">
              <a16:creationId xmlns:a16="http://schemas.microsoft.com/office/drawing/2014/main" id="{B4C3C087-5F0D-4CD5-A57C-117266DFB3D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12" name="image4.png" descr="http://intranetsdm.movilidadbogota.gov.co:7778/images/pobtrans.gif">
          <a:extLst>
            <a:ext uri="{FF2B5EF4-FFF2-40B4-BE49-F238E27FC236}">
              <a16:creationId xmlns:a16="http://schemas.microsoft.com/office/drawing/2014/main" id="{050A0733-67E3-432E-95FD-18A3CAE7EB5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13" name="image4.png" descr="http://intranetsdm.movilidadbogota.gov.co:7778/images/pobtrans.gif">
          <a:extLst>
            <a:ext uri="{FF2B5EF4-FFF2-40B4-BE49-F238E27FC236}">
              <a16:creationId xmlns:a16="http://schemas.microsoft.com/office/drawing/2014/main" id="{1B8C3387-39EF-4DC5-B1B3-F6C51D66FEB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14" name="image4.png" descr="http://intranetsdm.movilidadbogota.gov.co:7778/images/pobtrans.gif">
          <a:extLst>
            <a:ext uri="{FF2B5EF4-FFF2-40B4-BE49-F238E27FC236}">
              <a16:creationId xmlns:a16="http://schemas.microsoft.com/office/drawing/2014/main" id="{A81A5393-83F8-4418-BB9A-83CC3C5C1C4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15" name="image4.png" descr="http://intranetsdm.movilidadbogota.gov.co:7778/images/pobtrans.gif">
          <a:extLst>
            <a:ext uri="{FF2B5EF4-FFF2-40B4-BE49-F238E27FC236}">
              <a16:creationId xmlns:a16="http://schemas.microsoft.com/office/drawing/2014/main" id="{94E387E8-6404-4B12-A625-0F608EFC14B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16" name="image4.png" descr="http://intranetsdm.movilidadbogota.gov.co:7778/images/pobtrans.gif">
          <a:extLst>
            <a:ext uri="{FF2B5EF4-FFF2-40B4-BE49-F238E27FC236}">
              <a16:creationId xmlns:a16="http://schemas.microsoft.com/office/drawing/2014/main" id="{734111F5-C09E-4961-AD29-76A721ACA48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17" name="image4.png" descr="http://intranetsdm.movilidadbogota.gov.co:7778/images/pobtrans.gif">
          <a:extLst>
            <a:ext uri="{FF2B5EF4-FFF2-40B4-BE49-F238E27FC236}">
              <a16:creationId xmlns:a16="http://schemas.microsoft.com/office/drawing/2014/main" id="{A203832E-A990-416F-B721-0CFB3B3448F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18" name="image3.png" descr="http://intranetsdm.movilidadbogota.gov.co:7778/images/pobtrans.gif">
          <a:extLst>
            <a:ext uri="{FF2B5EF4-FFF2-40B4-BE49-F238E27FC236}">
              <a16:creationId xmlns:a16="http://schemas.microsoft.com/office/drawing/2014/main" id="{2E129A11-104A-4843-B9F1-1140ADD75B79}"/>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19" name="image3.png" descr="http://intranetsdm.movilidadbogota.gov.co:7778/images/pobtrans.gif">
          <a:extLst>
            <a:ext uri="{FF2B5EF4-FFF2-40B4-BE49-F238E27FC236}">
              <a16:creationId xmlns:a16="http://schemas.microsoft.com/office/drawing/2014/main" id="{BF24ED76-AE70-4810-834D-FC466C7BC960}"/>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20" name="image4.png" descr="http://intranetsdm.movilidadbogota.gov.co:7778/images/pobtrans.gif">
          <a:extLst>
            <a:ext uri="{FF2B5EF4-FFF2-40B4-BE49-F238E27FC236}">
              <a16:creationId xmlns:a16="http://schemas.microsoft.com/office/drawing/2014/main" id="{F2D2F4AB-DBF1-40C1-A06F-FDD9ECD7DB3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21" name="image4.png" descr="http://intranetsdm.movilidadbogota.gov.co:7778/images/pobtrans.gif">
          <a:extLst>
            <a:ext uri="{FF2B5EF4-FFF2-40B4-BE49-F238E27FC236}">
              <a16:creationId xmlns:a16="http://schemas.microsoft.com/office/drawing/2014/main" id="{4A6A17A7-EA8C-4223-A479-A74A69403A7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22" name="image4.png" descr="http://intranetsdm.movilidadbogota.gov.co:7778/images/pobtrans.gif">
          <a:extLst>
            <a:ext uri="{FF2B5EF4-FFF2-40B4-BE49-F238E27FC236}">
              <a16:creationId xmlns:a16="http://schemas.microsoft.com/office/drawing/2014/main" id="{2211EC5F-E95B-4726-AAC4-ABC65CB4569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23" name="image4.png" descr="http://intranetsdm.movilidadbogota.gov.co:7778/images/pobtrans.gif">
          <a:extLst>
            <a:ext uri="{FF2B5EF4-FFF2-40B4-BE49-F238E27FC236}">
              <a16:creationId xmlns:a16="http://schemas.microsoft.com/office/drawing/2014/main" id="{7CCA936A-2020-4E3B-8AC4-DE40EEDB217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24" name="image4.png" descr="http://intranetsdm.movilidadbogota.gov.co:7778/images/pobtrans.gif">
          <a:extLst>
            <a:ext uri="{FF2B5EF4-FFF2-40B4-BE49-F238E27FC236}">
              <a16:creationId xmlns:a16="http://schemas.microsoft.com/office/drawing/2014/main" id="{71909457-6AF2-4276-BFD2-2BBEBF35DDF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25" name="image4.png" descr="http://intranetsdm.movilidadbogota.gov.co:7778/images/pobtrans.gif">
          <a:extLst>
            <a:ext uri="{FF2B5EF4-FFF2-40B4-BE49-F238E27FC236}">
              <a16:creationId xmlns:a16="http://schemas.microsoft.com/office/drawing/2014/main" id="{EA8805F3-7EBC-4DAE-B52E-E51621CCF1B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26" name="image4.png" descr="http://intranetsdm.movilidadbogota.gov.co:7778/images/pobtrans.gif">
          <a:extLst>
            <a:ext uri="{FF2B5EF4-FFF2-40B4-BE49-F238E27FC236}">
              <a16:creationId xmlns:a16="http://schemas.microsoft.com/office/drawing/2014/main" id="{D8AA5A36-03C6-47A6-B143-618493E5C403}"/>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27" name="image4.png" descr="http://intranetsdm.movilidadbogota.gov.co:7778/images/pobtrans.gif">
          <a:extLst>
            <a:ext uri="{FF2B5EF4-FFF2-40B4-BE49-F238E27FC236}">
              <a16:creationId xmlns:a16="http://schemas.microsoft.com/office/drawing/2014/main" id="{DA7F063F-89A4-4607-AC5A-CFF343B19296}"/>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28" name="image4.png" descr="http://intranetsdm.movilidadbogota.gov.co:7778/images/pobtrans.gif">
          <a:extLst>
            <a:ext uri="{FF2B5EF4-FFF2-40B4-BE49-F238E27FC236}">
              <a16:creationId xmlns:a16="http://schemas.microsoft.com/office/drawing/2014/main" id="{74831156-B20A-44D1-95FC-AF9C79ECD83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29" name="image4.png" descr="http://intranetsdm.movilidadbogota.gov.co:7778/images/pobtrans.gif">
          <a:extLst>
            <a:ext uri="{FF2B5EF4-FFF2-40B4-BE49-F238E27FC236}">
              <a16:creationId xmlns:a16="http://schemas.microsoft.com/office/drawing/2014/main" id="{F161F5D4-4D6F-4B83-B642-0F8A7D136CE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30" name="image4.png" descr="http://intranetsdm.movilidadbogota.gov.co:7778/images/pobtrans.gif">
          <a:extLst>
            <a:ext uri="{FF2B5EF4-FFF2-40B4-BE49-F238E27FC236}">
              <a16:creationId xmlns:a16="http://schemas.microsoft.com/office/drawing/2014/main" id="{19F91B28-9BEC-4BE3-BA70-D72C8A90596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31" name="image4.png" descr="http://intranetsdm.movilidadbogota.gov.co:7778/images/pobtrans.gif">
          <a:extLst>
            <a:ext uri="{FF2B5EF4-FFF2-40B4-BE49-F238E27FC236}">
              <a16:creationId xmlns:a16="http://schemas.microsoft.com/office/drawing/2014/main" id="{23681C39-BF5A-462E-A99E-052295A0FA3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32" name="image3.png" descr="http://intranetsdm.movilidadbogota.gov.co:7778/images/pobtrans.gif">
          <a:extLst>
            <a:ext uri="{FF2B5EF4-FFF2-40B4-BE49-F238E27FC236}">
              <a16:creationId xmlns:a16="http://schemas.microsoft.com/office/drawing/2014/main" id="{42DBC868-D582-4CEA-B6EA-362959913C7D}"/>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33" name="image3.png" descr="http://intranetsdm.movilidadbogota.gov.co:7778/images/pobtrans.gif">
          <a:extLst>
            <a:ext uri="{FF2B5EF4-FFF2-40B4-BE49-F238E27FC236}">
              <a16:creationId xmlns:a16="http://schemas.microsoft.com/office/drawing/2014/main" id="{49EE80F1-1E22-42DD-8C6A-B694EC845CD0}"/>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34" name="image4.png" descr="http://intranetsdm.movilidadbogota.gov.co:7778/images/pobtrans.gif">
          <a:extLst>
            <a:ext uri="{FF2B5EF4-FFF2-40B4-BE49-F238E27FC236}">
              <a16:creationId xmlns:a16="http://schemas.microsoft.com/office/drawing/2014/main" id="{88F9FF23-3278-46C2-957D-248261C64CAD}"/>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35" name="image4.png" descr="http://intranetsdm.movilidadbogota.gov.co:7778/images/pobtrans.gif">
          <a:extLst>
            <a:ext uri="{FF2B5EF4-FFF2-40B4-BE49-F238E27FC236}">
              <a16:creationId xmlns:a16="http://schemas.microsoft.com/office/drawing/2014/main" id="{FD6BE9A4-5B34-4D45-B22B-58B9DB92C322}"/>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36" name="image4.png" descr="http://intranetsdm.movilidadbogota.gov.co:7778/images/pobtrans.gif">
          <a:extLst>
            <a:ext uri="{FF2B5EF4-FFF2-40B4-BE49-F238E27FC236}">
              <a16:creationId xmlns:a16="http://schemas.microsoft.com/office/drawing/2014/main" id="{9889DB51-BE3B-4EAE-A08C-6CF0F68E098D}"/>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37" name="image4.png" descr="http://intranetsdm.movilidadbogota.gov.co:7778/images/pobtrans.gif">
          <a:extLst>
            <a:ext uri="{FF2B5EF4-FFF2-40B4-BE49-F238E27FC236}">
              <a16:creationId xmlns:a16="http://schemas.microsoft.com/office/drawing/2014/main" id="{6CE192A5-383E-40FE-AAA7-BC2E3C44F9B6}"/>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38" name="image4.png" descr="http://intranetsdm.movilidadbogota.gov.co:7778/images/pobtrans.gif">
          <a:extLst>
            <a:ext uri="{FF2B5EF4-FFF2-40B4-BE49-F238E27FC236}">
              <a16:creationId xmlns:a16="http://schemas.microsoft.com/office/drawing/2014/main" id="{DF90C672-EC7A-4CCF-AC30-9773684DFBB3}"/>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39" name="image4.png" descr="http://intranetsdm.movilidadbogota.gov.co:7778/images/pobtrans.gif">
          <a:extLst>
            <a:ext uri="{FF2B5EF4-FFF2-40B4-BE49-F238E27FC236}">
              <a16:creationId xmlns:a16="http://schemas.microsoft.com/office/drawing/2014/main" id="{B5D11703-AAE5-45A9-AF52-DE057C7A1924}"/>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40" name="image4.png" descr="http://intranetsdm.movilidadbogota.gov.co:7778/images/pobtrans.gif">
          <a:extLst>
            <a:ext uri="{FF2B5EF4-FFF2-40B4-BE49-F238E27FC236}">
              <a16:creationId xmlns:a16="http://schemas.microsoft.com/office/drawing/2014/main" id="{C8918B03-CE4B-482F-A43E-6196A0781ED4}"/>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41" name="image4.png" descr="http://intranetsdm.movilidadbogota.gov.co:7778/images/pobtrans.gif">
          <a:extLst>
            <a:ext uri="{FF2B5EF4-FFF2-40B4-BE49-F238E27FC236}">
              <a16:creationId xmlns:a16="http://schemas.microsoft.com/office/drawing/2014/main" id="{3A879502-E16A-412A-9D4B-5B55544C99D5}"/>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42" name="image4.png" descr="http://intranetsdm.movilidadbogota.gov.co:7778/images/pobtrans.gif">
          <a:extLst>
            <a:ext uri="{FF2B5EF4-FFF2-40B4-BE49-F238E27FC236}">
              <a16:creationId xmlns:a16="http://schemas.microsoft.com/office/drawing/2014/main" id="{1A107E67-DCC5-4F30-A9DE-74B376A7B3DE}"/>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43" name="image4.png" descr="http://intranetsdm.movilidadbogota.gov.co:7778/images/pobtrans.gif">
          <a:extLst>
            <a:ext uri="{FF2B5EF4-FFF2-40B4-BE49-F238E27FC236}">
              <a16:creationId xmlns:a16="http://schemas.microsoft.com/office/drawing/2014/main" id="{F45000D9-B34B-45F1-8D7E-171693179B67}"/>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44" name="image4.png" descr="http://intranetsdm.movilidadbogota.gov.co:7778/images/pobtrans.gif">
          <a:extLst>
            <a:ext uri="{FF2B5EF4-FFF2-40B4-BE49-F238E27FC236}">
              <a16:creationId xmlns:a16="http://schemas.microsoft.com/office/drawing/2014/main" id="{758A33C3-DC37-451C-AD67-4443CEA499AB}"/>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45" name="image4.png" descr="http://intranetsdm.movilidadbogota.gov.co:7778/images/pobtrans.gif">
          <a:extLst>
            <a:ext uri="{FF2B5EF4-FFF2-40B4-BE49-F238E27FC236}">
              <a16:creationId xmlns:a16="http://schemas.microsoft.com/office/drawing/2014/main" id="{39627C62-EF57-4C5D-AD13-138E2A4546A5}"/>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46" name="image3.png" descr="http://intranetsdm.movilidadbogota.gov.co:7778/images/pobtrans.gif">
          <a:extLst>
            <a:ext uri="{FF2B5EF4-FFF2-40B4-BE49-F238E27FC236}">
              <a16:creationId xmlns:a16="http://schemas.microsoft.com/office/drawing/2014/main" id="{65685EE3-D549-479B-BDEE-DF6178A300F5}"/>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47" name="image3.png" descr="http://intranetsdm.movilidadbogota.gov.co:7778/images/pobtrans.gif">
          <a:extLst>
            <a:ext uri="{FF2B5EF4-FFF2-40B4-BE49-F238E27FC236}">
              <a16:creationId xmlns:a16="http://schemas.microsoft.com/office/drawing/2014/main" id="{C2B9B207-C66A-4636-A15B-D03556899E98}"/>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48" name="image4.png" descr="http://intranetsdm.movilidadbogota.gov.co:7778/images/pobtrans.gif">
          <a:extLst>
            <a:ext uri="{FF2B5EF4-FFF2-40B4-BE49-F238E27FC236}">
              <a16:creationId xmlns:a16="http://schemas.microsoft.com/office/drawing/2014/main" id="{C7F69938-4FA7-47E1-A09F-B81A88962CFC}"/>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49" name="image4.png" descr="http://intranetsdm.movilidadbogota.gov.co:7778/images/pobtrans.gif">
          <a:extLst>
            <a:ext uri="{FF2B5EF4-FFF2-40B4-BE49-F238E27FC236}">
              <a16:creationId xmlns:a16="http://schemas.microsoft.com/office/drawing/2014/main" id="{E747D7D9-E418-49B7-BFD5-88B77A06BD05}"/>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50" name="image4.png" descr="http://intranetsdm.movilidadbogota.gov.co:7778/images/pobtrans.gif">
          <a:extLst>
            <a:ext uri="{FF2B5EF4-FFF2-40B4-BE49-F238E27FC236}">
              <a16:creationId xmlns:a16="http://schemas.microsoft.com/office/drawing/2014/main" id="{E81B06B6-6610-4D4D-8D42-0FE15F3A2BFF}"/>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51" name="image4.png" descr="http://intranetsdm.movilidadbogota.gov.co:7778/images/pobtrans.gif">
          <a:extLst>
            <a:ext uri="{FF2B5EF4-FFF2-40B4-BE49-F238E27FC236}">
              <a16:creationId xmlns:a16="http://schemas.microsoft.com/office/drawing/2014/main" id="{C9344085-EE4A-4BF7-897E-069105AF8D44}"/>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52" name="image4.png" descr="http://intranetsdm.movilidadbogota.gov.co:7778/images/pobtrans.gif">
          <a:extLst>
            <a:ext uri="{FF2B5EF4-FFF2-40B4-BE49-F238E27FC236}">
              <a16:creationId xmlns:a16="http://schemas.microsoft.com/office/drawing/2014/main" id="{98CC07F1-0008-453F-8534-826AB13689B0}"/>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53" name="image4.png" descr="http://intranetsdm.movilidadbogota.gov.co:7778/images/pobtrans.gif">
          <a:extLst>
            <a:ext uri="{FF2B5EF4-FFF2-40B4-BE49-F238E27FC236}">
              <a16:creationId xmlns:a16="http://schemas.microsoft.com/office/drawing/2014/main" id="{ED3F373C-F10F-4A37-A593-6924C52890BA}"/>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54" name="image4.png" descr="http://intranetsdm.movilidadbogota.gov.co:7778/images/pobtrans.gif">
          <a:extLst>
            <a:ext uri="{FF2B5EF4-FFF2-40B4-BE49-F238E27FC236}">
              <a16:creationId xmlns:a16="http://schemas.microsoft.com/office/drawing/2014/main" id="{48C7DCC3-8496-477E-89FA-E49E57DDAC2C}"/>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55" name="image4.png" descr="http://intranetsdm.movilidadbogota.gov.co:7778/images/pobtrans.gif">
          <a:extLst>
            <a:ext uri="{FF2B5EF4-FFF2-40B4-BE49-F238E27FC236}">
              <a16:creationId xmlns:a16="http://schemas.microsoft.com/office/drawing/2014/main" id="{C862000E-4BAD-48B7-8FCA-94204F031ECA}"/>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56" name="image4.png" descr="http://intranetsdm.movilidadbogota.gov.co:7778/images/pobtrans.gif">
          <a:extLst>
            <a:ext uri="{FF2B5EF4-FFF2-40B4-BE49-F238E27FC236}">
              <a16:creationId xmlns:a16="http://schemas.microsoft.com/office/drawing/2014/main" id="{BFCEDB4C-2F92-40DC-BAC6-2428AFB47E6F}"/>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57" name="image4.png" descr="http://intranetsdm.movilidadbogota.gov.co:7778/images/pobtrans.gif">
          <a:extLst>
            <a:ext uri="{FF2B5EF4-FFF2-40B4-BE49-F238E27FC236}">
              <a16:creationId xmlns:a16="http://schemas.microsoft.com/office/drawing/2014/main" id="{08CB2AE2-A0FA-4D47-83F3-5AC1CF69FDC3}"/>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58" name="image4.png" descr="http://intranetsdm.movilidadbogota.gov.co:7778/images/pobtrans.gif">
          <a:extLst>
            <a:ext uri="{FF2B5EF4-FFF2-40B4-BE49-F238E27FC236}">
              <a16:creationId xmlns:a16="http://schemas.microsoft.com/office/drawing/2014/main" id="{9AE66EFC-99ED-4945-8EE3-500C6095B947}"/>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59" name="image4.png" descr="http://intranetsdm.movilidadbogota.gov.co:7778/images/pobtrans.gif">
          <a:extLst>
            <a:ext uri="{FF2B5EF4-FFF2-40B4-BE49-F238E27FC236}">
              <a16:creationId xmlns:a16="http://schemas.microsoft.com/office/drawing/2014/main" id="{44B0A13D-4ECE-4F0B-824A-CB3DC09C29E0}"/>
            </a:ext>
          </a:extLst>
        </xdr:cNvPr>
        <xdr:cNvPicPr preferRelativeResize="0"/>
      </xdr:nvPicPr>
      <xdr:blipFill>
        <a:blip xmlns:r="http://schemas.openxmlformats.org/officeDocument/2006/relationships" r:embed="rId3"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60" name="image3.png" descr="http://intranetsdm.movilidadbogota.gov.co:7778/images/pobtrans.gif">
          <a:extLst>
            <a:ext uri="{FF2B5EF4-FFF2-40B4-BE49-F238E27FC236}">
              <a16:creationId xmlns:a16="http://schemas.microsoft.com/office/drawing/2014/main" id="{98711826-C2FC-4AFA-86D6-F350C03E229D}"/>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13</xdr:col>
      <xdr:colOff>0</xdr:colOff>
      <xdr:row>1</xdr:row>
      <xdr:rowOff>0</xdr:rowOff>
    </xdr:from>
    <xdr:ext cx="38100" cy="9525"/>
    <xdr:pic>
      <xdr:nvPicPr>
        <xdr:cNvPr id="1261" name="image3.png" descr="http://intranetsdm.movilidadbogota.gov.co:7778/images/pobtrans.gif">
          <a:extLst>
            <a:ext uri="{FF2B5EF4-FFF2-40B4-BE49-F238E27FC236}">
              <a16:creationId xmlns:a16="http://schemas.microsoft.com/office/drawing/2014/main" id="{4F56C48D-5614-4DAC-9A8D-FAAEA07C09F5}"/>
            </a:ext>
          </a:extLst>
        </xdr:cNvPr>
        <xdr:cNvPicPr preferRelativeResize="0"/>
      </xdr:nvPicPr>
      <xdr:blipFill>
        <a:blip xmlns:r="http://schemas.openxmlformats.org/officeDocument/2006/relationships" r:embed="rId2" cstate="print"/>
        <a:stretch>
          <a:fillRect/>
        </a:stretch>
      </xdr:blipFill>
      <xdr:spPr>
        <a:xfrm>
          <a:off x="2597467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62" name="image4.png" descr="http://intranetsdm.movilidadbogota.gov.co:7778/images/pobtrans.gif">
          <a:extLst>
            <a:ext uri="{FF2B5EF4-FFF2-40B4-BE49-F238E27FC236}">
              <a16:creationId xmlns:a16="http://schemas.microsoft.com/office/drawing/2014/main" id="{E0BB257C-E93E-42C8-8746-391F7301A11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63" name="image4.png" descr="http://intranetsdm.movilidadbogota.gov.co:7778/images/pobtrans.gif">
          <a:extLst>
            <a:ext uri="{FF2B5EF4-FFF2-40B4-BE49-F238E27FC236}">
              <a16:creationId xmlns:a16="http://schemas.microsoft.com/office/drawing/2014/main" id="{AEB3DAFE-5EAE-45E9-838B-E48755B5C633}"/>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64" name="image4.png" descr="http://intranetsdm.movilidadbogota.gov.co:7778/images/pobtrans.gif">
          <a:extLst>
            <a:ext uri="{FF2B5EF4-FFF2-40B4-BE49-F238E27FC236}">
              <a16:creationId xmlns:a16="http://schemas.microsoft.com/office/drawing/2014/main" id="{AA5FA5FD-4F14-49CB-8422-43663E8F6A7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65" name="image4.png" descr="http://intranetsdm.movilidadbogota.gov.co:7778/images/pobtrans.gif">
          <a:extLst>
            <a:ext uri="{FF2B5EF4-FFF2-40B4-BE49-F238E27FC236}">
              <a16:creationId xmlns:a16="http://schemas.microsoft.com/office/drawing/2014/main" id="{27FD3E95-BC0F-4F0E-825B-63E1A53BB4F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66" name="image4.png" descr="http://intranetsdm.movilidadbogota.gov.co:7778/images/pobtrans.gif">
          <a:extLst>
            <a:ext uri="{FF2B5EF4-FFF2-40B4-BE49-F238E27FC236}">
              <a16:creationId xmlns:a16="http://schemas.microsoft.com/office/drawing/2014/main" id="{EE086C5C-DFEF-454F-A076-FC1CA57F5F7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67" name="image4.png" descr="http://intranetsdm.movilidadbogota.gov.co:7778/images/pobtrans.gif">
          <a:extLst>
            <a:ext uri="{FF2B5EF4-FFF2-40B4-BE49-F238E27FC236}">
              <a16:creationId xmlns:a16="http://schemas.microsoft.com/office/drawing/2014/main" id="{8E321F8D-5305-4AC9-8401-F05F0DDA93F3}"/>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68" name="image4.png" descr="http://intranetsdm.movilidadbogota.gov.co:7778/images/pobtrans.gif">
          <a:extLst>
            <a:ext uri="{FF2B5EF4-FFF2-40B4-BE49-F238E27FC236}">
              <a16:creationId xmlns:a16="http://schemas.microsoft.com/office/drawing/2014/main" id="{BFCDB7E2-5A85-4682-B08B-C592CCA99A9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69" name="image4.png" descr="http://intranetsdm.movilidadbogota.gov.co:7778/images/pobtrans.gif">
          <a:extLst>
            <a:ext uri="{FF2B5EF4-FFF2-40B4-BE49-F238E27FC236}">
              <a16:creationId xmlns:a16="http://schemas.microsoft.com/office/drawing/2014/main" id="{19234E53-4DE2-491B-8736-19E715DD550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70" name="image4.png" descr="http://intranetsdm.movilidadbogota.gov.co:7778/images/pobtrans.gif">
          <a:extLst>
            <a:ext uri="{FF2B5EF4-FFF2-40B4-BE49-F238E27FC236}">
              <a16:creationId xmlns:a16="http://schemas.microsoft.com/office/drawing/2014/main" id="{C0EF670B-434E-412E-BD17-93B5CE62F19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71" name="image4.png" descr="http://intranetsdm.movilidadbogota.gov.co:7778/images/pobtrans.gif">
          <a:extLst>
            <a:ext uri="{FF2B5EF4-FFF2-40B4-BE49-F238E27FC236}">
              <a16:creationId xmlns:a16="http://schemas.microsoft.com/office/drawing/2014/main" id="{205780F9-385F-4B4B-8103-75B4C5A4B2B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72" name="image4.png" descr="http://intranetsdm.movilidadbogota.gov.co:7778/images/pobtrans.gif">
          <a:extLst>
            <a:ext uri="{FF2B5EF4-FFF2-40B4-BE49-F238E27FC236}">
              <a16:creationId xmlns:a16="http://schemas.microsoft.com/office/drawing/2014/main" id="{200BFB68-3FF0-426A-BE66-5B32C485979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73" name="image4.png" descr="http://intranetsdm.movilidadbogota.gov.co:7778/images/pobtrans.gif">
          <a:extLst>
            <a:ext uri="{FF2B5EF4-FFF2-40B4-BE49-F238E27FC236}">
              <a16:creationId xmlns:a16="http://schemas.microsoft.com/office/drawing/2014/main" id="{11519C3E-CAA1-4F14-BE12-8B90866DBBD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74" name="image3.png" descr="http://intranetsdm.movilidadbogota.gov.co:7778/images/pobtrans.gif">
          <a:extLst>
            <a:ext uri="{FF2B5EF4-FFF2-40B4-BE49-F238E27FC236}">
              <a16:creationId xmlns:a16="http://schemas.microsoft.com/office/drawing/2014/main" id="{D4ACA2A3-7B62-4327-9ED0-DC70D1C79531}"/>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75" name="image3.png" descr="http://intranetsdm.movilidadbogota.gov.co:7778/images/pobtrans.gif">
          <a:extLst>
            <a:ext uri="{FF2B5EF4-FFF2-40B4-BE49-F238E27FC236}">
              <a16:creationId xmlns:a16="http://schemas.microsoft.com/office/drawing/2014/main" id="{307D7B08-A637-4C3B-8407-69116AD7D82E}"/>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76" name="image4.png" descr="http://intranetsdm.movilidadbogota.gov.co:7778/images/pobtrans.gif">
          <a:extLst>
            <a:ext uri="{FF2B5EF4-FFF2-40B4-BE49-F238E27FC236}">
              <a16:creationId xmlns:a16="http://schemas.microsoft.com/office/drawing/2014/main" id="{254EE664-F7B1-4A9E-B37E-1CB397FCCAB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77" name="image4.png" descr="http://intranetsdm.movilidadbogota.gov.co:7778/images/pobtrans.gif">
          <a:extLst>
            <a:ext uri="{FF2B5EF4-FFF2-40B4-BE49-F238E27FC236}">
              <a16:creationId xmlns:a16="http://schemas.microsoft.com/office/drawing/2014/main" id="{EACB3F26-ECDE-49BB-9DC9-95C6634DB56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78" name="image4.png" descr="http://intranetsdm.movilidadbogota.gov.co:7778/images/pobtrans.gif">
          <a:extLst>
            <a:ext uri="{FF2B5EF4-FFF2-40B4-BE49-F238E27FC236}">
              <a16:creationId xmlns:a16="http://schemas.microsoft.com/office/drawing/2014/main" id="{168BE0C6-579F-4A73-9E2E-76D49A2C61A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79" name="image4.png" descr="http://intranetsdm.movilidadbogota.gov.co:7778/images/pobtrans.gif">
          <a:extLst>
            <a:ext uri="{FF2B5EF4-FFF2-40B4-BE49-F238E27FC236}">
              <a16:creationId xmlns:a16="http://schemas.microsoft.com/office/drawing/2014/main" id="{CAA277A3-62CA-4E23-B2F9-28B0689ACF4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80" name="image4.png" descr="http://intranetsdm.movilidadbogota.gov.co:7778/images/pobtrans.gif">
          <a:extLst>
            <a:ext uri="{FF2B5EF4-FFF2-40B4-BE49-F238E27FC236}">
              <a16:creationId xmlns:a16="http://schemas.microsoft.com/office/drawing/2014/main" id="{07B99482-CDE8-4BAB-9CF2-A816C39CA39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81" name="image4.png" descr="http://intranetsdm.movilidadbogota.gov.co:7778/images/pobtrans.gif">
          <a:extLst>
            <a:ext uri="{FF2B5EF4-FFF2-40B4-BE49-F238E27FC236}">
              <a16:creationId xmlns:a16="http://schemas.microsoft.com/office/drawing/2014/main" id="{A5E2E162-1FD6-4BDA-90C7-27F33B4772D6}"/>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82" name="image4.png" descr="http://intranetsdm.movilidadbogota.gov.co:7778/images/pobtrans.gif">
          <a:extLst>
            <a:ext uri="{FF2B5EF4-FFF2-40B4-BE49-F238E27FC236}">
              <a16:creationId xmlns:a16="http://schemas.microsoft.com/office/drawing/2014/main" id="{8D6AA73A-4875-4113-A470-6EB57FB8207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83" name="image4.png" descr="http://intranetsdm.movilidadbogota.gov.co:7778/images/pobtrans.gif">
          <a:extLst>
            <a:ext uri="{FF2B5EF4-FFF2-40B4-BE49-F238E27FC236}">
              <a16:creationId xmlns:a16="http://schemas.microsoft.com/office/drawing/2014/main" id="{9E27AEE1-4013-4A38-B330-50FEBEF6D00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84" name="image4.png" descr="http://intranetsdm.movilidadbogota.gov.co:7778/images/pobtrans.gif">
          <a:extLst>
            <a:ext uri="{FF2B5EF4-FFF2-40B4-BE49-F238E27FC236}">
              <a16:creationId xmlns:a16="http://schemas.microsoft.com/office/drawing/2014/main" id="{5AC464D3-3256-42C2-A327-437EFC38296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85" name="image4.png" descr="http://intranetsdm.movilidadbogota.gov.co:7778/images/pobtrans.gif">
          <a:extLst>
            <a:ext uri="{FF2B5EF4-FFF2-40B4-BE49-F238E27FC236}">
              <a16:creationId xmlns:a16="http://schemas.microsoft.com/office/drawing/2014/main" id="{F26B29A0-F7B7-4BF0-ADE2-1EC173DAB2D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86" name="image4.png" descr="http://intranetsdm.movilidadbogota.gov.co:7778/images/pobtrans.gif">
          <a:extLst>
            <a:ext uri="{FF2B5EF4-FFF2-40B4-BE49-F238E27FC236}">
              <a16:creationId xmlns:a16="http://schemas.microsoft.com/office/drawing/2014/main" id="{BAE80BFF-ACA0-4A54-94FD-2969C68E08F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87" name="image4.png" descr="http://intranetsdm.movilidadbogota.gov.co:7778/images/pobtrans.gif">
          <a:extLst>
            <a:ext uri="{FF2B5EF4-FFF2-40B4-BE49-F238E27FC236}">
              <a16:creationId xmlns:a16="http://schemas.microsoft.com/office/drawing/2014/main" id="{F2A3FC1B-3315-4D43-8AA3-9B758DC174B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88" name="image3.png" descr="http://intranetsdm.movilidadbogota.gov.co:7778/images/pobtrans.gif">
          <a:extLst>
            <a:ext uri="{FF2B5EF4-FFF2-40B4-BE49-F238E27FC236}">
              <a16:creationId xmlns:a16="http://schemas.microsoft.com/office/drawing/2014/main" id="{62D670D0-1D4B-4248-B666-7CAE9C9B9477}"/>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289" name="image3.png" descr="http://intranetsdm.movilidadbogota.gov.co:7778/images/pobtrans.gif">
          <a:extLst>
            <a:ext uri="{FF2B5EF4-FFF2-40B4-BE49-F238E27FC236}">
              <a16:creationId xmlns:a16="http://schemas.microsoft.com/office/drawing/2014/main" id="{B5A0A8E1-4A47-43A4-8822-AAED2BFB6E34}"/>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90" name="image4.png" descr="http://intranetsdm.movilidadbogota.gov.co:7778/images/pobtrans.gif">
          <a:extLst>
            <a:ext uri="{FF2B5EF4-FFF2-40B4-BE49-F238E27FC236}">
              <a16:creationId xmlns:a16="http://schemas.microsoft.com/office/drawing/2014/main" id="{517CBB03-75E2-41EB-9DB0-91E371DECA9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91" name="image4.png" descr="http://intranetsdm.movilidadbogota.gov.co:7778/images/pobtrans.gif">
          <a:extLst>
            <a:ext uri="{FF2B5EF4-FFF2-40B4-BE49-F238E27FC236}">
              <a16:creationId xmlns:a16="http://schemas.microsoft.com/office/drawing/2014/main" id="{CFF4454D-0351-430D-A4BF-A09A132A854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92" name="image4.png" descr="http://intranetsdm.movilidadbogota.gov.co:7778/images/pobtrans.gif">
          <a:extLst>
            <a:ext uri="{FF2B5EF4-FFF2-40B4-BE49-F238E27FC236}">
              <a16:creationId xmlns:a16="http://schemas.microsoft.com/office/drawing/2014/main" id="{F0C8ED3B-5976-43CC-ABBE-9646C4C46D3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93" name="image4.png" descr="http://intranetsdm.movilidadbogota.gov.co:7778/images/pobtrans.gif">
          <a:extLst>
            <a:ext uri="{FF2B5EF4-FFF2-40B4-BE49-F238E27FC236}">
              <a16:creationId xmlns:a16="http://schemas.microsoft.com/office/drawing/2014/main" id="{F1205AA4-56C6-4416-8C55-BA4EF5AAA9C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94" name="image4.png" descr="http://intranetsdm.movilidadbogota.gov.co:7778/images/pobtrans.gif">
          <a:extLst>
            <a:ext uri="{FF2B5EF4-FFF2-40B4-BE49-F238E27FC236}">
              <a16:creationId xmlns:a16="http://schemas.microsoft.com/office/drawing/2014/main" id="{9833B7E1-2B23-4B04-82BC-030E77141C7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95" name="image4.png" descr="http://intranetsdm.movilidadbogota.gov.co:7778/images/pobtrans.gif">
          <a:extLst>
            <a:ext uri="{FF2B5EF4-FFF2-40B4-BE49-F238E27FC236}">
              <a16:creationId xmlns:a16="http://schemas.microsoft.com/office/drawing/2014/main" id="{2AD56D38-637A-40C3-81B8-AF348CCD0EF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96" name="image4.png" descr="http://intranetsdm.movilidadbogota.gov.co:7778/images/pobtrans.gif">
          <a:extLst>
            <a:ext uri="{FF2B5EF4-FFF2-40B4-BE49-F238E27FC236}">
              <a16:creationId xmlns:a16="http://schemas.microsoft.com/office/drawing/2014/main" id="{8754C27D-2541-414B-A19A-2505BBC7F848}"/>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97" name="image4.png" descr="http://intranetsdm.movilidadbogota.gov.co:7778/images/pobtrans.gif">
          <a:extLst>
            <a:ext uri="{FF2B5EF4-FFF2-40B4-BE49-F238E27FC236}">
              <a16:creationId xmlns:a16="http://schemas.microsoft.com/office/drawing/2014/main" id="{877CDBD0-FA67-48DB-975E-2440E27BEBB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98" name="image4.png" descr="http://intranetsdm.movilidadbogota.gov.co:7778/images/pobtrans.gif">
          <a:extLst>
            <a:ext uri="{FF2B5EF4-FFF2-40B4-BE49-F238E27FC236}">
              <a16:creationId xmlns:a16="http://schemas.microsoft.com/office/drawing/2014/main" id="{F767D88E-58FC-4B0D-A1DC-80A76392D762}"/>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299" name="image4.png" descr="http://intranetsdm.movilidadbogota.gov.co:7778/images/pobtrans.gif">
          <a:extLst>
            <a:ext uri="{FF2B5EF4-FFF2-40B4-BE49-F238E27FC236}">
              <a16:creationId xmlns:a16="http://schemas.microsoft.com/office/drawing/2014/main" id="{F9FC8D66-E7EB-431C-AA8F-1589CD5C6CF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00" name="image4.png" descr="http://intranetsdm.movilidadbogota.gov.co:7778/images/pobtrans.gif">
          <a:extLst>
            <a:ext uri="{FF2B5EF4-FFF2-40B4-BE49-F238E27FC236}">
              <a16:creationId xmlns:a16="http://schemas.microsoft.com/office/drawing/2014/main" id="{4C465991-F99B-4619-B9AF-9C1F6F7F10A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01" name="image4.png" descr="http://intranetsdm.movilidadbogota.gov.co:7778/images/pobtrans.gif">
          <a:extLst>
            <a:ext uri="{FF2B5EF4-FFF2-40B4-BE49-F238E27FC236}">
              <a16:creationId xmlns:a16="http://schemas.microsoft.com/office/drawing/2014/main" id="{91A462DB-4A80-4EC3-91CA-D70763442FD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02" name="image3.png" descr="http://intranetsdm.movilidadbogota.gov.co:7778/images/pobtrans.gif">
          <a:extLst>
            <a:ext uri="{FF2B5EF4-FFF2-40B4-BE49-F238E27FC236}">
              <a16:creationId xmlns:a16="http://schemas.microsoft.com/office/drawing/2014/main" id="{98DE5ECF-85FB-42A9-85C8-0662FAC18964}"/>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03" name="image3.png" descr="http://intranetsdm.movilidadbogota.gov.co:7778/images/pobtrans.gif">
          <a:extLst>
            <a:ext uri="{FF2B5EF4-FFF2-40B4-BE49-F238E27FC236}">
              <a16:creationId xmlns:a16="http://schemas.microsoft.com/office/drawing/2014/main" id="{BFE90562-C9FE-4230-8E70-A5CC61A662F2}"/>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04" name="image4.png" descr="http://intranetsdm.movilidadbogota.gov.co:7778/images/pobtrans.gif">
          <a:extLst>
            <a:ext uri="{FF2B5EF4-FFF2-40B4-BE49-F238E27FC236}">
              <a16:creationId xmlns:a16="http://schemas.microsoft.com/office/drawing/2014/main" id="{1C4B7BA0-1856-48B6-BF4C-D10C080458A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05" name="image4.png" descr="http://intranetsdm.movilidadbogota.gov.co:7778/images/pobtrans.gif">
          <a:extLst>
            <a:ext uri="{FF2B5EF4-FFF2-40B4-BE49-F238E27FC236}">
              <a16:creationId xmlns:a16="http://schemas.microsoft.com/office/drawing/2014/main" id="{13937A62-E90D-4ECB-A923-5C83D665179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06" name="image4.png" descr="http://intranetsdm.movilidadbogota.gov.co:7778/images/pobtrans.gif">
          <a:extLst>
            <a:ext uri="{FF2B5EF4-FFF2-40B4-BE49-F238E27FC236}">
              <a16:creationId xmlns:a16="http://schemas.microsoft.com/office/drawing/2014/main" id="{A835AA23-C84E-4D4A-B6FD-E2C20E11395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07" name="image4.png" descr="http://intranetsdm.movilidadbogota.gov.co:7778/images/pobtrans.gif">
          <a:extLst>
            <a:ext uri="{FF2B5EF4-FFF2-40B4-BE49-F238E27FC236}">
              <a16:creationId xmlns:a16="http://schemas.microsoft.com/office/drawing/2014/main" id="{7E4E3C22-EDBC-4A56-8A4E-E2F2E31511DE}"/>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08" name="image4.png" descr="http://intranetsdm.movilidadbogota.gov.co:7778/images/pobtrans.gif">
          <a:extLst>
            <a:ext uri="{FF2B5EF4-FFF2-40B4-BE49-F238E27FC236}">
              <a16:creationId xmlns:a16="http://schemas.microsoft.com/office/drawing/2014/main" id="{D142E6EA-E6EC-4D4A-BEC2-79232D4148C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09" name="image4.png" descr="http://intranetsdm.movilidadbogota.gov.co:7778/images/pobtrans.gif">
          <a:extLst>
            <a:ext uri="{FF2B5EF4-FFF2-40B4-BE49-F238E27FC236}">
              <a16:creationId xmlns:a16="http://schemas.microsoft.com/office/drawing/2014/main" id="{237A3D41-7215-424F-B9EC-2E874A5B7D9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10" name="image4.png" descr="http://intranetsdm.movilidadbogota.gov.co:7778/images/pobtrans.gif">
          <a:extLst>
            <a:ext uri="{FF2B5EF4-FFF2-40B4-BE49-F238E27FC236}">
              <a16:creationId xmlns:a16="http://schemas.microsoft.com/office/drawing/2014/main" id="{01C358A0-2CE7-4489-8642-C0C4DF77AA29}"/>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11" name="image4.png" descr="http://intranetsdm.movilidadbogota.gov.co:7778/images/pobtrans.gif">
          <a:extLst>
            <a:ext uri="{FF2B5EF4-FFF2-40B4-BE49-F238E27FC236}">
              <a16:creationId xmlns:a16="http://schemas.microsoft.com/office/drawing/2014/main" id="{E2C746F6-3C9F-4576-ABB3-002B5619B786}"/>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12" name="image4.png" descr="http://intranetsdm.movilidadbogota.gov.co:7778/images/pobtrans.gif">
          <a:extLst>
            <a:ext uri="{FF2B5EF4-FFF2-40B4-BE49-F238E27FC236}">
              <a16:creationId xmlns:a16="http://schemas.microsoft.com/office/drawing/2014/main" id="{9DA39E6C-B2FF-4263-89DE-7FFF9101E2E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13" name="image4.png" descr="http://intranetsdm.movilidadbogota.gov.co:7778/images/pobtrans.gif">
          <a:extLst>
            <a:ext uri="{FF2B5EF4-FFF2-40B4-BE49-F238E27FC236}">
              <a16:creationId xmlns:a16="http://schemas.microsoft.com/office/drawing/2014/main" id="{FF733110-8C8C-413D-A120-AE7EC8AE131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14" name="image4.png" descr="http://intranetsdm.movilidadbogota.gov.co:7778/images/pobtrans.gif">
          <a:extLst>
            <a:ext uri="{FF2B5EF4-FFF2-40B4-BE49-F238E27FC236}">
              <a16:creationId xmlns:a16="http://schemas.microsoft.com/office/drawing/2014/main" id="{497B040D-B416-4C4A-B827-A85BBC9A023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15" name="image4.png" descr="http://intranetsdm.movilidadbogota.gov.co:7778/images/pobtrans.gif">
          <a:extLst>
            <a:ext uri="{FF2B5EF4-FFF2-40B4-BE49-F238E27FC236}">
              <a16:creationId xmlns:a16="http://schemas.microsoft.com/office/drawing/2014/main" id="{6DD97447-368C-4DA8-AA23-E8E567530B1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16" name="image3.png" descr="http://intranetsdm.movilidadbogota.gov.co:7778/images/pobtrans.gif">
          <a:extLst>
            <a:ext uri="{FF2B5EF4-FFF2-40B4-BE49-F238E27FC236}">
              <a16:creationId xmlns:a16="http://schemas.microsoft.com/office/drawing/2014/main" id="{BA9F8572-DDD3-47CE-A75B-CEA431EEAC52}"/>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17" name="image3.png" descr="http://intranetsdm.movilidadbogota.gov.co:7778/images/pobtrans.gif">
          <a:extLst>
            <a:ext uri="{FF2B5EF4-FFF2-40B4-BE49-F238E27FC236}">
              <a16:creationId xmlns:a16="http://schemas.microsoft.com/office/drawing/2014/main" id="{B00E37A2-F9BA-4DC9-975B-B0A568B8CB7B}"/>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18" name="image4.png" descr="http://intranetsdm.movilidadbogota.gov.co:7778/images/pobtrans.gif">
          <a:extLst>
            <a:ext uri="{FF2B5EF4-FFF2-40B4-BE49-F238E27FC236}">
              <a16:creationId xmlns:a16="http://schemas.microsoft.com/office/drawing/2014/main" id="{910F130A-1FD2-4D97-9861-6C4EFB0ECA0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19" name="image4.png" descr="http://intranetsdm.movilidadbogota.gov.co:7778/images/pobtrans.gif">
          <a:extLst>
            <a:ext uri="{FF2B5EF4-FFF2-40B4-BE49-F238E27FC236}">
              <a16:creationId xmlns:a16="http://schemas.microsoft.com/office/drawing/2014/main" id="{33E1A61A-94C9-4390-93D4-5580F917EC4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20" name="image4.png" descr="http://intranetsdm.movilidadbogota.gov.co:7778/images/pobtrans.gif">
          <a:extLst>
            <a:ext uri="{FF2B5EF4-FFF2-40B4-BE49-F238E27FC236}">
              <a16:creationId xmlns:a16="http://schemas.microsoft.com/office/drawing/2014/main" id="{B6A97C6C-F8A3-42FB-9C37-DA1C3CB43E8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21" name="image4.png" descr="http://intranetsdm.movilidadbogota.gov.co:7778/images/pobtrans.gif">
          <a:extLst>
            <a:ext uri="{FF2B5EF4-FFF2-40B4-BE49-F238E27FC236}">
              <a16:creationId xmlns:a16="http://schemas.microsoft.com/office/drawing/2014/main" id="{8039BACC-4397-470B-8FF1-F73423657BA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22" name="image4.png" descr="http://intranetsdm.movilidadbogota.gov.co:7778/images/pobtrans.gif">
          <a:extLst>
            <a:ext uri="{FF2B5EF4-FFF2-40B4-BE49-F238E27FC236}">
              <a16:creationId xmlns:a16="http://schemas.microsoft.com/office/drawing/2014/main" id="{9793AE4C-2C66-412F-93D5-5362D46CF69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23" name="image4.png" descr="http://intranetsdm.movilidadbogota.gov.co:7778/images/pobtrans.gif">
          <a:extLst>
            <a:ext uri="{FF2B5EF4-FFF2-40B4-BE49-F238E27FC236}">
              <a16:creationId xmlns:a16="http://schemas.microsoft.com/office/drawing/2014/main" id="{10C38E25-3E7D-42DE-BBD4-66AC5E19008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24" name="image4.png" descr="http://intranetsdm.movilidadbogota.gov.co:7778/images/pobtrans.gif">
          <a:extLst>
            <a:ext uri="{FF2B5EF4-FFF2-40B4-BE49-F238E27FC236}">
              <a16:creationId xmlns:a16="http://schemas.microsoft.com/office/drawing/2014/main" id="{B8383847-B421-4CD0-AAD5-64CD70460BB9}"/>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25" name="image4.png" descr="http://intranetsdm.movilidadbogota.gov.co:7778/images/pobtrans.gif">
          <a:extLst>
            <a:ext uri="{FF2B5EF4-FFF2-40B4-BE49-F238E27FC236}">
              <a16:creationId xmlns:a16="http://schemas.microsoft.com/office/drawing/2014/main" id="{EFAB283F-FF7C-4A12-83B6-1761DB6B1F3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26" name="image4.png" descr="http://intranetsdm.movilidadbogota.gov.co:7778/images/pobtrans.gif">
          <a:extLst>
            <a:ext uri="{FF2B5EF4-FFF2-40B4-BE49-F238E27FC236}">
              <a16:creationId xmlns:a16="http://schemas.microsoft.com/office/drawing/2014/main" id="{A1A72AAC-D830-4182-ABAE-CE98038FA989}"/>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27" name="image4.png" descr="http://intranetsdm.movilidadbogota.gov.co:7778/images/pobtrans.gif">
          <a:extLst>
            <a:ext uri="{FF2B5EF4-FFF2-40B4-BE49-F238E27FC236}">
              <a16:creationId xmlns:a16="http://schemas.microsoft.com/office/drawing/2014/main" id="{A1A876F5-7436-455B-80E4-590FA8CFB5A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28" name="image4.png" descr="http://intranetsdm.movilidadbogota.gov.co:7778/images/pobtrans.gif">
          <a:extLst>
            <a:ext uri="{FF2B5EF4-FFF2-40B4-BE49-F238E27FC236}">
              <a16:creationId xmlns:a16="http://schemas.microsoft.com/office/drawing/2014/main" id="{D7B477A0-CF9A-43FA-B53A-7F8C49703E7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29" name="image4.png" descr="http://intranetsdm.movilidadbogota.gov.co:7778/images/pobtrans.gif">
          <a:extLst>
            <a:ext uri="{FF2B5EF4-FFF2-40B4-BE49-F238E27FC236}">
              <a16:creationId xmlns:a16="http://schemas.microsoft.com/office/drawing/2014/main" id="{3591AA47-E211-404F-9945-7A85D9C51E9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30" name="image3.png" descr="http://intranetsdm.movilidadbogota.gov.co:7778/images/pobtrans.gif">
          <a:extLst>
            <a:ext uri="{FF2B5EF4-FFF2-40B4-BE49-F238E27FC236}">
              <a16:creationId xmlns:a16="http://schemas.microsoft.com/office/drawing/2014/main" id="{352DE1A8-6528-423F-8B8E-5132E56EB723}"/>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31" name="image3.png" descr="http://intranetsdm.movilidadbogota.gov.co:7778/images/pobtrans.gif">
          <a:extLst>
            <a:ext uri="{FF2B5EF4-FFF2-40B4-BE49-F238E27FC236}">
              <a16:creationId xmlns:a16="http://schemas.microsoft.com/office/drawing/2014/main" id="{47AA9776-C461-4D4F-98DF-C54C122971E1}"/>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32" name="image4.png" descr="http://intranetsdm.movilidadbogota.gov.co:7778/images/pobtrans.gif">
          <a:extLst>
            <a:ext uri="{FF2B5EF4-FFF2-40B4-BE49-F238E27FC236}">
              <a16:creationId xmlns:a16="http://schemas.microsoft.com/office/drawing/2014/main" id="{32213149-2312-49EF-8E5C-578A4761BBD6}"/>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33" name="image4.png" descr="http://intranetsdm.movilidadbogota.gov.co:7778/images/pobtrans.gif">
          <a:extLst>
            <a:ext uri="{FF2B5EF4-FFF2-40B4-BE49-F238E27FC236}">
              <a16:creationId xmlns:a16="http://schemas.microsoft.com/office/drawing/2014/main" id="{2FBB997C-D8B6-4CE8-B910-97E351C5FCE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34" name="image4.png" descr="http://intranetsdm.movilidadbogota.gov.co:7778/images/pobtrans.gif">
          <a:extLst>
            <a:ext uri="{FF2B5EF4-FFF2-40B4-BE49-F238E27FC236}">
              <a16:creationId xmlns:a16="http://schemas.microsoft.com/office/drawing/2014/main" id="{677D6650-CBE4-4B18-905D-52B2FE8894A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35" name="image4.png" descr="http://intranetsdm.movilidadbogota.gov.co:7778/images/pobtrans.gif">
          <a:extLst>
            <a:ext uri="{FF2B5EF4-FFF2-40B4-BE49-F238E27FC236}">
              <a16:creationId xmlns:a16="http://schemas.microsoft.com/office/drawing/2014/main" id="{9C859241-F9E0-453B-9A3D-64D7FAAB9BE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36" name="image4.png" descr="http://intranetsdm.movilidadbogota.gov.co:7778/images/pobtrans.gif">
          <a:extLst>
            <a:ext uri="{FF2B5EF4-FFF2-40B4-BE49-F238E27FC236}">
              <a16:creationId xmlns:a16="http://schemas.microsoft.com/office/drawing/2014/main" id="{EB4592E9-CA12-42B6-86A3-3D6635332B4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37" name="image4.png" descr="http://intranetsdm.movilidadbogota.gov.co:7778/images/pobtrans.gif">
          <a:extLst>
            <a:ext uri="{FF2B5EF4-FFF2-40B4-BE49-F238E27FC236}">
              <a16:creationId xmlns:a16="http://schemas.microsoft.com/office/drawing/2014/main" id="{976590DA-F2FC-4587-8979-6CD15ED2E74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38" name="image4.png" descr="http://intranetsdm.movilidadbogota.gov.co:7778/images/pobtrans.gif">
          <a:extLst>
            <a:ext uri="{FF2B5EF4-FFF2-40B4-BE49-F238E27FC236}">
              <a16:creationId xmlns:a16="http://schemas.microsoft.com/office/drawing/2014/main" id="{E1FC4F0D-911C-44E3-A147-73C6CDAA461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39" name="image4.png" descr="http://intranetsdm.movilidadbogota.gov.co:7778/images/pobtrans.gif">
          <a:extLst>
            <a:ext uri="{FF2B5EF4-FFF2-40B4-BE49-F238E27FC236}">
              <a16:creationId xmlns:a16="http://schemas.microsoft.com/office/drawing/2014/main" id="{FEF7854E-5025-4586-A114-B4FBBDF7812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40" name="image4.png" descr="http://intranetsdm.movilidadbogota.gov.co:7778/images/pobtrans.gif">
          <a:extLst>
            <a:ext uri="{FF2B5EF4-FFF2-40B4-BE49-F238E27FC236}">
              <a16:creationId xmlns:a16="http://schemas.microsoft.com/office/drawing/2014/main" id="{617C0224-AD89-4263-94E6-AF4DA770E167}"/>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41" name="image4.png" descr="http://intranetsdm.movilidadbogota.gov.co:7778/images/pobtrans.gif">
          <a:extLst>
            <a:ext uri="{FF2B5EF4-FFF2-40B4-BE49-F238E27FC236}">
              <a16:creationId xmlns:a16="http://schemas.microsoft.com/office/drawing/2014/main" id="{5EE48991-4CF2-4B69-A65B-35497E53F6F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42" name="image4.png" descr="http://intranetsdm.movilidadbogota.gov.co:7778/images/pobtrans.gif">
          <a:extLst>
            <a:ext uri="{FF2B5EF4-FFF2-40B4-BE49-F238E27FC236}">
              <a16:creationId xmlns:a16="http://schemas.microsoft.com/office/drawing/2014/main" id="{5E6F2EDF-FA9A-440A-AAA9-35642A25683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43" name="image4.png" descr="http://intranetsdm.movilidadbogota.gov.co:7778/images/pobtrans.gif">
          <a:extLst>
            <a:ext uri="{FF2B5EF4-FFF2-40B4-BE49-F238E27FC236}">
              <a16:creationId xmlns:a16="http://schemas.microsoft.com/office/drawing/2014/main" id="{4152D0F0-B0E2-486E-AD29-61A47F8EACC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44" name="image3.png" descr="http://intranetsdm.movilidadbogota.gov.co:7778/images/pobtrans.gif">
          <a:extLst>
            <a:ext uri="{FF2B5EF4-FFF2-40B4-BE49-F238E27FC236}">
              <a16:creationId xmlns:a16="http://schemas.microsoft.com/office/drawing/2014/main" id="{1E96FDF1-8AE1-49AB-932C-4D05A874D9F8}"/>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45" name="image3.png" descr="http://intranetsdm.movilidadbogota.gov.co:7778/images/pobtrans.gif">
          <a:extLst>
            <a:ext uri="{FF2B5EF4-FFF2-40B4-BE49-F238E27FC236}">
              <a16:creationId xmlns:a16="http://schemas.microsoft.com/office/drawing/2014/main" id="{50958EB5-70D6-468D-9A01-39F9F5114509}"/>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46" name="image4.png" descr="http://intranetsdm.movilidadbogota.gov.co:7778/images/pobtrans.gif">
          <a:extLst>
            <a:ext uri="{FF2B5EF4-FFF2-40B4-BE49-F238E27FC236}">
              <a16:creationId xmlns:a16="http://schemas.microsoft.com/office/drawing/2014/main" id="{CCAFF174-B9BD-4B92-A719-E1B407896B5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47" name="image4.png" descr="http://intranetsdm.movilidadbogota.gov.co:7778/images/pobtrans.gif">
          <a:extLst>
            <a:ext uri="{FF2B5EF4-FFF2-40B4-BE49-F238E27FC236}">
              <a16:creationId xmlns:a16="http://schemas.microsoft.com/office/drawing/2014/main" id="{C526F2B8-CF94-46A6-8262-2257A6269E8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48" name="image4.png" descr="http://intranetsdm.movilidadbogota.gov.co:7778/images/pobtrans.gif">
          <a:extLst>
            <a:ext uri="{FF2B5EF4-FFF2-40B4-BE49-F238E27FC236}">
              <a16:creationId xmlns:a16="http://schemas.microsoft.com/office/drawing/2014/main" id="{064DE31F-2417-4326-AE15-1EF8E78D52AC}"/>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49" name="image4.png" descr="http://intranetsdm.movilidadbogota.gov.co:7778/images/pobtrans.gif">
          <a:extLst>
            <a:ext uri="{FF2B5EF4-FFF2-40B4-BE49-F238E27FC236}">
              <a16:creationId xmlns:a16="http://schemas.microsoft.com/office/drawing/2014/main" id="{149FF05C-A47A-4219-ABDB-1D5E4606E78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50" name="image4.png" descr="http://intranetsdm.movilidadbogota.gov.co:7778/images/pobtrans.gif">
          <a:extLst>
            <a:ext uri="{FF2B5EF4-FFF2-40B4-BE49-F238E27FC236}">
              <a16:creationId xmlns:a16="http://schemas.microsoft.com/office/drawing/2014/main" id="{69248921-7037-4E2E-9493-FE0846D8AFF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51" name="image4.png" descr="http://intranetsdm.movilidadbogota.gov.co:7778/images/pobtrans.gif">
          <a:extLst>
            <a:ext uri="{FF2B5EF4-FFF2-40B4-BE49-F238E27FC236}">
              <a16:creationId xmlns:a16="http://schemas.microsoft.com/office/drawing/2014/main" id="{3E718FEC-382B-485C-8293-B8223EFE4D56}"/>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52" name="image4.png" descr="http://intranetsdm.movilidadbogota.gov.co:7778/images/pobtrans.gif">
          <a:extLst>
            <a:ext uri="{FF2B5EF4-FFF2-40B4-BE49-F238E27FC236}">
              <a16:creationId xmlns:a16="http://schemas.microsoft.com/office/drawing/2014/main" id="{3B7E9741-10B9-4A76-A2B7-8E25CC703889}"/>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53" name="image4.png" descr="http://intranetsdm.movilidadbogota.gov.co:7778/images/pobtrans.gif">
          <a:extLst>
            <a:ext uri="{FF2B5EF4-FFF2-40B4-BE49-F238E27FC236}">
              <a16:creationId xmlns:a16="http://schemas.microsoft.com/office/drawing/2014/main" id="{066FB8E1-9E5E-411D-9F66-101A5DE4A40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54" name="image4.png" descr="http://intranetsdm.movilidadbogota.gov.co:7778/images/pobtrans.gif">
          <a:extLst>
            <a:ext uri="{FF2B5EF4-FFF2-40B4-BE49-F238E27FC236}">
              <a16:creationId xmlns:a16="http://schemas.microsoft.com/office/drawing/2014/main" id="{84738119-353B-4AEF-B3E4-04E90FACB3B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55" name="image4.png" descr="http://intranetsdm.movilidadbogota.gov.co:7778/images/pobtrans.gif">
          <a:extLst>
            <a:ext uri="{FF2B5EF4-FFF2-40B4-BE49-F238E27FC236}">
              <a16:creationId xmlns:a16="http://schemas.microsoft.com/office/drawing/2014/main" id="{2E2BBFD3-33D5-4DF2-81DE-769419BD2853}"/>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56" name="image4.png" descr="http://intranetsdm.movilidadbogota.gov.co:7778/images/pobtrans.gif">
          <a:extLst>
            <a:ext uri="{FF2B5EF4-FFF2-40B4-BE49-F238E27FC236}">
              <a16:creationId xmlns:a16="http://schemas.microsoft.com/office/drawing/2014/main" id="{7C5F7CA6-FB93-4D56-966C-B81B0ACF2EBE}"/>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57" name="image4.png" descr="http://intranetsdm.movilidadbogota.gov.co:7778/images/pobtrans.gif">
          <a:extLst>
            <a:ext uri="{FF2B5EF4-FFF2-40B4-BE49-F238E27FC236}">
              <a16:creationId xmlns:a16="http://schemas.microsoft.com/office/drawing/2014/main" id="{E13F9D2A-2286-4B39-A1EE-671670F866BD}"/>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58" name="image3.png" descr="http://intranetsdm.movilidadbogota.gov.co:7778/images/pobtrans.gif">
          <a:extLst>
            <a:ext uri="{FF2B5EF4-FFF2-40B4-BE49-F238E27FC236}">
              <a16:creationId xmlns:a16="http://schemas.microsoft.com/office/drawing/2014/main" id="{66F52B0F-8453-49C2-A120-B2817BBF2DA3}"/>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59" name="image3.png" descr="http://intranetsdm.movilidadbogota.gov.co:7778/images/pobtrans.gif">
          <a:extLst>
            <a:ext uri="{FF2B5EF4-FFF2-40B4-BE49-F238E27FC236}">
              <a16:creationId xmlns:a16="http://schemas.microsoft.com/office/drawing/2014/main" id="{4D28E7AC-5CAC-4342-833B-1C79DBBEB5B0}"/>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60" name="image4.png" descr="http://intranetsdm.movilidadbogota.gov.co:7778/images/pobtrans.gif">
          <a:extLst>
            <a:ext uri="{FF2B5EF4-FFF2-40B4-BE49-F238E27FC236}">
              <a16:creationId xmlns:a16="http://schemas.microsoft.com/office/drawing/2014/main" id="{08C02135-98A2-42D3-8E58-4F9146CB02B6}"/>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61" name="image4.png" descr="http://intranetsdm.movilidadbogota.gov.co:7778/images/pobtrans.gif">
          <a:extLst>
            <a:ext uri="{FF2B5EF4-FFF2-40B4-BE49-F238E27FC236}">
              <a16:creationId xmlns:a16="http://schemas.microsoft.com/office/drawing/2014/main" id="{978A4EC6-1334-4C15-B2E7-C20E421B431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62" name="image4.png" descr="http://intranetsdm.movilidadbogota.gov.co:7778/images/pobtrans.gif">
          <a:extLst>
            <a:ext uri="{FF2B5EF4-FFF2-40B4-BE49-F238E27FC236}">
              <a16:creationId xmlns:a16="http://schemas.microsoft.com/office/drawing/2014/main" id="{53A11A8F-D731-4704-BF4E-E60E7D6C577F}"/>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63" name="image4.png" descr="http://intranetsdm.movilidadbogota.gov.co:7778/images/pobtrans.gif">
          <a:extLst>
            <a:ext uri="{FF2B5EF4-FFF2-40B4-BE49-F238E27FC236}">
              <a16:creationId xmlns:a16="http://schemas.microsoft.com/office/drawing/2014/main" id="{5A92D5F2-0281-4293-93DF-F7F0F8EF5FF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64" name="image4.png" descr="http://intranetsdm.movilidadbogota.gov.co:7778/images/pobtrans.gif">
          <a:extLst>
            <a:ext uri="{FF2B5EF4-FFF2-40B4-BE49-F238E27FC236}">
              <a16:creationId xmlns:a16="http://schemas.microsoft.com/office/drawing/2014/main" id="{ABA33098-E825-41E9-9E7D-2D14CB4F2388}"/>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65" name="image4.png" descr="http://intranetsdm.movilidadbogota.gov.co:7778/images/pobtrans.gif">
          <a:extLst>
            <a:ext uri="{FF2B5EF4-FFF2-40B4-BE49-F238E27FC236}">
              <a16:creationId xmlns:a16="http://schemas.microsoft.com/office/drawing/2014/main" id="{A7E4DF04-8F01-43CF-B537-DA8FEADA9317}"/>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66" name="image4.png" descr="http://intranetsdm.movilidadbogota.gov.co:7778/images/pobtrans.gif">
          <a:extLst>
            <a:ext uri="{FF2B5EF4-FFF2-40B4-BE49-F238E27FC236}">
              <a16:creationId xmlns:a16="http://schemas.microsoft.com/office/drawing/2014/main" id="{F3CE2438-43BC-4E8D-A928-EB1CF2E2535B}"/>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67" name="image4.png" descr="http://intranetsdm.movilidadbogota.gov.co:7778/images/pobtrans.gif">
          <a:extLst>
            <a:ext uri="{FF2B5EF4-FFF2-40B4-BE49-F238E27FC236}">
              <a16:creationId xmlns:a16="http://schemas.microsoft.com/office/drawing/2014/main" id="{D4198160-5C4C-4EC3-B9D9-C8AF0C49D1C6}"/>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68" name="image4.png" descr="http://intranetsdm.movilidadbogota.gov.co:7778/images/pobtrans.gif">
          <a:extLst>
            <a:ext uri="{FF2B5EF4-FFF2-40B4-BE49-F238E27FC236}">
              <a16:creationId xmlns:a16="http://schemas.microsoft.com/office/drawing/2014/main" id="{215F5859-8EFC-4D57-B711-50292064A034}"/>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69" name="image4.png" descr="http://intranetsdm.movilidadbogota.gov.co:7778/images/pobtrans.gif">
          <a:extLst>
            <a:ext uri="{FF2B5EF4-FFF2-40B4-BE49-F238E27FC236}">
              <a16:creationId xmlns:a16="http://schemas.microsoft.com/office/drawing/2014/main" id="{05F6267B-D8C2-4244-A9EE-32E0279F0EB1}"/>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70" name="image4.png" descr="http://intranetsdm.movilidadbogota.gov.co:7778/images/pobtrans.gif">
          <a:extLst>
            <a:ext uri="{FF2B5EF4-FFF2-40B4-BE49-F238E27FC236}">
              <a16:creationId xmlns:a16="http://schemas.microsoft.com/office/drawing/2014/main" id="{7A31C264-F314-41A9-96D9-3116C580E7B2}"/>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71" name="image4.png" descr="http://intranetsdm.movilidadbogota.gov.co:7778/images/pobtrans.gif">
          <a:extLst>
            <a:ext uri="{FF2B5EF4-FFF2-40B4-BE49-F238E27FC236}">
              <a16:creationId xmlns:a16="http://schemas.microsoft.com/office/drawing/2014/main" id="{E604B769-7A7F-4126-A396-9E85AF06DEDA}"/>
            </a:ext>
          </a:extLst>
        </xdr:cNvPr>
        <xdr:cNvPicPr preferRelativeResize="0"/>
      </xdr:nvPicPr>
      <xdr:blipFill>
        <a:blip xmlns:r="http://schemas.openxmlformats.org/officeDocument/2006/relationships" r:embed="rId3"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72" name="image3.png" descr="http://intranetsdm.movilidadbogota.gov.co:7778/images/pobtrans.gif">
          <a:extLst>
            <a:ext uri="{FF2B5EF4-FFF2-40B4-BE49-F238E27FC236}">
              <a16:creationId xmlns:a16="http://schemas.microsoft.com/office/drawing/2014/main" id="{51815858-FCB5-48FD-859F-4EADB8F0CB95}"/>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12</xdr:col>
      <xdr:colOff>0</xdr:colOff>
      <xdr:row>1</xdr:row>
      <xdr:rowOff>0</xdr:rowOff>
    </xdr:from>
    <xdr:ext cx="38100" cy="9525"/>
    <xdr:pic>
      <xdr:nvPicPr>
        <xdr:cNvPr id="1373" name="image3.png" descr="http://intranetsdm.movilidadbogota.gov.co:7778/images/pobtrans.gif">
          <a:extLst>
            <a:ext uri="{FF2B5EF4-FFF2-40B4-BE49-F238E27FC236}">
              <a16:creationId xmlns:a16="http://schemas.microsoft.com/office/drawing/2014/main" id="{1A613E09-4E85-4F80-A7E9-C8A3FC39CE67}"/>
            </a:ext>
          </a:extLst>
        </xdr:cNvPr>
        <xdr:cNvPicPr preferRelativeResize="0"/>
      </xdr:nvPicPr>
      <xdr:blipFill>
        <a:blip xmlns:r="http://schemas.openxmlformats.org/officeDocument/2006/relationships" r:embed="rId2" cstate="print"/>
        <a:stretch>
          <a:fillRect/>
        </a:stretch>
      </xdr:blipFill>
      <xdr:spPr>
        <a:xfrm>
          <a:off x="24393525"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74" name="image4.png" descr="http://intranetsdm.movilidadbogota.gov.co:7778/images/pobtrans.gif">
          <a:extLst>
            <a:ext uri="{FF2B5EF4-FFF2-40B4-BE49-F238E27FC236}">
              <a16:creationId xmlns:a16="http://schemas.microsoft.com/office/drawing/2014/main" id="{396747B9-DFC2-4F8E-876E-ACB19C27BFE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75" name="image4.png" descr="http://intranetsdm.movilidadbogota.gov.co:7778/images/pobtrans.gif">
          <a:extLst>
            <a:ext uri="{FF2B5EF4-FFF2-40B4-BE49-F238E27FC236}">
              <a16:creationId xmlns:a16="http://schemas.microsoft.com/office/drawing/2014/main" id="{7B758ACA-CCEA-4544-B56B-B3D2F8521502}"/>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76" name="image4.png" descr="http://intranetsdm.movilidadbogota.gov.co:7778/images/pobtrans.gif">
          <a:extLst>
            <a:ext uri="{FF2B5EF4-FFF2-40B4-BE49-F238E27FC236}">
              <a16:creationId xmlns:a16="http://schemas.microsoft.com/office/drawing/2014/main" id="{BD35F7C9-1FA0-4654-84ED-6942B327CA5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77" name="image4.png" descr="http://intranetsdm.movilidadbogota.gov.co:7778/images/pobtrans.gif">
          <a:extLst>
            <a:ext uri="{FF2B5EF4-FFF2-40B4-BE49-F238E27FC236}">
              <a16:creationId xmlns:a16="http://schemas.microsoft.com/office/drawing/2014/main" id="{6D0FA04E-C96E-4DFE-9D8E-392E834F899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78" name="image4.png" descr="http://intranetsdm.movilidadbogota.gov.co:7778/images/pobtrans.gif">
          <a:extLst>
            <a:ext uri="{FF2B5EF4-FFF2-40B4-BE49-F238E27FC236}">
              <a16:creationId xmlns:a16="http://schemas.microsoft.com/office/drawing/2014/main" id="{3254AB28-9A9C-4213-870D-63F6359EB6F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79" name="image4.png" descr="http://intranetsdm.movilidadbogota.gov.co:7778/images/pobtrans.gif">
          <a:extLst>
            <a:ext uri="{FF2B5EF4-FFF2-40B4-BE49-F238E27FC236}">
              <a16:creationId xmlns:a16="http://schemas.microsoft.com/office/drawing/2014/main" id="{E9C89F92-44E5-4F48-812C-30800988E012}"/>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80" name="image4.png" descr="http://intranetsdm.movilidadbogota.gov.co:7778/images/pobtrans.gif">
          <a:extLst>
            <a:ext uri="{FF2B5EF4-FFF2-40B4-BE49-F238E27FC236}">
              <a16:creationId xmlns:a16="http://schemas.microsoft.com/office/drawing/2014/main" id="{B211DE7A-EEDF-4CF2-BE7F-E2A29A8C8FEC}"/>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81" name="image4.png" descr="http://intranetsdm.movilidadbogota.gov.co:7778/images/pobtrans.gif">
          <a:extLst>
            <a:ext uri="{FF2B5EF4-FFF2-40B4-BE49-F238E27FC236}">
              <a16:creationId xmlns:a16="http://schemas.microsoft.com/office/drawing/2014/main" id="{939D2CEB-1FFC-4919-897B-AE0F19E7831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82" name="image4.png" descr="http://intranetsdm.movilidadbogota.gov.co:7778/images/pobtrans.gif">
          <a:extLst>
            <a:ext uri="{FF2B5EF4-FFF2-40B4-BE49-F238E27FC236}">
              <a16:creationId xmlns:a16="http://schemas.microsoft.com/office/drawing/2014/main" id="{51C648BF-5BC5-43A0-A592-6D0B2D702196}"/>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83" name="image4.png" descr="http://intranetsdm.movilidadbogota.gov.co:7778/images/pobtrans.gif">
          <a:extLst>
            <a:ext uri="{FF2B5EF4-FFF2-40B4-BE49-F238E27FC236}">
              <a16:creationId xmlns:a16="http://schemas.microsoft.com/office/drawing/2014/main" id="{B729978E-AEAE-49A6-9246-5FAFE65A6CAA}"/>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84" name="image4.png" descr="http://intranetsdm.movilidadbogota.gov.co:7778/images/pobtrans.gif">
          <a:extLst>
            <a:ext uri="{FF2B5EF4-FFF2-40B4-BE49-F238E27FC236}">
              <a16:creationId xmlns:a16="http://schemas.microsoft.com/office/drawing/2014/main" id="{22EA88AC-D82C-4882-AEEA-E33DE5D4893B}"/>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85" name="image4.png" descr="http://intranetsdm.movilidadbogota.gov.co:7778/images/pobtrans.gif">
          <a:extLst>
            <a:ext uri="{FF2B5EF4-FFF2-40B4-BE49-F238E27FC236}">
              <a16:creationId xmlns:a16="http://schemas.microsoft.com/office/drawing/2014/main" id="{D44B45EF-9C71-4271-A069-D463F68E15E3}"/>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86" name="image3.png" descr="http://intranetsdm.movilidadbogota.gov.co:7778/images/pobtrans.gif">
          <a:extLst>
            <a:ext uri="{FF2B5EF4-FFF2-40B4-BE49-F238E27FC236}">
              <a16:creationId xmlns:a16="http://schemas.microsoft.com/office/drawing/2014/main" id="{D51E86E5-ADCD-4788-9CCE-C15BA6B560CE}"/>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87" name="image3.png" descr="http://intranetsdm.movilidadbogota.gov.co:7778/images/pobtrans.gif">
          <a:extLst>
            <a:ext uri="{FF2B5EF4-FFF2-40B4-BE49-F238E27FC236}">
              <a16:creationId xmlns:a16="http://schemas.microsoft.com/office/drawing/2014/main" id="{47E89BD2-BB58-4AB4-B870-DD937FA0D42B}"/>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88" name="image4.png" descr="http://intranetsdm.movilidadbogota.gov.co:7778/images/pobtrans.gif">
          <a:extLst>
            <a:ext uri="{FF2B5EF4-FFF2-40B4-BE49-F238E27FC236}">
              <a16:creationId xmlns:a16="http://schemas.microsoft.com/office/drawing/2014/main" id="{BDAE12D5-53C8-4E3F-90D2-4437EF32DDE9}"/>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89" name="image4.png" descr="http://intranetsdm.movilidadbogota.gov.co:7778/images/pobtrans.gif">
          <a:extLst>
            <a:ext uri="{FF2B5EF4-FFF2-40B4-BE49-F238E27FC236}">
              <a16:creationId xmlns:a16="http://schemas.microsoft.com/office/drawing/2014/main" id="{23BF6289-75BF-40BB-ADC1-4DE0866154A8}"/>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90" name="image4.png" descr="http://intranetsdm.movilidadbogota.gov.co:7778/images/pobtrans.gif">
          <a:extLst>
            <a:ext uri="{FF2B5EF4-FFF2-40B4-BE49-F238E27FC236}">
              <a16:creationId xmlns:a16="http://schemas.microsoft.com/office/drawing/2014/main" id="{785C1B6B-E988-486C-9F3E-972E563D7D3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91" name="image4.png" descr="http://intranetsdm.movilidadbogota.gov.co:7778/images/pobtrans.gif">
          <a:extLst>
            <a:ext uri="{FF2B5EF4-FFF2-40B4-BE49-F238E27FC236}">
              <a16:creationId xmlns:a16="http://schemas.microsoft.com/office/drawing/2014/main" id="{64016A95-A219-4A97-B0F5-84518FE80641}"/>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92" name="image4.png" descr="http://intranetsdm.movilidadbogota.gov.co:7778/images/pobtrans.gif">
          <a:extLst>
            <a:ext uri="{FF2B5EF4-FFF2-40B4-BE49-F238E27FC236}">
              <a16:creationId xmlns:a16="http://schemas.microsoft.com/office/drawing/2014/main" id="{71F56B7E-CB34-40EC-81AB-1A328D61D008}"/>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93" name="image4.png" descr="http://intranetsdm.movilidadbogota.gov.co:7778/images/pobtrans.gif">
          <a:extLst>
            <a:ext uri="{FF2B5EF4-FFF2-40B4-BE49-F238E27FC236}">
              <a16:creationId xmlns:a16="http://schemas.microsoft.com/office/drawing/2014/main" id="{0DE540C4-31BD-40E1-A411-FB9ED1C167A2}"/>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94" name="image4.png" descr="http://intranetsdm.movilidadbogota.gov.co:7778/images/pobtrans.gif">
          <a:extLst>
            <a:ext uri="{FF2B5EF4-FFF2-40B4-BE49-F238E27FC236}">
              <a16:creationId xmlns:a16="http://schemas.microsoft.com/office/drawing/2014/main" id="{FF71A4E7-BD68-453E-9D9E-296F6A31B365}"/>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95" name="image4.png" descr="http://intranetsdm.movilidadbogota.gov.co:7778/images/pobtrans.gif">
          <a:extLst>
            <a:ext uri="{FF2B5EF4-FFF2-40B4-BE49-F238E27FC236}">
              <a16:creationId xmlns:a16="http://schemas.microsoft.com/office/drawing/2014/main" id="{000DD64F-9E1E-43C0-9913-4F8199B7893D}"/>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96" name="image4.png" descr="http://intranetsdm.movilidadbogota.gov.co:7778/images/pobtrans.gif">
          <a:extLst>
            <a:ext uri="{FF2B5EF4-FFF2-40B4-BE49-F238E27FC236}">
              <a16:creationId xmlns:a16="http://schemas.microsoft.com/office/drawing/2014/main" id="{2840B594-75AD-4F59-9A32-6FA4ADEF8080}"/>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97" name="image4.png" descr="http://intranetsdm.movilidadbogota.gov.co:7778/images/pobtrans.gif">
          <a:extLst>
            <a:ext uri="{FF2B5EF4-FFF2-40B4-BE49-F238E27FC236}">
              <a16:creationId xmlns:a16="http://schemas.microsoft.com/office/drawing/2014/main" id="{9FFBE964-41A4-455A-B8AA-0126F971CC1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98" name="image4.png" descr="http://intranetsdm.movilidadbogota.gov.co:7778/images/pobtrans.gif">
          <a:extLst>
            <a:ext uri="{FF2B5EF4-FFF2-40B4-BE49-F238E27FC236}">
              <a16:creationId xmlns:a16="http://schemas.microsoft.com/office/drawing/2014/main" id="{5B0E67ED-9078-47EA-91DC-540CE36CB524}"/>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399" name="image4.png" descr="http://intranetsdm.movilidadbogota.gov.co:7778/images/pobtrans.gif">
          <a:extLst>
            <a:ext uri="{FF2B5EF4-FFF2-40B4-BE49-F238E27FC236}">
              <a16:creationId xmlns:a16="http://schemas.microsoft.com/office/drawing/2014/main" id="{3B6F055B-DAD1-4570-8948-984947E3391F}"/>
            </a:ext>
          </a:extLst>
        </xdr:cNvPr>
        <xdr:cNvPicPr preferRelativeResize="0"/>
      </xdr:nvPicPr>
      <xdr:blipFill>
        <a:blip xmlns:r="http://schemas.openxmlformats.org/officeDocument/2006/relationships" r:embed="rId3"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00" name="image3.png" descr="http://intranetsdm.movilidadbogota.gov.co:7778/images/pobtrans.gif">
          <a:extLst>
            <a:ext uri="{FF2B5EF4-FFF2-40B4-BE49-F238E27FC236}">
              <a16:creationId xmlns:a16="http://schemas.microsoft.com/office/drawing/2014/main" id="{9356CE12-FB0F-4968-93CB-CFC7CE5018D2}"/>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oneCellAnchor>
    <xdr:from>
      <xdr:col>11</xdr:col>
      <xdr:colOff>0</xdr:colOff>
      <xdr:row>1</xdr:row>
      <xdr:rowOff>0</xdr:rowOff>
    </xdr:from>
    <xdr:ext cx="38100" cy="9525"/>
    <xdr:pic>
      <xdr:nvPicPr>
        <xdr:cNvPr id="1401" name="image3.png" descr="http://intranetsdm.movilidadbogota.gov.co:7778/images/pobtrans.gif">
          <a:extLst>
            <a:ext uri="{FF2B5EF4-FFF2-40B4-BE49-F238E27FC236}">
              <a16:creationId xmlns:a16="http://schemas.microsoft.com/office/drawing/2014/main" id="{1D648CF0-C14A-45E0-8C6B-32C352B0E0ED}"/>
            </a:ext>
          </a:extLst>
        </xdr:cNvPr>
        <xdr:cNvPicPr preferRelativeResize="0"/>
      </xdr:nvPicPr>
      <xdr:blipFill>
        <a:blip xmlns:r="http://schemas.openxmlformats.org/officeDocument/2006/relationships" r:embed="rId2" cstate="print"/>
        <a:stretch>
          <a:fillRect/>
        </a:stretch>
      </xdr:blipFill>
      <xdr:spPr>
        <a:xfrm>
          <a:off x="22764750" y="504825"/>
          <a:ext cx="38100" cy="9525"/>
        </a:xfrm>
        <a:prstGeom prst="rect">
          <a:avLst/>
        </a:prstGeom>
        <a:noFill/>
      </xdr:spPr>
    </xdr:pic>
    <xdr:clientData fLocksWithSheet="0"/>
  </xdr:oneCellAnchor>
  <xdr:twoCellAnchor editAs="oneCell">
    <xdr:from>
      <xdr:col>11</xdr:col>
      <xdr:colOff>0</xdr:colOff>
      <xdr:row>1</xdr:row>
      <xdr:rowOff>0</xdr:rowOff>
    </xdr:from>
    <xdr:to>
      <xdr:col>11</xdr:col>
      <xdr:colOff>38100</xdr:colOff>
      <xdr:row>1</xdr:row>
      <xdr:rowOff>9525</xdr:rowOff>
    </xdr:to>
    <xdr:pic>
      <xdr:nvPicPr>
        <xdr:cNvPr id="1402" name="1 Imagen" descr="http://intranetsdm.movilidadbogota.gov.co:7778/images/pobtrans.gif">
          <a:extLst>
            <a:ext uri="{FF2B5EF4-FFF2-40B4-BE49-F238E27FC236}">
              <a16:creationId xmlns:a16="http://schemas.microsoft.com/office/drawing/2014/main" id="{E65A0AA2-8033-4BA0-8910-535D176A9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03" name="1 Imagen" descr="http://intranetsdm.movilidadbogota.gov.co:7778/images/pobtrans.gif">
          <a:extLst>
            <a:ext uri="{FF2B5EF4-FFF2-40B4-BE49-F238E27FC236}">
              <a16:creationId xmlns:a16="http://schemas.microsoft.com/office/drawing/2014/main" id="{71559116-9AF1-4FE7-ACF3-429B92DD3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04" name="1 Imagen" descr="http://intranetsdm.movilidadbogota.gov.co:7778/images/pobtrans.gif">
          <a:extLst>
            <a:ext uri="{FF2B5EF4-FFF2-40B4-BE49-F238E27FC236}">
              <a16:creationId xmlns:a16="http://schemas.microsoft.com/office/drawing/2014/main" id="{817108EE-3AB6-4A40-B320-4468CC69F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05" name="1 Imagen" descr="http://intranetsdm.movilidadbogota.gov.co:7778/images/pobtrans.gif">
          <a:extLst>
            <a:ext uri="{FF2B5EF4-FFF2-40B4-BE49-F238E27FC236}">
              <a16:creationId xmlns:a16="http://schemas.microsoft.com/office/drawing/2014/main" id="{312BEF2C-886C-4E89-A448-969BDFF1D7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06" name="1 Imagen" descr="http://intranetsdm.movilidadbogota.gov.co:7778/images/pobtrans.gif">
          <a:extLst>
            <a:ext uri="{FF2B5EF4-FFF2-40B4-BE49-F238E27FC236}">
              <a16:creationId xmlns:a16="http://schemas.microsoft.com/office/drawing/2014/main" id="{0FE20BFC-8298-488F-B6C9-6A6F5160E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07" name="1 Imagen" descr="http://intranetsdm.movilidadbogota.gov.co:7778/images/pobtrans.gif">
          <a:extLst>
            <a:ext uri="{FF2B5EF4-FFF2-40B4-BE49-F238E27FC236}">
              <a16:creationId xmlns:a16="http://schemas.microsoft.com/office/drawing/2014/main" id="{71C0251D-59C4-42E4-9ACF-D3266C2BA7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08" name="1 Imagen" descr="http://intranetsdm.movilidadbogota.gov.co:7778/images/pobtrans.gif">
          <a:extLst>
            <a:ext uri="{FF2B5EF4-FFF2-40B4-BE49-F238E27FC236}">
              <a16:creationId xmlns:a16="http://schemas.microsoft.com/office/drawing/2014/main" id="{7F2A893E-5426-4A21-941B-7104CBFDF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09" name="1 Imagen" descr="http://intranetsdm.movilidadbogota.gov.co:7778/images/pobtrans.gif">
          <a:extLst>
            <a:ext uri="{FF2B5EF4-FFF2-40B4-BE49-F238E27FC236}">
              <a16:creationId xmlns:a16="http://schemas.microsoft.com/office/drawing/2014/main" id="{7333F265-EE19-446B-8FE0-3B856DC48B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10" name="1 Imagen" descr="http://intranetsdm.movilidadbogota.gov.co:7778/images/pobtrans.gif">
          <a:extLst>
            <a:ext uri="{FF2B5EF4-FFF2-40B4-BE49-F238E27FC236}">
              <a16:creationId xmlns:a16="http://schemas.microsoft.com/office/drawing/2014/main" id="{FAAD5B6A-193B-4942-BFCE-7C1777B7BB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11" name="1 Imagen" descr="http://intranetsdm.movilidadbogota.gov.co:7778/images/pobtrans.gif">
          <a:extLst>
            <a:ext uri="{FF2B5EF4-FFF2-40B4-BE49-F238E27FC236}">
              <a16:creationId xmlns:a16="http://schemas.microsoft.com/office/drawing/2014/main" id="{1CB80C92-BE88-47BB-8FE9-064D6B7630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12" name="1 Imagen" descr="http://intranetsdm.movilidadbogota.gov.co:7778/images/pobtrans.gif">
          <a:extLst>
            <a:ext uri="{FF2B5EF4-FFF2-40B4-BE49-F238E27FC236}">
              <a16:creationId xmlns:a16="http://schemas.microsoft.com/office/drawing/2014/main" id="{131CA344-EB3F-4BEE-8985-4C5CF542F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13" name="1 Imagen" descr="http://intranetsdm.movilidadbogota.gov.co:7778/images/pobtrans.gif">
          <a:extLst>
            <a:ext uri="{FF2B5EF4-FFF2-40B4-BE49-F238E27FC236}">
              <a16:creationId xmlns:a16="http://schemas.microsoft.com/office/drawing/2014/main" id="{5D8EC605-E822-4D48-969D-72DBC566B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14" name="1 Imagen" descr="http://intranetsdm.movilidadbogota.gov.co:7778/images/pobtrans.gif">
          <a:extLst>
            <a:ext uri="{FF2B5EF4-FFF2-40B4-BE49-F238E27FC236}">
              <a16:creationId xmlns:a16="http://schemas.microsoft.com/office/drawing/2014/main" id="{17C2399B-9520-44D0-BE50-0AD46DCA27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15" name="1 Imagen" descr="http://intranetsdm.movilidadbogota.gov.co:7778/images/pobtrans.gif">
          <a:extLst>
            <a:ext uri="{FF2B5EF4-FFF2-40B4-BE49-F238E27FC236}">
              <a16:creationId xmlns:a16="http://schemas.microsoft.com/office/drawing/2014/main" id="{5050DBDD-3CDD-43FF-836F-404B99BD50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16" name="1 Imagen" descr="http://intranetsdm.movilidadbogota.gov.co:7778/images/pobtrans.gif">
          <a:extLst>
            <a:ext uri="{FF2B5EF4-FFF2-40B4-BE49-F238E27FC236}">
              <a16:creationId xmlns:a16="http://schemas.microsoft.com/office/drawing/2014/main" id="{04289130-C188-47BB-B3C3-1E26AF607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17" name="1 Imagen" descr="http://intranetsdm.movilidadbogota.gov.co:7778/images/pobtrans.gif">
          <a:extLst>
            <a:ext uri="{FF2B5EF4-FFF2-40B4-BE49-F238E27FC236}">
              <a16:creationId xmlns:a16="http://schemas.microsoft.com/office/drawing/2014/main" id="{99672331-D5CF-4D24-9EDC-66B9BE947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18" name="1 Imagen" descr="http://intranetsdm.movilidadbogota.gov.co:7778/images/pobtrans.gif">
          <a:extLst>
            <a:ext uri="{FF2B5EF4-FFF2-40B4-BE49-F238E27FC236}">
              <a16:creationId xmlns:a16="http://schemas.microsoft.com/office/drawing/2014/main" id="{2107BCC2-4039-4C2D-946E-1AB669B9F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19" name="1 Imagen" descr="http://intranetsdm.movilidadbogota.gov.co:7778/images/pobtrans.gif">
          <a:extLst>
            <a:ext uri="{FF2B5EF4-FFF2-40B4-BE49-F238E27FC236}">
              <a16:creationId xmlns:a16="http://schemas.microsoft.com/office/drawing/2014/main" id="{577AD8A2-B752-49B8-8C72-D67C46160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20" name="1 Imagen" descr="http://intranetsdm.movilidadbogota.gov.co:7778/images/pobtrans.gif">
          <a:extLst>
            <a:ext uri="{FF2B5EF4-FFF2-40B4-BE49-F238E27FC236}">
              <a16:creationId xmlns:a16="http://schemas.microsoft.com/office/drawing/2014/main" id="{73E0E386-A244-42DF-AA4F-47E28A042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21" name="1 Imagen" descr="http://intranetsdm.movilidadbogota.gov.co:7778/images/pobtrans.gif">
          <a:extLst>
            <a:ext uri="{FF2B5EF4-FFF2-40B4-BE49-F238E27FC236}">
              <a16:creationId xmlns:a16="http://schemas.microsoft.com/office/drawing/2014/main" id="{107A2D1E-73A8-4860-B8B5-B2C020A92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22" name="1 Imagen" descr="http://intranetsdm.movilidadbogota.gov.co:7778/images/pobtrans.gif">
          <a:extLst>
            <a:ext uri="{FF2B5EF4-FFF2-40B4-BE49-F238E27FC236}">
              <a16:creationId xmlns:a16="http://schemas.microsoft.com/office/drawing/2014/main" id="{3082186C-3503-4548-B416-9B61585821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23" name="1 Imagen" descr="http://intranetsdm.movilidadbogota.gov.co:7778/images/pobtrans.gif">
          <a:extLst>
            <a:ext uri="{FF2B5EF4-FFF2-40B4-BE49-F238E27FC236}">
              <a16:creationId xmlns:a16="http://schemas.microsoft.com/office/drawing/2014/main" id="{68B6409D-DF5F-42B9-B22F-1EA4C21922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24" name="1 Imagen" descr="http://intranetsdm.movilidadbogota.gov.co:7778/images/pobtrans.gif">
          <a:extLst>
            <a:ext uri="{FF2B5EF4-FFF2-40B4-BE49-F238E27FC236}">
              <a16:creationId xmlns:a16="http://schemas.microsoft.com/office/drawing/2014/main" id="{FC8A1369-BCE9-411C-BD54-EB4257125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25" name="1 Imagen" descr="http://intranetsdm.movilidadbogota.gov.co:7778/images/pobtrans.gif">
          <a:extLst>
            <a:ext uri="{FF2B5EF4-FFF2-40B4-BE49-F238E27FC236}">
              <a16:creationId xmlns:a16="http://schemas.microsoft.com/office/drawing/2014/main" id="{4DB9A2F7-87A7-434B-863B-4BEED34EA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26" name="1 Imagen" descr="http://intranetsdm.movilidadbogota.gov.co:7778/images/pobtrans.gif">
          <a:extLst>
            <a:ext uri="{FF2B5EF4-FFF2-40B4-BE49-F238E27FC236}">
              <a16:creationId xmlns:a16="http://schemas.microsoft.com/office/drawing/2014/main" id="{8B456F7A-AE5F-44EA-9880-7922142C6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27" name="1 Imagen" descr="http://intranetsdm.movilidadbogota.gov.co:7778/images/pobtrans.gif">
          <a:extLst>
            <a:ext uri="{FF2B5EF4-FFF2-40B4-BE49-F238E27FC236}">
              <a16:creationId xmlns:a16="http://schemas.microsoft.com/office/drawing/2014/main" id="{051E4AF5-614A-4A66-8CE4-F92D7BA63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28" name="1 Imagen" descr="http://intranetsdm.movilidadbogota.gov.co:7778/images/pobtrans.gif">
          <a:extLst>
            <a:ext uri="{FF2B5EF4-FFF2-40B4-BE49-F238E27FC236}">
              <a16:creationId xmlns:a16="http://schemas.microsoft.com/office/drawing/2014/main" id="{D90CEA7A-09AB-4DF9-A248-6DBFAD8487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1</xdr:row>
      <xdr:rowOff>0</xdr:rowOff>
    </xdr:from>
    <xdr:to>
      <xdr:col>11</xdr:col>
      <xdr:colOff>38100</xdr:colOff>
      <xdr:row>1</xdr:row>
      <xdr:rowOff>9525</xdr:rowOff>
    </xdr:to>
    <xdr:pic>
      <xdr:nvPicPr>
        <xdr:cNvPr id="1429" name="1 Imagen" descr="http://intranetsdm.movilidadbogota.gov.co:7778/images/pobtrans.gif">
          <a:extLst>
            <a:ext uri="{FF2B5EF4-FFF2-40B4-BE49-F238E27FC236}">
              <a16:creationId xmlns:a16="http://schemas.microsoft.com/office/drawing/2014/main" id="{956F94E3-A547-4D66-97A3-CBC3651AE3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764750" y="50482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Secretar&#237;a%20de%20Movilidad/Tr&#225;mites/2024/POA%207998/POA_Proyecto_7998_III%20trim_24-PICO%20AJUSTADO%2015%20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ades"/>
      <sheetName val="Anexo_Hoja de vida Indicador"/>
      <sheetName val="2. Tareas"/>
      <sheetName val="3. Actividades"/>
      <sheetName val="4.Magnitud_Presupuesto"/>
      <sheetName val="5. Metas_PDD"/>
      <sheetName val="ANEXO_ODS"/>
      <sheetName val="ANEXO_VARIABLES"/>
      <sheetName val="GLOSARIO"/>
      <sheetName val="INSTRUCCIÓN DE DILIGENCIAMIENTO"/>
      <sheetName val="6. Territorialización"/>
      <sheetName val="INSTRUCTIVO DE DILIGENCIAMIENTO"/>
      <sheetName val="LISTAS_1"/>
    </sheetNames>
    <sheetDataSet>
      <sheetData sheetId="0"/>
      <sheetData sheetId="1">
        <row r="87">
          <cell r="C87"/>
        </row>
      </sheetData>
      <sheetData sheetId="2">
        <row r="8">
          <cell r="A8">
            <v>1</v>
          </cell>
          <cell r="B8" t="str">
            <v>Implementar 60km de mantenimiento de señalización y/o demarcación en cicloinfraestructura en la ciudad</v>
          </cell>
        </row>
        <row r="12">
          <cell r="B12" t="str">
            <v>Implementar 28 km de señalización y/o demarcación de cicloinfraestructura en la ciudad</v>
          </cell>
        </row>
      </sheetData>
      <sheetData sheetId="3">
        <row r="10">
          <cell r="W10">
            <v>2</v>
          </cell>
          <cell r="X10" t="str">
            <v>Implementar 28 km de señalización y/o demarcación de cicloinfraestructura en la ciudad</v>
          </cell>
        </row>
      </sheetData>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935E3B-42D9-4A7A-A6E3-26BCAD6057DE}" name="Table_144" displayName="Table_144" ref="F1:F16" headerRowDxfId="7" dataDxfId="6" totalsRowDxfId="5">
  <tableColumns count="1">
    <tableColumn id="1" xr3:uid="{62C66920-0758-4F10-973C-F4EFC0944A18}" name="No. Meta PDD" dataDxfId="4"/>
  </tableColumns>
  <tableStyleInfo name="LISTAS_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C9D349F-C07F-4361-82AF-0D88BDAF48BD}" name="Table_255" displayName="Table_255" ref="G1:G16" headerRowDxfId="3" dataDxfId="2" totalsRowDxfId="1">
  <tableColumns count="1">
    <tableColumn id="1" xr3:uid="{F639738F-97C5-44F0-8F95-485326458A65}" name="Nombre Meta PDD" dataDxfId="0"/>
  </tableColumns>
  <tableStyleInfo name="LISTAS_1-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B1:R38"/>
  <sheetViews>
    <sheetView showGridLines="0" topLeftCell="A3" zoomScale="70" zoomScaleNormal="70" workbookViewId="0">
      <selection activeCell="F16" sqref="F16:M16"/>
    </sheetView>
  </sheetViews>
  <sheetFormatPr baseColWidth="10" defaultColWidth="14.42578125" defaultRowHeight="15" customHeight="1"/>
  <cols>
    <col min="1" max="1" width="7.5703125" customWidth="1"/>
    <col min="2" max="5" width="10.28515625" customWidth="1"/>
    <col min="6" max="13" width="10.140625" customWidth="1"/>
    <col min="14" max="14" width="17" customWidth="1"/>
    <col min="15" max="18" width="12.85546875" customWidth="1"/>
  </cols>
  <sheetData>
    <row r="1" spans="2:18" ht="32.25" customHeight="1">
      <c r="B1" s="416"/>
      <c r="C1" s="417"/>
      <c r="D1" s="422" t="s">
        <v>0</v>
      </c>
      <c r="E1" s="423"/>
      <c r="F1" s="423"/>
      <c r="G1" s="423"/>
      <c r="H1" s="423"/>
      <c r="I1" s="423"/>
      <c r="J1" s="423"/>
      <c r="K1" s="423"/>
      <c r="L1" s="423"/>
      <c r="M1" s="423"/>
      <c r="N1" s="423"/>
      <c r="O1" s="423"/>
      <c r="P1" s="423"/>
      <c r="Q1" s="423"/>
      <c r="R1" s="424"/>
    </row>
    <row r="2" spans="2:18" ht="32.25" customHeight="1">
      <c r="B2" s="418"/>
      <c r="C2" s="419"/>
      <c r="D2" s="422" t="s">
        <v>1</v>
      </c>
      <c r="E2" s="423"/>
      <c r="F2" s="423"/>
      <c r="G2" s="423"/>
      <c r="H2" s="423"/>
      <c r="I2" s="423"/>
      <c r="J2" s="423"/>
      <c r="K2" s="423"/>
      <c r="L2" s="423"/>
      <c r="M2" s="423"/>
      <c r="N2" s="423"/>
      <c r="O2" s="423"/>
      <c r="P2" s="423"/>
      <c r="Q2" s="423"/>
      <c r="R2" s="424"/>
    </row>
    <row r="3" spans="2:18" ht="32.25" customHeight="1">
      <c r="B3" s="418"/>
      <c r="C3" s="419"/>
      <c r="D3" s="422" t="s">
        <v>2</v>
      </c>
      <c r="E3" s="423"/>
      <c r="F3" s="423"/>
      <c r="G3" s="423"/>
      <c r="H3" s="423"/>
      <c r="I3" s="423"/>
      <c r="J3" s="423"/>
      <c r="K3" s="423"/>
      <c r="L3" s="423"/>
      <c r="M3" s="423"/>
      <c r="N3" s="423"/>
      <c r="O3" s="423"/>
      <c r="P3" s="423"/>
      <c r="Q3" s="423"/>
      <c r="R3" s="424"/>
    </row>
    <row r="4" spans="2:18" ht="32.25" customHeight="1">
      <c r="B4" s="420"/>
      <c r="C4" s="421"/>
      <c r="D4" s="422" t="s">
        <v>925</v>
      </c>
      <c r="E4" s="423"/>
      <c r="F4" s="423"/>
      <c r="G4" s="423"/>
      <c r="H4" s="423"/>
      <c r="I4" s="423"/>
      <c r="J4" s="423"/>
      <c r="K4" s="424"/>
      <c r="L4" s="425" t="s">
        <v>1159</v>
      </c>
      <c r="M4" s="426"/>
      <c r="N4" s="426"/>
      <c r="O4" s="426"/>
      <c r="P4" s="426"/>
      <c r="Q4" s="426"/>
      <c r="R4" s="427"/>
    </row>
    <row r="5" spans="2:18" ht="15.75" customHeight="1">
      <c r="B5" s="1"/>
      <c r="C5" s="1"/>
      <c r="D5" s="1"/>
      <c r="E5" s="1"/>
      <c r="F5" s="1"/>
      <c r="G5" s="1"/>
      <c r="H5" s="1"/>
      <c r="I5" s="1"/>
      <c r="J5" s="1"/>
      <c r="K5" s="1"/>
      <c r="L5" s="1"/>
      <c r="M5" s="1"/>
      <c r="N5" s="1"/>
      <c r="O5" s="2"/>
      <c r="P5" s="2"/>
      <c r="Q5" s="2"/>
      <c r="R5" s="2"/>
    </row>
    <row r="6" spans="2:18" ht="15.75" customHeight="1">
      <c r="B6" s="3"/>
      <c r="C6" s="1"/>
      <c r="D6" s="1"/>
      <c r="E6" s="1"/>
      <c r="F6" s="1"/>
      <c r="G6" s="1"/>
      <c r="H6" s="1"/>
      <c r="I6" s="1"/>
      <c r="J6" s="1"/>
      <c r="K6" s="1"/>
      <c r="L6" s="1"/>
      <c r="M6" s="1"/>
      <c r="N6" s="1"/>
      <c r="O6" s="2"/>
      <c r="P6" s="2"/>
      <c r="Q6" s="2"/>
      <c r="R6" s="2"/>
    </row>
    <row r="7" spans="2:18" ht="15.75" customHeight="1">
      <c r="B7" s="428"/>
      <c r="C7" s="429"/>
      <c r="D7" s="429"/>
      <c r="E7" s="429"/>
      <c r="F7" s="429"/>
      <c r="G7" s="429"/>
      <c r="H7" s="429"/>
      <c r="I7" s="429"/>
      <c r="J7" s="429"/>
      <c r="K7" s="429"/>
      <c r="L7" s="429"/>
      <c r="M7" s="429"/>
      <c r="N7" s="429"/>
      <c r="O7" s="429"/>
      <c r="P7" s="429"/>
      <c r="Q7" s="429"/>
      <c r="R7" s="430"/>
    </row>
    <row r="8" spans="2:18" ht="15.75" customHeight="1">
      <c r="B8" s="1"/>
      <c r="C8" s="1"/>
      <c r="D8" s="1"/>
      <c r="E8" s="1"/>
      <c r="F8" s="1"/>
      <c r="G8" s="1"/>
      <c r="H8" s="1"/>
      <c r="I8" s="1"/>
      <c r="J8" s="1"/>
      <c r="K8" s="1"/>
      <c r="L8" s="1"/>
      <c r="M8" s="1"/>
      <c r="N8" s="1"/>
      <c r="O8" s="2"/>
      <c r="P8" s="2"/>
      <c r="Q8" s="2"/>
      <c r="R8" s="2"/>
    </row>
    <row r="9" spans="2:18" ht="20.25" customHeight="1">
      <c r="B9" s="1"/>
      <c r="C9" s="1"/>
      <c r="D9" s="1"/>
      <c r="E9" s="1"/>
      <c r="F9" s="1"/>
      <c r="G9" s="1"/>
      <c r="H9" s="1"/>
      <c r="I9" s="1"/>
      <c r="J9" s="1"/>
      <c r="K9" s="4"/>
      <c r="L9" s="5"/>
      <c r="M9" s="1"/>
      <c r="N9" s="4"/>
      <c r="O9" s="2"/>
      <c r="P9" s="2"/>
      <c r="Q9" s="2"/>
      <c r="R9" s="2"/>
    </row>
    <row r="10" spans="2:18" ht="39" customHeight="1">
      <c r="B10" s="431" t="s">
        <v>3</v>
      </c>
      <c r="C10" s="432"/>
      <c r="D10" s="432"/>
      <c r="E10" s="433"/>
      <c r="F10" s="434" t="s">
        <v>4</v>
      </c>
      <c r="G10" s="432"/>
      <c r="H10" s="432"/>
      <c r="I10" s="432"/>
      <c r="J10" s="432"/>
      <c r="K10" s="432"/>
      <c r="L10" s="432"/>
      <c r="M10" s="433"/>
      <c r="N10" s="4"/>
      <c r="O10" s="435"/>
      <c r="P10" s="429"/>
      <c r="Q10" s="429"/>
      <c r="R10" s="430"/>
    </row>
    <row r="11" spans="2:18" ht="39" customHeight="1">
      <c r="B11" s="431" t="s">
        <v>5</v>
      </c>
      <c r="C11" s="432"/>
      <c r="D11" s="432"/>
      <c r="E11" s="433"/>
      <c r="F11" s="434" t="s">
        <v>923</v>
      </c>
      <c r="G11" s="432"/>
      <c r="H11" s="432"/>
      <c r="I11" s="432"/>
      <c r="J11" s="432"/>
      <c r="K11" s="432"/>
      <c r="L11" s="432"/>
      <c r="M11" s="433"/>
      <c r="N11" s="436"/>
      <c r="O11" s="435"/>
      <c r="P11" s="429"/>
      <c r="Q11" s="429"/>
      <c r="R11" s="430"/>
    </row>
    <row r="12" spans="2:18" ht="39" customHeight="1">
      <c r="B12" s="431" t="s">
        <v>6</v>
      </c>
      <c r="C12" s="432"/>
      <c r="D12" s="432"/>
      <c r="E12" s="433"/>
      <c r="F12" s="434" t="s">
        <v>924</v>
      </c>
      <c r="G12" s="432"/>
      <c r="H12" s="432"/>
      <c r="I12" s="432"/>
      <c r="J12" s="432"/>
      <c r="K12" s="432"/>
      <c r="L12" s="432"/>
      <c r="M12" s="433"/>
      <c r="N12" s="437"/>
      <c r="O12" s="435" t="s">
        <v>7</v>
      </c>
      <c r="P12" s="429"/>
      <c r="Q12" s="429"/>
      <c r="R12" s="430"/>
    </row>
    <row r="13" spans="2:18" ht="51.75" customHeight="1">
      <c r="B13" s="431" t="s">
        <v>8</v>
      </c>
      <c r="C13" s="432"/>
      <c r="D13" s="432"/>
      <c r="E13" s="433"/>
      <c r="F13" s="434" t="s">
        <v>640</v>
      </c>
      <c r="G13" s="432"/>
      <c r="H13" s="432"/>
      <c r="I13" s="432"/>
      <c r="J13" s="432"/>
      <c r="K13" s="432"/>
      <c r="L13" s="432"/>
      <c r="M13" s="433"/>
      <c r="N13" s="436"/>
      <c r="O13" s="438"/>
      <c r="P13" s="8"/>
      <c r="Q13" s="8"/>
      <c r="R13" s="8"/>
    </row>
    <row r="14" spans="2:18" ht="39" customHeight="1">
      <c r="B14" s="431" t="s">
        <v>9</v>
      </c>
      <c r="C14" s="432"/>
      <c r="D14" s="432"/>
      <c r="E14" s="433"/>
      <c r="F14" s="434" t="s">
        <v>665</v>
      </c>
      <c r="G14" s="432"/>
      <c r="H14" s="432"/>
      <c r="I14" s="432"/>
      <c r="J14" s="432"/>
      <c r="K14" s="432"/>
      <c r="L14" s="432"/>
      <c r="M14" s="433"/>
      <c r="N14" s="437"/>
      <c r="O14" s="437"/>
      <c r="P14" s="8"/>
      <c r="Q14" s="8"/>
      <c r="R14" s="8"/>
    </row>
    <row r="15" spans="2:18" ht="55.5" customHeight="1">
      <c r="B15" s="431" t="s">
        <v>10</v>
      </c>
      <c r="C15" s="432"/>
      <c r="D15" s="432"/>
      <c r="E15" s="433"/>
      <c r="F15" s="434" t="s">
        <v>835</v>
      </c>
      <c r="G15" s="432"/>
      <c r="H15" s="432"/>
      <c r="I15" s="432"/>
      <c r="J15" s="432"/>
      <c r="K15" s="432"/>
      <c r="L15" s="432"/>
      <c r="M15" s="433"/>
      <c r="N15" s="6"/>
      <c r="O15" s="9"/>
      <c r="P15" s="8"/>
      <c r="Q15" s="8"/>
      <c r="R15" s="8"/>
    </row>
    <row r="16" spans="2:18" ht="39" customHeight="1">
      <c r="B16" s="431" t="s">
        <v>11</v>
      </c>
      <c r="C16" s="432"/>
      <c r="D16" s="432"/>
      <c r="E16" s="433"/>
      <c r="F16" s="439" t="s">
        <v>664</v>
      </c>
      <c r="G16" s="432"/>
      <c r="H16" s="432"/>
      <c r="I16" s="432"/>
      <c r="J16" s="432"/>
      <c r="K16" s="432"/>
      <c r="L16" s="432"/>
      <c r="M16" s="433"/>
      <c r="N16" s="6"/>
      <c r="O16" s="9"/>
      <c r="P16" s="8"/>
      <c r="Q16" s="8"/>
      <c r="R16" s="8"/>
    </row>
    <row r="17" spans="2:18" ht="39" customHeight="1">
      <c r="B17" s="431" t="s">
        <v>12</v>
      </c>
      <c r="C17" s="432"/>
      <c r="D17" s="432"/>
      <c r="E17" s="433"/>
      <c r="F17" s="439" t="s">
        <v>627</v>
      </c>
      <c r="G17" s="440"/>
      <c r="H17" s="440"/>
      <c r="I17" s="440"/>
      <c r="J17" s="440"/>
      <c r="K17" s="440"/>
      <c r="L17" s="440"/>
      <c r="M17" s="441"/>
      <c r="N17" s="6"/>
      <c r="O17" s="9"/>
      <c r="P17" s="8"/>
      <c r="Q17" s="8"/>
      <c r="R17" s="8"/>
    </row>
    <row r="18" spans="2:18" ht="39" customHeight="1">
      <c r="B18" s="431" t="s">
        <v>13</v>
      </c>
      <c r="C18" s="432"/>
      <c r="D18" s="432"/>
      <c r="E18" s="433"/>
      <c r="F18" s="439" t="s">
        <v>661</v>
      </c>
      <c r="G18" s="440"/>
      <c r="H18" s="440"/>
      <c r="I18" s="440"/>
      <c r="J18" s="440"/>
      <c r="K18" s="440"/>
      <c r="L18" s="440"/>
      <c r="M18" s="441"/>
      <c r="N18" s="6"/>
      <c r="O18" s="9"/>
      <c r="P18" s="8"/>
      <c r="Q18" s="8"/>
      <c r="R18" s="8"/>
    </row>
    <row r="19" spans="2:18" ht="39" customHeight="1">
      <c r="B19" s="431" t="s">
        <v>14</v>
      </c>
      <c r="C19" s="432"/>
      <c r="D19" s="432"/>
      <c r="E19" s="433"/>
      <c r="F19" s="434" t="s">
        <v>613</v>
      </c>
      <c r="G19" s="442"/>
      <c r="H19" s="442"/>
      <c r="I19" s="442"/>
      <c r="J19" s="442"/>
      <c r="K19" s="442"/>
      <c r="L19" s="442"/>
      <c r="M19" s="443"/>
      <c r="N19" s="436"/>
      <c r="O19" s="438"/>
      <c r="P19" s="8"/>
      <c r="Q19" s="8"/>
      <c r="R19" s="8"/>
    </row>
    <row r="20" spans="2:18" ht="39" customHeight="1">
      <c r="B20" s="431" t="s">
        <v>15</v>
      </c>
      <c r="C20" s="432"/>
      <c r="D20" s="432"/>
      <c r="E20" s="433"/>
      <c r="F20" s="434" t="s">
        <v>695</v>
      </c>
      <c r="G20" s="442"/>
      <c r="H20" s="442"/>
      <c r="I20" s="442"/>
      <c r="J20" s="442"/>
      <c r="K20" s="442"/>
      <c r="L20" s="442"/>
      <c r="M20" s="443"/>
      <c r="N20" s="437"/>
      <c r="O20" s="437"/>
      <c r="P20" s="8"/>
      <c r="Q20" s="8"/>
      <c r="R20" s="8"/>
    </row>
    <row r="21" spans="2:18" ht="39" customHeight="1">
      <c r="B21" s="431" t="s">
        <v>17</v>
      </c>
      <c r="C21" s="432"/>
      <c r="D21" s="432"/>
      <c r="E21" s="433"/>
      <c r="F21" s="434" t="s">
        <v>836</v>
      </c>
      <c r="G21" s="442"/>
      <c r="H21" s="442"/>
      <c r="I21" s="442"/>
      <c r="J21" s="442"/>
      <c r="K21" s="442"/>
      <c r="L21" s="442"/>
      <c r="M21" s="443"/>
      <c r="N21" s="436"/>
      <c r="O21" s="460"/>
      <c r="P21" s="10"/>
      <c r="Q21" s="10"/>
      <c r="R21" s="10"/>
    </row>
    <row r="22" spans="2:18" ht="27.75" customHeight="1">
      <c r="B22" s="444" t="s">
        <v>18</v>
      </c>
      <c r="C22" s="445"/>
      <c r="D22" s="445"/>
      <c r="E22" s="417"/>
      <c r="F22" s="11" t="s">
        <v>19</v>
      </c>
      <c r="G22" s="434" t="s">
        <v>602</v>
      </c>
      <c r="H22" s="442"/>
      <c r="I22" s="442"/>
      <c r="J22" s="442"/>
      <c r="K22" s="442"/>
      <c r="L22" s="461">
        <v>2026</v>
      </c>
      <c r="M22" s="462"/>
      <c r="N22" s="437"/>
      <c r="O22" s="437"/>
      <c r="P22" s="10"/>
      <c r="Q22" s="10"/>
      <c r="R22" s="10"/>
    </row>
    <row r="23" spans="2:18" ht="27.75" customHeight="1">
      <c r="B23" s="420"/>
      <c r="C23" s="446"/>
      <c r="D23" s="446"/>
      <c r="E23" s="421"/>
      <c r="F23" s="12" t="s">
        <v>20</v>
      </c>
      <c r="G23" s="434" t="s">
        <v>620</v>
      </c>
      <c r="H23" s="442"/>
      <c r="I23" s="442"/>
      <c r="J23" s="442"/>
      <c r="K23" s="442"/>
      <c r="L23" s="453"/>
      <c r="M23" s="463"/>
      <c r="N23" s="6"/>
      <c r="O23" s="13"/>
      <c r="P23" s="10"/>
      <c r="Q23" s="14"/>
      <c r="R23" s="14"/>
    </row>
    <row r="24" spans="2:18" ht="20.25" customHeight="1">
      <c r="B24" s="1"/>
      <c r="C24" s="1"/>
      <c r="D24" s="1"/>
      <c r="E24" s="1"/>
      <c r="F24" s="1"/>
      <c r="G24" s="1"/>
      <c r="H24" s="1"/>
      <c r="I24" s="1"/>
      <c r="J24" s="1"/>
      <c r="K24" s="1"/>
      <c r="L24" s="1"/>
      <c r="M24" s="1"/>
      <c r="N24" s="7"/>
      <c r="O24" s="10"/>
      <c r="P24" s="10"/>
      <c r="Q24" s="10"/>
      <c r="R24" s="10"/>
    </row>
    <row r="25" spans="2:18" ht="15.75" customHeight="1">
      <c r="B25" s="15"/>
      <c r="C25" s="15"/>
      <c r="D25" s="15"/>
      <c r="E25" s="15"/>
      <c r="F25" s="15"/>
      <c r="G25" s="15"/>
      <c r="H25" s="1"/>
      <c r="I25" s="456" t="s">
        <v>21</v>
      </c>
      <c r="J25" s="448"/>
      <c r="K25" s="448"/>
      <c r="L25" s="448"/>
      <c r="M25" s="449"/>
      <c r="N25" s="7"/>
      <c r="O25" s="10"/>
      <c r="P25" s="10"/>
      <c r="Q25" s="10"/>
      <c r="R25" s="10"/>
    </row>
    <row r="26" spans="2:18" ht="15.75" customHeight="1">
      <c r="B26" s="15"/>
      <c r="C26" s="15"/>
      <c r="D26" s="15"/>
      <c r="E26" s="15"/>
      <c r="F26" s="15"/>
      <c r="G26" s="15"/>
      <c r="H26" s="1"/>
      <c r="I26" s="450"/>
      <c r="J26" s="451"/>
      <c r="K26" s="451"/>
      <c r="L26" s="451"/>
      <c r="M26" s="452"/>
      <c r="N26" s="7"/>
      <c r="O26" s="10"/>
      <c r="P26" s="10"/>
      <c r="Q26" s="10"/>
      <c r="R26" s="10"/>
    </row>
    <row r="27" spans="2:18" ht="19.5" customHeight="1">
      <c r="B27" s="16"/>
      <c r="C27" s="16"/>
      <c r="D27" s="16"/>
      <c r="E27" s="16"/>
      <c r="F27" s="16"/>
      <c r="G27" s="16"/>
      <c r="H27" s="1"/>
      <c r="I27" s="453"/>
      <c r="J27" s="454"/>
      <c r="K27" s="454"/>
      <c r="L27" s="454"/>
      <c r="M27" s="455"/>
      <c r="N27" s="7"/>
      <c r="O27" s="464"/>
      <c r="P27" s="448"/>
      <c r="Q27" s="448"/>
      <c r="R27" s="449"/>
    </row>
    <row r="28" spans="2:18" ht="20.25" customHeight="1">
      <c r="B28" s="16"/>
      <c r="C28" s="17"/>
      <c r="D28" s="17"/>
      <c r="E28" s="17"/>
      <c r="F28" s="17"/>
      <c r="G28" s="17"/>
      <c r="H28" s="1"/>
      <c r="I28" s="457" t="s">
        <v>22</v>
      </c>
      <c r="J28" s="448"/>
      <c r="K28" s="448"/>
      <c r="L28" s="448"/>
      <c r="M28" s="449"/>
      <c r="N28" s="5"/>
      <c r="O28" s="453"/>
      <c r="P28" s="454"/>
      <c r="Q28" s="454"/>
      <c r="R28" s="455"/>
    </row>
    <row r="29" spans="2:18" ht="20.25" customHeight="1">
      <c r="B29" s="447" t="s">
        <v>23</v>
      </c>
      <c r="C29" s="448"/>
      <c r="D29" s="448"/>
      <c r="E29" s="448"/>
      <c r="F29" s="448"/>
      <c r="G29" s="449"/>
      <c r="H29" s="1"/>
      <c r="I29" s="450"/>
      <c r="J29" s="451"/>
      <c r="K29" s="451"/>
      <c r="L29" s="451"/>
      <c r="M29" s="452"/>
      <c r="N29" s="5"/>
      <c r="O29" s="15"/>
      <c r="P29" s="15"/>
      <c r="Q29" s="15"/>
      <c r="R29" s="15"/>
    </row>
    <row r="30" spans="2:18" ht="15.75" customHeight="1">
      <c r="B30" s="450"/>
      <c r="C30" s="451"/>
      <c r="D30" s="451"/>
      <c r="E30" s="451"/>
      <c r="F30" s="451"/>
      <c r="G30" s="452"/>
      <c r="H30" s="1"/>
      <c r="I30" s="453"/>
      <c r="J30" s="454"/>
      <c r="K30" s="454"/>
      <c r="L30" s="454"/>
      <c r="M30" s="455"/>
      <c r="N30" s="7"/>
      <c r="O30" s="10"/>
      <c r="P30" s="10"/>
      <c r="Q30" s="10"/>
      <c r="R30" s="10"/>
    </row>
    <row r="31" spans="2:18" ht="5.25" customHeight="1">
      <c r="B31" s="450"/>
      <c r="C31" s="451"/>
      <c r="D31" s="451"/>
      <c r="E31" s="451"/>
      <c r="F31" s="451"/>
      <c r="G31" s="452"/>
      <c r="H31" s="1"/>
      <c r="I31" s="18"/>
      <c r="J31" s="19"/>
      <c r="K31" s="18"/>
      <c r="L31" s="18"/>
      <c r="M31" s="18"/>
      <c r="N31" s="7"/>
      <c r="O31" s="10"/>
      <c r="P31" s="10"/>
      <c r="Q31" s="10"/>
      <c r="R31" s="10"/>
    </row>
    <row r="32" spans="2:18" ht="15.75" customHeight="1">
      <c r="B32" s="450"/>
      <c r="C32" s="451"/>
      <c r="D32" s="451"/>
      <c r="E32" s="451"/>
      <c r="F32" s="451"/>
      <c r="G32" s="452"/>
      <c r="H32" s="1"/>
      <c r="I32" s="458" t="s">
        <v>24</v>
      </c>
      <c r="J32" s="429"/>
      <c r="K32" s="429"/>
      <c r="L32" s="429"/>
      <c r="M32" s="430"/>
      <c r="N32" s="7"/>
      <c r="O32" s="10"/>
      <c r="P32" s="10"/>
      <c r="Q32" s="10"/>
      <c r="R32" s="10"/>
    </row>
    <row r="33" spans="2:13" ht="15.75" customHeight="1">
      <c r="B33" s="450"/>
      <c r="C33" s="451"/>
      <c r="D33" s="451"/>
      <c r="E33" s="451"/>
      <c r="F33" s="451"/>
      <c r="G33" s="452"/>
      <c r="H33" s="20"/>
      <c r="I33" s="458" t="s">
        <v>25</v>
      </c>
      <c r="J33" s="429"/>
      <c r="K33" s="429"/>
      <c r="L33" s="429"/>
      <c r="M33" s="430"/>
    </row>
    <row r="34" spans="2:13" ht="15.75" customHeight="1">
      <c r="B34" s="453"/>
      <c r="C34" s="454"/>
      <c r="D34" s="454"/>
      <c r="E34" s="454"/>
      <c r="F34" s="454"/>
      <c r="G34" s="455"/>
      <c r="H34" s="1"/>
      <c r="I34" s="458" t="s">
        <v>26</v>
      </c>
      <c r="J34" s="429"/>
      <c r="K34" s="429"/>
      <c r="L34" s="429"/>
      <c r="M34" s="430"/>
    </row>
    <row r="35" spans="2:13" ht="8.25" customHeight="1">
      <c r="B35" s="16"/>
      <c r="C35" s="21"/>
      <c r="D35" s="21"/>
      <c r="E35" s="21"/>
      <c r="F35" s="21"/>
      <c r="G35" s="21"/>
      <c r="H35" s="1"/>
      <c r="I35" s="22"/>
      <c r="J35" s="23"/>
      <c r="K35" s="22"/>
      <c r="L35" s="22"/>
      <c r="M35" s="22"/>
    </row>
    <row r="36" spans="2:13" ht="25.5" customHeight="1">
      <c r="B36" s="16"/>
      <c r="C36" s="24"/>
      <c r="D36" s="24"/>
      <c r="E36" s="24"/>
      <c r="F36" s="24"/>
      <c r="G36" s="24"/>
      <c r="H36" s="1"/>
      <c r="I36" s="459" t="s">
        <v>27</v>
      </c>
      <c r="J36" s="448"/>
      <c r="K36" s="448"/>
      <c r="L36" s="448"/>
      <c r="M36" s="449"/>
    </row>
    <row r="37" spans="2:13" ht="15.75" customHeight="1">
      <c r="B37" s="16"/>
      <c r="C37" s="24"/>
      <c r="D37" s="24"/>
      <c r="E37" s="24"/>
      <c r="F37" s="24"/>
      <c r="G37" s="24"/>
      <c r="H37" s="1"/>
      <c r="I37" s="450"/>
      <c r="J37" s="451"/>
      <c r="K37" s="451"/>
      <c r="L37" s="451"/>
      <c r="M37" s="452"/>
    </row>
    <row r="38" spans="2:13" ht="15.75" customHeight="1">
      <c r="B38" s="16"/>
      <c r="C38" s="24"/>
      <c r="D38" s="24"/>
      <c r="E38" s="24"/>
      <c r="F38" s="24"/>
      <c r="G38" s="24"/>
      <c r="H38" s="1"/>
      <c r="I38" s="453"/>
      <c r="J38" s="454"/>
      <c r="K38" s="454"/>
      <c r="L38" s="454"/>
      <c r="M38" s="455"/>
    </row>
  </sheetData>
  <mergeCells count="53">
    <mergeCell ref="I36:M38"/>
    <mergeCell ref="F20:M20"/>
    <mergeCell ref="F21:M21"/>
    <mergeCell ref="N21:N22"/>
    <mergeCell ref="O21:O22"/>
    <mergeCell ref="G22:K22"/>
    <mergeCell ref="L22:M23"/>
    <mergeCell ref="G23:K23"/>
    <mergeCell ref="N19:N20"/>
    <mergeCell ref="O19:O20"/>
    <mergeCell ref="O27:R28"/>
    <mergeCell ref="B15:E15"/>
    <mergeCell ref="B16:E16"/>
    <mergeCell ref="B17:E17"/>
    <mergeCell ref="B18:E18"/>
    <mergeCell ref="B19:E19"/>
    <mergeCell ref="B21:E21"/>
    <mergeCell ref="B22:E23"/>
    <mergeCell ref="B29:G34"/>
    <mergeCell ref="B20:E20"/>
    <mergeCell ref="I25:M27"/>
    <mergeCell ref="I28:M30"/>
    <mergeCell ref="I32:M32"/>
    <mergeCell ref="I33:M33"/>
    <mergeCell ref="I34:M34"/>
    <mergeCell ref="F15:M15"/>
    <mergeCell ref="F16:M16"/>
    <mergeCell ref="F17:M17"/>
    <mergeCell ref="F18:M18"/>
    <mergeCell ref="F19:M19"/>
    <mergeCell ref="B13:E13"/>
    <mergeCell ref="F13:M13"/>
    <mergeCell ref="N13:N14"/>
    <mergeCell ref="O13:O14"/>
    <mergeCell ref="F14:M14"/>
    <mergeCell ref="B14:E14"/>
    <mergeCell ref="B7:R7"/>
    <mergeCell ref="B10:E10"/>
    <mergeCell ref="F10:M10"/>
    <mergeCell ref="O10:R10"/>
    <mergeCell ref="B11:E11"/>
    <mergeCell ref="F11:M11"/>
    <mergeCell ref="N11:N12"/>
    <mergeCell ref="O11:R11"/>
    <mergeCell ref="O12:R12"/>
    <mergeCell ref="B12:E12"/>
    <mergeCell ref="F12:M12"/>
    <mergeCell ref="B1:C4"/>
    <mergeCell ref="D1:R1"/>
    <mergeCell ref="D2:R2"/>
    <mergeCell ref="D3:R3"/>
    <mergeCell ref="D4:K4"/>
    <mergeCell ref="L4:R4"/>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13">
        <x14:dataValidation type="list" allowBlank="1" showErrorMessage="1" xr:uid="{C56284F9-7C62-4040-A922-953F85495C53}">
          <x14:formula1>
            <xm:f>'LISTAS 1'!$A$2</xm:f>
          </x14:formula1>
          <xm:sqref>F10:M10</xm:sqref>
        </x14:dataValidation>
        <x14:dataValidation type="list" allowBlank="1" showInputMessage="1" showErrorMessage="1" xr:uid="{3EEFB343-281D-4F59-A0D9-7D0D2DBB7F42}">
          <x14:formula1>
            <xm:f>'LISTAS 1'!$B$2:$B$6</xm:f>
          </x14:formula1>
          <xm:sqref>F11:M11</xm:sqref>
        </x14:dataValidation>
        <x14:dataValidation type="list" allowBlank="1" showInputMessage="1" showErrorMessage="1" xr:uid="{A79826BE-5401-407D-8939-53CF0FCD64A6}">
          <x14:formula1>
            <xm:f>'LISTAS 1'!$C$2:$C$7</xm:f>
          </x14:formula1>
          <xm:sqref>F12:M12</xm:sqref>
        </x14:dataValidation>
        <x14:dataValidation type="list" allowBlank="1" showErrorMessage="1" xr:uid="{44374575-5BB3-4610-B0C5-A072F135F2E5}">
          <x14:formula1>
            <xm:f>'LISTAS 1'!$D$2:$D$5</xm:f>
          </x14:formula1>
          <xm:sqref>F13:M13</xm:sqref>
        </x14:dataValidation>
        <x14:dataValidation type="list" allowBlank="1" showErrorMessage="1" xr:uid="{291BB5A0-A3E2-48DC-BE39-2FAFE325B21D}">
          <x14:formula1>
            <xm:f>'LISTAS 1'!$I$2:$I$16</xm:f>
          </x14:formula1>
          <xm:sqref>F14:M14</xm:sqref>
        </x14:dataValidation>
        <x14:dataValidation type="list" allowBlank="1" showErrorMessage="1" xr:uid="{9CE8F02C-DB26-4B7E-9889-EA475D2E53DE}">
          <x14:formula1>
            <xm:f>'LISTAS 1'!$H$2:$H$16</xm:f>
          </x14:formula1>
          <xm:sqref>F16:M16</xm:sqref>
        </x14:dataValidation>
        <x14:dataValidation type="list" allowBlank="1" showErrorMessage="1" xr:uid="{85701380-9310-46AA-824A-ABC87816E675}">
          <x14:formula1>
            <xm:f>'LISTAS 1'!$P$2:$P$8</xm:f>
          </x14:formula1>
          <xm:sqref>F17:M17</xm:sqref>
        </x14:dataValidation>
        <x14:dataValidation type="list" allowBlank="1" showErrorMessage="1" xr:uid="{BF02D6C7-6E4A-4A53-AAEE-1E9E779C42A8}">
          <x14:formula1>
            <xm:f>'LISTAS 1'!$Q$2:$Q$21</xm:f>
          </x14:formula1>
          <xm:sqref>F18:M18</xm:sqref>
        </x14:dataValidation>
        <x14:dataValidation type="list" allowBlank="1" showErrorMessage="1" xr:uid="{D548B0F2-5636-4410-9010-6A7F40BB85E9}">
          <x14:formula1>
            <xm:f>'LISTAS 1'!$S$2:$S$6</xm:f>
          </x14:formula1>
          <xm:sqref>F19:M19</xm:sqref>
        </x14:dataValidation>
        <x14:dataValidation type="list" allowBlank="1" showErrorMessage="1" xr:uid="{25B0D1BC-7CB9-42EF-817B-557BBDBDC996}">
          <x14:formula1>
            <xm:f>'LISTAS 1'!$S$2:$S$38</xm:f>
          </x14:formula1>
          <xm:sqref>F20:M20</xm:sqref>
        </x14:dataValidation>
        <x14:dataValidation type="list" allowBlank="1" showInputMessage="1" showErrorMessage="1" prompt="Error - Seleccione un valor de la lista desplegable" xr:uid="{8AED0D36-6219-4EC4-9639-15784D2ADA8A}">
          <x14:formula1>
            <xm:f>'LISTAS 1'!$Y$2:$Y$13</xm:f>
          </x14:formula1>
          <xm:sqref>G22:K22</xm:sqref>
        </x14:dataValidation>
        <x14:dataValidation type="list" allowBlank="1" showInputMessage="1" showErrorMessage="1" xr:uid="{35702B83-DD64-4380-94D0-68AA63C79D19}">
          <x14:formula1>
            <xm:f>'LISTAS 1'!$Y$2:$Y$13</xm:f>
          </x14:formula1>
          <xm:sqref>G23:K23</xm:sqref>
        </x14:dataValidation>
        <x14:dataValidation type="list" allowBlank="1" showInputMessage="1" showErrorMessage="1" prompt="Relacione el año vigente" xr:uid="{C61FBA57-4932-4E38-A22D-CABFD2A96321}">
          <x14:formula1>
            <xm:f>'LISTAS 1'!$Z$2:$Z$6</xm:f>
          </x14:formula1>
          <xm:sqref>L22:M23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B1:D27"/>
  <sheetViews>
    <sheetView topLeftCell="A23" workbookViewId="0"/>
  </sheetViews>
  <sheetFormatPr baseColWidth="10" defaultColWidth="14.42578125" defaultRowHeight="15" customHeight="1"/>
  <cols>
    <col min="1" max="2" width="3.7109375" customWidth="1"/>
    <col min="3" max="3" width="32.140625" customWidth="1"/>
    <col min="4" max="4" width="224" customWidth="1"/>
    <col min="5" max="5" width="3.5703125" customWidth="1"/>
    <col min="6" max="6" width="11.42578125" customWidth="1"/>
    <col min="7" max="26" width="10.7109375" customWidth="1"/>
  </cols>
  <sheetData>
    <row r="1" spans="2:4" ht="44.25" customHeight="1">
      <c r="B1" s="112"/>
      <c r="C1" s="799" t="s">
        <v>534</v>
      </c>
      <c r="D1" s="430"/>
    </row>
    <row r="2" spans="2:4" ht="14.25" customHeight="1">
      <c r="B2" s="112"/>
      <c r="C2" s="112"/>
      <c r="D2" s="112"/>
    </row>
    <row r="3" spans="2:4" ht="14.25" customHeight="1">
      <c r="B3" s="112"/>
      <c r="C3" s="113" t="s">
        <v>535</v>
      </c>
      <c r="D3" s="114"/>
    </row>
    <row r="4" spans="2:4" ht="14.25" customHeight="1">
      <c r="B4" s="112"/>
      <c r="C4" s="115"/>
      <c r="D4" s="112"/>
    </row>
    <row r="5" spans="2:4" ht="14.25" customHeight="1">
      <c r="B5" s="116">
        <v>1</v>
      </c>
      <c r="C5" s="797" t="s">
        <v>536</v>
      </c>
      <c r="D5" s="433"/>
    </row>
    <row r="6" spans="2:4" ht="14.25" customHeight="1">
      <c r="B6" s="116">
        <v>2</v>
      </c>
      <c r="C6" s="797" t="s">
        <v>537</v>
      </c>
      <c r="D6" s="433"/>
    </row>
    <row r="7" spans="2:4" ht="14.25" customHeight="1">
      <c r="B7" s="116">
        <v>3</v>
      </c>
      <c r="C7" s="797" t="s">
        <v>538</v>
      </c>
      <c r="D7" s="433"/>
    </row>
    <row r="8" spans="2:4" ht="14.25" customHeight="1">
      <c r="B8" s="116">
        <v>4</v>
      </c>
      <c r="C8" s="797" t="s">
        <v>539</v>
      </c>
      <c r="D8" s="433"/>
    </row>
    <row r="9" spans="2:4" ht="45" customHeight="1">
      <c r="B9" s="116">
        <v>5</v>
      </c>
      <c r="C9" s="797" t="s">
        <v>540</v>
      </c>
      <c r="D9" s="433"/>
    </row>
    <row r="10" spans="2:4" ht="12.75" customHeight="1">
      <c r="B10" s="116">
        <v>6</v>
      </c>
      <c r="C10" s="797" t="s">
        <v>541</v>
      </c>
      <c r="D10" s="433"/>
    </row>
    <row r="11" spans="2:4" ht="31.5" customHeight="1">
      <c r="B11" s="116">
        <v>7</v>
      </c>
      <c r="C11" s="797" t="s">
        <v>542</v>
      </c>
      <c r="D11" s="433"/>
    </row>
    <row r="12" spans="2:4" ht="9.75" customHeight="1">
      <c r="B12" s="116">
        <v>8</v>
      </c>
      <c r="C12" s="117" t="s">
        <v>543</v>
      </c>
      <c r="D12" s="117"/>
    </row>
    <row r="13" spans="2:4" ht="15.75" customHeight="1">
      <c r="B13" s="116">
        <v>9</v>
      </c>
      <c r="C13" s="117" t="s">
        <v>544</v>
      </c>
      <c r="D13" s="117"/>
    </row>
    <row r="14" spans="2:4" ht="15.75" customHeight="1">
      <c r="B14" s="116">
        <v>10</v>
      </c>
      <c r="C14" s="798" t="s">
        <v>545</v>
      </c>
      <c r="D14" s="433"/>
    </row>
    <row r="15" spans="2:4" ht="13.5" customHeight="1">
      <c r="B15" s="116">
        <v>11</v>
      </c>
      <c r="C15" s="798" t="s">
        <v>546</v>
      </c>
      <c r="D15" s="433"/>
    </row>
    <row r="16" spans="2:4" ht="15.75" customHeight="1">
      <c r="B16" s="116">
        <v>12</v>
      </c>
      <c r="C16" s="798" t="s">
        <v>547</v>
      </c>
      <c r="D16" s="433"/>
    </row>
    <row r="19" spans="3:4" ht="15" customHeight="1">
      <c r="C19" s="118" t="s">
        <v>548</v>
      </c>
      <c r="D19" s="118" t="s">
        <v>549</v>
      </c>
    </row>
    <row r="20" spans="3:4" ht="147.75" customHeight="1">
      <c r="C20" s="119" t="s">
        <v>550</v>
      </c>
      <c r="D20" s="120" t="s">
        <v>551</v>
      </c>
    </row>
    <row r="21" spans="3:4" ht="195" customHeight="1">
      <c r="C21" s="119" t="s">
        <v>552</v>
      </c>
      <c r="D21" s="120" t="s">
        <v>553</v>
      </c>
    </row>
    <row r="22" spans="3:4" ht="245.25" customHeight="1">
      <c r="C22" s="119" t="s">
        <v>554</v>
      </c>
      <c r="D22" s="120" t="s">
        <v>555</v>
      </c>
    </row>
    <row r="23" spans="3:4" ht="324.75" customHeight="1">
      <c r="C23" s="121" t="s">
        <v>556</v>
      </c>
      <c r="D23" s="120" t="s">
        <v>557</v>
      </c>
    </row>
    <row r="24" spans="3:4" ht="202.5" customHeight="1">
      <c r="C24" s="119" t="s">
        <v>558</v>
      </c>
      <c r="D24" s="120" t="s">
        <v>559</v>
      </c>
    </row>
    <row r="25" spans="3:4" ht="386.25" customHeight="1">
      <c r="C25" s="121" t="s">
        <v>560</v>
      </c>
      <c r="D25" s="120" t="s">
        <v>561</v>
      </c>
    </row>
    <row r="26" spans="3:4" ht="14.25" customHeight="1">
      <c r="C26" s="121" t="s">
        <v>562</v>
      </c>
      <c r="D26" s="122" t="s">
        <v>563</v>
      </c>
    </row>
    <row r="27" spans="3:4" ht="187.5" customHeight="1">
      <c r="C27" s="124" t="s">
        <v>564</v>
      </c>
      <c r="D27" s="123" t="s">
        <v>565</v>
      </c>
    </row>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A00-000000000000}"/>
    <hyperlink ref="C25" location="null!_Toc461442754" display="'2. SEGUIMIENTO METAS PRODUCTO'!_Toc461442754" xr:uid="{00000000-0004-0000-0A00-000001000000}"/>
    <hyperlink ref="C26" location="null!Área_de_impresión" display="'4. METAS RESULTADO PDD'!Área_de_impresión" xr:uid="{00000000-0004-0000-0A00-000002000000}"/>
  </hyperlinks>
  <pageMargins left="0.25" right="0.25" top="0.75" bottom="0.75" header="0" footer="0"/>
  <pageSetup orientation="portrait"/>
  <colBreaks count="1" manualBreakCount="1">
    <brk id="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38030"/>
  </sheetPr>
  <dimension ref="A1:AV53"/>
  <sheetViews>
    <sheetView showGridLines="0" topLeftCell="AC9" zoomScale="55" zoomScaleNormal="55" workbookViewId="0">
      <selection activeCell="AT58" sqref="AT58"/>
    </sheetView>
  </sheetViews>
  <sheetFormatPr baseColWidth="10" defaultColWidth="14.42578125" defaultRowHeight="15" customHeight="1" outlineLevelCol="1"/>
  <cols>
    <col min="1" max="1" width="15.85546875" style="181" customWidth="1"/>
    <col min="2" max="3" width="13.42578125" style="142" customWidth="1"/>
    <col min="4" max="4" width="20.28515625" style="142" customWidth="1"/>
    <col min="5" max="5" width="17.7109375" style="173" customWidth="1"/>
    <col min="6" max="6" width="15.7109375" style="173" customWidth="1" outlineLevel="1"/>
    <col min="7" max="11" width="15.7109375" style="142" customWidth="1" outlineLevel="1"/>
    <col min="12" max="12" width="13.85546875" style="142" customWidth="1" outlineLevel="1"/>
    <col min="13" max="13" width="2.42578125" style="142" customWidth="1"/>
    <col min="14" max="14" width="17.85546875" style="142" customWidth="1"/>
    <col min="15" max="15" width="17.85546875" style="142" customWidth="1" outlineLevel="1"/>
    <col min="16" max="16" width="21.28515625" style="142" customWidth="1" outlineLevel="1"/>
    <col min="17" max="17" width="17.85546875" style="142" customWidth="1" outlineLevel="1"/>
    <col min="18" max="18" width="20.140625" style="142" customWidth="1" outlineLevel="1"/>
    <col min="19" max="21" width="17.85546875" style="142" customWidth="1" outlineLevel="1"/>
    <col min="22" max="22" width="2.42578125" style="142" customWidth="1"/>
    <col min="23" max="23" width="20" style="142" customWidth="1"/>
    <col min="24" max="24" width="18.140625" style="142" customWidth="1" outlineLevel="1"/>
    <col min="25" max="25" width="21" style="142" customWidth="1" outlineLevel="1"/>
    <col min="26" max="30" width="18.140625" style="142" customWidth="1" outlineLevel="1"/>
    <col min="31" max="31" width="2.42578125" style="142" customWidth="1"/>
    <col min="32" max="32" width="19.5703125" style="142" customWidth="1"/>
    <col min="33" max="39" width="19.5703125" style="142" customWidth="1" outlineLevel="1"/>
    <col min="40" max="40" width="2.42578125" style="142" customWidth="1"/>
    <col min="41" max="48" width="21.85546875" style="142" customWidth="1"/>
    <col min="49" max="16384" width="14.42578125" style="142"/>
  </cols>
  <sheetData>
    <row r="1" spans="1:48" ht="27" customHeight="1">
      <c r="A1" s="416"/>
      <c r="B1" s="417"/>
      <c r="C1" s="422" t="s">
        <v>0</v>
      </c>
      <c r="D1" s="423"/>
      <c r="E1" s="423"/>
      <c r="F1" s="423"/>
      <c r="G1" s="423"/>
      <c r="H1" s="423"/>
      <c r="I1" s="423"/>
      <c r="J1" s="423"/>
      <c r="K1" s="423"/>
      <c r="L1" s="423"/>
    </row>
    <row r="2" spans="1:48" ht="27" customHeight="1">
      <c r="A2" s="418"/>
      <c r="B2" s="419"/>
      <c r="C2" s="422" t="s">
        <v>1</v>
      </c>
      <c r="D2" s="423"/>
      <c r="E2" s="423"/>
      <c r="F2" s="423"/>
      <c r="G2" s="423"/>
      <c r="H2" s="423"/>
      <c r="I2" s="423"/>
      <c r="J2" s="423"/>
      <c r="K2" s="423"/>
      <c r="L2" s="423"/>
    </row>
    <row r="3" spans="1:48" ht="27" customHeight="1">
      <c r="A3" s="418"/>
      <c r="B3" s="419"/>
      <c r="C3" s="422" t="s">
        <v>2</v>
      </c>
      <c r="D3" s="423"/>
      <c r="E3" s="423"/>
      <c r="F3" s="423"/>
      <c r="G3" s="423"/>
      <c r="H3" s="423"/>
      <c r="I3" s="423"/>
      <c r="J3" s="423"/>
      <c r="K3" s="423"/>
      <c r="L3" s="423"/>
    </row>
    <row r="4" spans="1:48" ht="27" customHeight="1">
      <c r="A4" s="420"/>
      <c r="B4" s="421"/>
      <c r="C4" s="422" t="s">
        <v>925</v>
      </c>
      <c r="D4" s="423"/>
      <c r="E4" s="423"/>
      <c r="F4" s="423"/>
      <c r="G4" s="423"/>
      <c r="H4" s="423"/>
      <c r="I4" s="423"/>
      <c r="J4" s="424"/>
      <c r="K4" s="425" t="s">
        <v>1159</v>
      </c>
      <c r="L4" s="426"/>
    </row>
    <row r="5" spans="1:48" ht="18" customHeight="1">
      <c r="B5" s="140"/>
      <c r="C5" s="140"/>
      <c r="D5" s="140"/>
      <c r="E5" s="171"/>
      <c r="F5" s="171"/>
      <c r="G5" s="140"/>
      <c r="H5" s="140"/>
      <c r="I5" s="140"/>
      <c r="J5" s="140"/>
      <c r="K5" s="140"/>
      <c r="L5" s="140"/>
    </row>
    <row r="6" spans="1:48" s="393" customFormat="1" ht="108.75" customHeight="1">
      <c r="A6" s="805" t="s">
        <v>1184</v>
      </c>
      <c r="B6" s="806"/>
      <c r="C6" s="806"/>
      <c r="D6" s="806"/>
      <c r="E6" s="806"/>
      <c r="F6" s="806"/>
      <c r="G6" s="806"/>
      <c r="H6" s="806"/>
      <c r="I6" s="806"/>
      <c r="J6" s="806"/>
      <c r="K6" s="806"/>
      <c r="L6" s="806"/>
      <c r="M6" s="806"/>
      <c r="N6" s="806"/>
      <c r="O6" s="806"/>
      <c r="P6" s="806"/>
      <c r="Q6" s="806"/>
      <c r="R6" s="806"/>
      <c r="S6" s="806"/>
      <c r="T6" s="806"/>
      <c r="U6" s="806"/>
      <c r="V6" s="806"/>
      <c r="W6" s="806"/>
      <c r="X6" s="806"/>
      <c r="Y6" s="806"/>
      <c r="Z6" s="806"/>
      <c r="AA6" s="806"/>
      <c r="AB6" s="806"/>
      <c r="AC6" s="806"/>
      <c r="AD6" s="806"/>
      <c r="AE6" s="806"/>
      <c r="AF6" s="806"/>
      <c r="AG6" s="806"/>
      <c r="AH6" s="806"/>
      <c r="AI6" s="806"/>
      <c r="AJ6" s="806"/>
      <c r="AK6" s="807"/>
      <c r="AL6" s="392"/>
    </row>
    <row r="7" spans="1:48" ht="40.5" customHeight="1">
      <c r="B7" s="141"/>
      <c r="C7" s="141"/>
      <c r="D7" s="141"/>
      <c r="E7" s="172"/>
      <c r="F7" s="172"/>
      <c r="G7" s="141"/>
      <c r="H7" s="141"/>
      <c r="I7" s="141"/>
      <c r="J7" s="141"/>
      <c r="K7" s="141"/>
      <c r="L7" s="141"/>
    </row>
    <row r="8" spans="1:48" s="313" customFormat="1" ht="33" customHeight="1">
      <c r="B8" s="295"/>
      <c r="C8" s="295"/>
      <c r="D8" s="295"/>
      <c r="E8" s="810" t="s">
        <v>894</v>
      </c>
      <c r="F8" s="811"/>
      <c r="G8" s="811"/>
      <c r="H8" s="811"/>
      <c r="I8" s="808" t="s">
        <v>921</v>
      </c>
      <c r="J8" s="809"/>
      <c r="K8" s="809"/>
      <c r="L8" s="809"/>
      <c r="M8" s="315"/>
      <c r="N8" s="810" t="s">
        <v>922</v>
      </c>
      <c r="O8" s="811"/>
      <c r="P8" s="811"/>
      <c r="Q8" s="811"/>
      <c r="R8" s="808" t="s">
        <v>804</v>
      </c>
      <c r="S8" s="809"/>
      <c r="T8" s="809"/>
      <c r="U8" s="809"/>
      <c r="V8" s="315"/>
      <c r="W8" s="810" t="s">
        <v>805</v>
      </c>
      <c r="X8" s="811"/>
      <c r="Y8" s="811"/>
      <c r="Z8" s="811"/>
      <c r="AA8" s="808" t="s">
        <v>806</v>
      </c>
      <c r="AB8" s="809"/>
      <c r="AC8" s="809"/>
      <c r="AD8" s="809"/>
      <c r="AE8" s="315"/>
      <c r="AF8" s="810" t="s">
        <v>807</v>
      </c>
      <c r="AG8" s="811"/>
      <c r="AH8" s="811"/>
      <c r="AI8" s="811"/>
      <c r="AJ8" s="808" t="s">
        <v>808</v>
      </c>
      <c r="AK8" s="809"/>
      <c r="AL8" s="809"/>
      <c r="AM8" s="809"/>
      <c r="AN8" s="315"/>
      <c r="AO8" s="800" t="s">
        <v>802</v>
      </c>
      <c r="AP8" s="801"/>
      <c r="AQ8" s="801"/>
      <c r="AR8" s="802"/>
      <c r="AS8" s="803" t="s">
        <v>803</v>
      </c>
      <c r="AT8" s="804"/>
      <c r="AU8" s="804"/>
      <c r="AV8" s="804"/>
    </row>
    <row r="9" spans="1:48" s="313" customFormat="1" ht="65.25" customHeight="1">
      <c r="A9" s="314" t="s">
        <v>809</v>
      </c>
      <c r="B9" s="314" t="s">
        <v>773</v>
      </c>
      <c r="C9" s="314" t="s">
        <v>566</v>
      </c>
      <c r="D9" s="314" t="s">
        <v>567</v>
      </c>
      <c r="E9" s="314" t="s">
        <v>568</v>
      </c>
      <c r="F9" s="314" t="s">
        <v>569</v>
      </c>
      <c r="G9" s="314" t="s">
        <v>570</v>
      </c>
      <c r="H9" s="314" t="s">
        <v>571</v>
      </c>
      <c r="I9" s="299" t="s">
        <v>917</v>
      </c>
      <c r="J9" s="299" t="s">
        <v>918</v>
      </c>
      <c r="K9" s="312" t="s">
        <v>919</v>
      </c>
      <c r="L9" s="312" t="s">
        <v>920</v>
      </c>
      <c r="M9" s="316"/>
      <c r="N9" s="314" t="s">
        <v>568</v>
      </c>
      <c r="O9" s="314" t="s">
        <v>569</v>
      </c>
      <c r="P9" s="314" t="s">
        <v>570</v>
      </c>
      <c r="Q9" s="314" t="s">
        <v>571</v>
      </c>
      <c r="R9" s="299" t="s">
        <v>917</v>
      </c>
      <c r="S9" s="299" t="s">
        <v>918</v>
      </c>
      <c r="T9" s="312" t="s">
        <v>919</v>
      </c>
      <c r="U9" s="312" t="s">
        <v>920</v>
      </c>
      <c r="V9" s="316"/>
      <c r="W9" s="314" t="s">
        <v>568</v>
      </c>
      <c r="X9" s="314" t="s">
        <v>569</v>
      </c>
      <c r="Y9" s="314" t="s">
        <v>570</v>
      </c>
      <c r="Z9" s="314" t="s">
        <v>571</v>
      </c>
      <c r="AA9" s="299" t="s">
        <v>917</v>
      </c>
      <c r="AB9" s="299" t="s">
        <v>918</v>
      </c>
      <c r="AC9" s="312" t="s">
        <v>919</v>
      </c>
      <c r="AD9" s="312" t="s">
        <v>920</v>
      </c>
      <c r="AE9" s="316"/>
      <c r="AF9" s="314" t="s">
        <v>568</v>
      </c>
      <c r="AG9" s="314" t="s">
        <v>569</v>
      </c>
      <c r="AH9" s="314" t="s">
        <v>570</v>
      </c>
      <c r="AI9" s="314" t="s">
        <v>571</v>
      </c>
      <c r="AJ9" s="299" t="s">
        <v>917</v>
      </c>
      <c r="AK9" s="299" t="s">
        <v>918</v>
      </c>
      <c r="AL9" s="312" t="s">
        <v>919</v>
      </c>
      <c r="AM9" s="312" t="s">
        <v>920</v>
      </c>
      <c r="AN9" s="316"/>
      <c r="AO9" s="299" t="s">
        <v>568</v>
      </c>
      <c r="AP9" s="299" t="s">
        <v>569</v>
      </c>
      <c r="AQ9" s="299" t="s">
        <v>570</v>
      </c>
      <c r="AR9" s="299" t="s">
        <v>571</v>
      </c>
      <c r="AS9" s="314" t="s">
        <v>568</v>
      </c>
      <c r="AT9" s="314" t="s">
        <v>569</v>
      </c>
      <c r="AU9" s="314" t="s">
        <v>570</v>
      </c>
      <c r="AV9" s="314" t="s">
        <v>571</v>
      </c>
    </row>
    <row r="10" spans="1:48" s="180" customFormat="1" ht="22.5" customHeight="1">
      <c r="A10" s="812">
        <v>1</v>
      </c>
      <c r="B10" s="815" t="s">
        <v>869</v>
      </c>
      <c r="C10" s="238">
        <v>1</v>
      </c>
      <c r="D10" s="238" t="s">
        <v>572</v>
      </c>
      <c r="E10" s="239">
        <v>245327185.43046674</v>
      </c>
      <c r="F10" s="240">
        <v>6.75</v>
      </c>
      <c r="G10" s="239">
        <v>0</v>
      </c>
      <c r="H10" s="241">
        <v>0</v>
      </c>
      <c r="I10" s="249">
        <v>140582400</v>
      </c>
      <c r="J10" s="250">
        <v>6.75</v>
      </c>
      <c r="K10" s="251"/>
      <c r="L10" s="241"/>
      <c r="M10" s="317"/>
      <c r="N10" s="239">
        <v>105501660.23792353</v>
      </c>
      <c r="O10" s="330">
        <v>1.5</v>
      </c>
      <c r="P10" s="239">
        <v>187666867</v>
      </c>
      <c r="Q10" s="252">
        <v>0.44</v>
      </c>
      <c r="R10" s="319">
        <v>104504966.77481368</v>
      </c>
      <c r="S10" s="240">
        <v>1.5</v>
      </c>
      <c r="T10" s="319">
        <v>187666867</v>
      </c>
      <c r="U10" s="252">
        <v>0.44</v>
      </c>
      <c r="V10" s="317"/>
      <c r="W10" s="239">
        <f>157496500*X10</f>
        <v>0</v>
      </c>
      <c r="X10" s="240">
        <v>0</v>
      </c>
      <c r="Y10" s="239">
        <v>0</v>
      </c>
      <c r="Z10" s="240">
        <v>0</v>
      </c>
      <c r="AA10" s="239">
        <f>170581021.89781*AB10</f>
        <v>0</v>
      </c>
      <c r="AB10" s="240">
        <v>0</v>
      </c>
      <c r="AC10" s="406">
        <f>45617839.8*AD10</f>
        <v>0</v>
      </c>
      <c r="AD10" s="240">
        <v>0</v>
      </c>
      <c r="AE10" s="317"/>
      <c r="AF10" s="239">
        <v>0</v>
      </c>
      <c r="AG10" s="240">
        <v>0</v>
      </c>
      <c r="AH10" s="178"/>
      <c r="AI10" s="178"/>
      <c r="AJ10" s="178"/>
      <c r="AK10" s="178"/>
      <c r="AL10" s="178"/>
      <c r="AM10" s="178"/>
      <c r="AN10" s="317"/>
      <c r="AO10" s="179">
        <f>E10+N10+W10+AF10</f>
        <v>350828845.66839027</v>
      </c>
      <c r="AP10" s="240">
        <f>+F10+O10+X10+AG10</f>
        <v>8.25</v>
      </c>
      <c r="AQ10" s="179">
        <f t="shared" ref="AQ10:AQ29" si="0">+G10+P10+Y10+AH10</f>
        <v>187666867</v>
      </c>
      <c r="AR10" s="408">
        <f t="shared" ref="AR10:AR30" si="1">+H10+Q10+Z10+AI10</f>
        <v>0.44</v>
      </c>
      <c r="AS10" s="179">
        <f t="shared" ref="AS10:AS29" si="2">+I10+R10+AA10+AJ10</f>
        <v>245087366.77481368</v>
      </c>
      <c r="AT10" s="179">
        <f t="shared" ref="AT10:AT29" si="3">+J10+S10+AB10+AK10</f>
        <v>8.25</v>
      </c>
      <c r="AU10" s="179">
        <f t="shared" ref="AU10:AU29" si="4">+K10+T10+AC10+AL10</f>
        <v>187666867</v>
      </c>
      <c r="AV10" s="408">
        <f t="shared" ref="AV10:AV29" si="5">+L10+U10+AD10+AM10</f>
        <v>0.44</v>
      </c>
    </row>
    <row r="11" spans="1:48" s="180" customFormat="1" ht="22.5" customHeight="1">
      <c r="A11" s="813"/>
      <c r="B11" s="816"/>
      <c r="C11" s="238">
        <v>2</v>
      </c>
      <c r="D11" s="238" t="s">
        <v>331</v>
      </c>
      <c r="E11" s="239">
        <v>0</v>
      </c>
      <c r="F11" s="240">
        <v>0</v>
      </c>
      <c r="G11" s="239">
        <v>0</v>
      </c>
      <c r="H11" s="241">
        <v>0</v>
      </c>
      <c r="I11" s="239">
        <v>0</v>
      </c>
      <c r="J11" s="243">
        <v>0</v>
      </c>
      <c r="K11" s="244"/>
      <c r="L11" s="241"/>
      <c r="M11" s="317"/>
      <c r="N11" s="239">
        <v>404493365.3521989</v>
      </c>
      <c r="O11" s="330">
        <v>5.7510000000000003</v>
      </c>
      <c r="P11" s="239">
        <v>0</v>
      </c>
      <c r="Q11" s="248">
        <v>0</v>
      </c>
      <c r="R11" s="319">
        <v>400672042.61463571</v>
      </c>
      <c r="S11" s="330">
        <v>5.7510000000000003</v>
      </c>
      <c r="T11" s="319">
        <v>0</v>
      </c>
      <c r="U11" s="248">
        <v>0</v>
      </c>
      <c r="V11" s="317"/>
      <c r="W11" s="239">
        <f t="shared" ref="W11:W30" si="6">157496500*X11</f>
        <v>0</v>
      </c>
      <c r="X11" s="240">
        <v>0</v>
      </c>
      <c r="Y11" s="239">
        <v>0</v>
      </c>
      <c r="Z11" s="240">
        <v>0</v>
      </c>
      <c r="AA11" s="239">
        <f t="shared" ref="AA11:AA30" si="7">170581021.89781*AB11</f>
        <v>0</v>
      </c>
      <c r="AB11" s="240">
        <v>0</v>
      </c>
      <c r="AC11" s="406">
        <f t="shared" ref="AC11:AC30" si="8">45617839.8*AD11</f>
        <v>0</v>
      </c>
      <c r="AD11" s="240">
        <v>0</v>
      </c>
      <c r="AE11" s="317"/>
      <c r="AF11" s="239">
        <v>0</v>
      </c>
      <c r="AG11" s="240">
        <v>0</v>
      </c>
      <c r="AH11" s="178"/>
      <c r="AI11" s="178"/>
      <c r="AJ11" s="178"/>
      <c r="AK11" s="178"/>
      <c r="AL11" s="178"/>
      <c r="AM11" s="178"/>
      <c r="AN11" s="317"/>
      <c r="AO11" s="179">
        <f t="shared" ref="AO11:AO30" si="9">E11+N11+W11+AF11</f>
        <v>404493365.3521989</v>
      </c>
      <c r="AP11" s="240">
        <f t="shared" ref="AP11:AP30" si="10">+F11+O11+X11+AG11</f>
        <v>5.7510000000000003</v>
      </c>
      <c r="AQ11" s="179">
        <f t="shared" si="0"/>
        <v>0</v>
      </c>
      <c r="AR11" s="408">
        <f t="shared" si="1"/>
        <v>0</v>
      </c>
      <c r="AS11" s="179">
        <f t="shared" si="2"/>
        <v>400672042.61463571</v>
      </c>
      <c r="AT11" s="179">
        <f t="shared" si="3"/>
        <v>5.7510000000000003</v>
      </c>
      <c r="AU11" s="179">
        <f t="shared" si="4"/>
        <v>0</v>
      </c>
      <c r="AV11" s="408">
        <f t="shared" si="5"/>
        <v>0</v>
      </c>
    </row>
    <row r="12" spans="1:48" s="180" customFormat="1" ht="22.5" customHeight="1">
      <c r="A12" s="813"/>
      <c r="B12" s="816"/>
      <c r="C12" s="238">
        <v>3</v>
      </c>
      <c r="D12" s="238" t="s">
        <v>336</v>
      </c>
      <c r="E12" s="239">
        <v>0</v>
      </c>
      <c r="F12" s="240">
        <v>0</v>
      </c>
      <c r="G12" s="239">
        <v>0</v>
      </c>
      <c r="H12" s="241">
        <v>0</v>
      </c>
      <c r="I12" s="239">
        <v>0</v>
      </c>
      <c r="J12" s="243">
        <v>0</v>
      </c>
      <c r="K12" s="244"/>
      <c r="L12" s="241"/>
      <c r="M12" s="317"/>
      <c r="N12" s="239">
        <v>0</v>
      </c>
      <c r="O12" s="330">
        <v>0</v>
      </c>
      <c r="P12" s="239">
        <v>0</v>
      </c>
      <c r="Q12" s="248">
        <v>0</v>
      </c>
      <c r="R12" s="319">
        <v>0</v>
      </c>
      <c r="S12" s="240">
        <v>0</v>
      </c>
      <c r="T12" s="319">
        <v>0</v>
      </c>
      <c r="U12" s="248">
        <v>0</v>
      </c>
      <c r="V12" s="317"/>
      <c r="W12" s="239">
        <f t="shared" si="6"/>
        <v>157496500</v>
      </c>
      <c r="X12" s="240">
        <v>1</v>
      </c>
      <c r="Y12" s="239">
        <v>0</v>
      </c>
      <c r="Z12" s="240">
        <v>0</v>
      </c>
      <c r="AA12" s="239">
        <f t="shared" si="7"/>
        <v>0</v>
      </c>
      <c r="AB12" s="240">
        <v>0</v>
      </c>
      <c r="AC12" s="406">
        <f t="shared" si="8"/>
        <v>0</v>
      </c>
      <c r="AD12" s="240">
        <v>0</v>
      </c>
      <c r="AE12" s="317"/>
      <c r="AF12" s="239">
        <v>0</v>
      </c>
      <c r="AG12" s="240">
        <v>0</v>
      </c>
      <c r="AH12" s="178"/>
      <c r="AI12" s="178"/>
      <c r="AJ12" s="178"/>
      <c r="AK12" s="178"/>
      <c r="AL12" s="178"/>
      <c r="AM12" s="178"/>
      <c r="AN12" s="317"/>
      <c r="AO12" s="179">
        <f t="shared" si="9"/>
        <v>157496500</v>
      </c>
      <c r="AP12" s="240">
        <f t="shared" si="10"/>
        <v>1</v>
      </c>
      <c r="AQ12" s="179">
        <f t="shared" si="0"/>
        <v>0</v>
      </c>
      <c r="AR12" s="408">
        <f t="shared" si="1"/>
        <v>0</v>
      </c>
      <c r="AS12" s="179">
        <f t="shared" si="2"/>
        <v>0</v>
      </c>
      <c r="AT12" s="179">
        <f t="shared" si="3"/>
        <v>0</v>
      </c>
      <c r="AU12" s="179">
        <f t="shared" si="4"/>
        <v>0</v>
      </c>
      <c r="AV12" s="408">
        <f t="shared" si="5"/>
        <v>0</v>
      </c>
    </row>
    <row r="13" spans="1:48" s="180" customFormat="1" ht="22.5" customHeight="1">
      <c r="A13" s="813"/>
      <c r="B13" s="816"/>
      <c r="C13" s="238">
        <v>4</v>
      </c>
      <c r="D13" s="238" t="s">
        <v>573</v>
      </c>
      <c r="E13" s="239">
        <v>0</v>
      </c>
      <c r="F13" s="240">
        <v>0</v>
      </c>
      <c r="G13" s="239">
        <v>0</v>
      </c>
      <c r="H13" s="241">
        <v>0</v>
      </c>
      <c r="I13" s="239">
        <v>0</v>
      </c>
      <c r="J13" s="243">
        <v>0</v>
      </c>
      <c r="K13" s="244"/>
      <c r="L13" s="241"/>
      <c r="M13" s="317"/>
      <c r="N13" s="239">
        <v>52821164.559120387</v>
      </c>
      <c r="O13" s="330">
        <v>0.751</v>
      </c>
      <c r="P13" s="239">
        <v>0</v>
      </c>
      <c r="Q13" s="248">
        <v>0</v>
      </c>
      <c r="R13" s="319">
        <v>52322153.365256719</v>
      </c>
      <c r="S13" s="330">
        <v>0.751</v>
      </c>
      <c r="T13" s="319">
        <v>0</v>
      </c>
      <c r="U13" s="248">
        <v>0</v>
      </c>
      <c r="V13" s="317"/>
      <c r="W13" s="239">
        <f t="shared" si="6"/>
        <v>0</v>
      </c>
      <c r="X13" s="240">
        <v>0</v>
      </c>
      <c r="Y13" s="239">
        <v>0</v>
      </c>
      <c r="Z13" s="240">
        <v>0</v>
      </c>
      <c r="AA13" s="239">
        <f t="shared" si="7"/>
        <v>0</v>
      </c>
      <c r="AB13" s="240">
        <v>0</v>
      </c>
      <c r="AC13" s="406">
        <f t="shared" si="8"/>
        <v>0</v>
      </c>
      <c r="AD13" s="240">
        <v>0</v>
      </c>
      <c r="AE13" s="317"/>
      <c r="AF13" s="239">
        <v>83161094.224923998</v>
      </c>
      <c r="AG13" s="240">
        <v>2</v>
      </c>
      <c r="AH13" s="178"/>
      <c r="AI13" s="178"/>
      <c r="AJ13" s="178"/>
      <c r="AK13" s="178"/>
      <c r="AL13" s="178"/>
      <c r="AM13" s="178"/>
      <c r="AN13" s="317"/>
      <c r="AO13" s="179">
        <f t="shared" si="9"/>
        <v>135982258.78404438</v>
      </c>
      <c r="AP13" s="240">
        <f t="shared" si="10"/>
        <v>2.7509999999999999</v>
      </c>
      <c r="AQ13" s="179">
        <f t="shared" si="0"/>
        <v>0</v>
      </c>
      <c r="AR13" s="408">
        <f t="shared" si="1"/>
        <v>0</v>
      </c>
      <c r="AS13" s="179">
        <f t="shared" si="2"/>
        <v>52322153.365256719</v>
      </c>
      <c r="AT13" s="179">
        <f t="shared" si="3"/>
        <v>0.751</v>
      </c>
      <c r="AU13" s="179">
        <f t="shared" si="4"/>
        <v>0</v>
      </c>
      <c r="AV13" s="408">
        <f t="shared" si="5"/>
        <v>0</v>
      </c>
    </row>
    <row r="14" spans="1:48" s="180" customFormat="1" ht="22.5" customHeight="1">
      <c r="A14" s="813"/>
      <c r="B14" s="816"/>
      <c r="C14" s="238">
        <v>5</v>
      </c>
      <c r="D14" s="238" t="s">
        <v>344</v>
      </c>
      <c r="E14" s="239">
        <v>0</v>
      </c>
      <c r="F14" s="240">
        <v>0</v>
      </c>
      <c r="G14" s="239">
        <v>0</v>
      </c>
      <c r="H14" s="241">
        <v>0</v>
      </c>
      <c r="I14" s="239">
        <v>0</v>
      </c>
      <c r="J14" s="243">
        <v>0</v>
      </c>
      <c r="K14" s="244"/>
      <c r="L14" s="241"/>
      <c r="M14" s="317"/>
      <c r="N14" s="239">
        <v>0</v>
      </c>
      <c r="O14" s="330">
        <v>0</v>
      </c>
      <c r="P14" s="239">
        <v>0</v>
      </c>
      <c r="Q14" s="248">
        <v>0</v>
      </c>
      <c r="R14" s="319">
        <v>0</v>
      </c>
      <c r="S14" s="240">
        <v>0</v>
      </c>
      <c r="T14" s="319">
        <v>0</v>
      </c>
      <c r="U14" s="248">
        <v>0</v>
      </c>
      <c r="V14" s="317"/>
      <c r="W14" s="239">
        <f t="shared" si="6"/>
        <v>0</v>
      </c>
      <c r="X14" s="240">
        <v>0</v>
      </c>
      <c r="Y14" s="239">
        <v>0</v>
      </c>
      <c r="Z14" s="240">
        <v>0</v>
      </c>
      <c r="AA14" s="239">
        <f t="shared" si="7"/>
        <v>0</v>
      </c>
      <c r="AB14" s="240">
        <v>0</v>
      </c>
      <c r="AC14" s="406">
        <f t="shared" si="8"/>
        <v>0</v>
      </c>
      <c r="AD14" s="240">
        <v>0</v>
      </c>
      <c r="AE14" s="317"/>
      <c r="AF14" s="239">
        <v>41580547.112461999</v>
      </c>
      <c r="AG14" s="240">
        <v>1</v>
      </c>
      <c r="AH14" s="178"/>
      <c r="AI14" s="178"/>
      <c r="AJ14" s="178"/>
      <c r="AK14" s="178"/>
      <c r="AL14" s="178"/>
      <c r="AM14" s="178"/>
      <c r="AN14" s="317"/>
      <c r="AO14" s="179">
        <f t="shared" si="9"/>
        <v>41580547.112461999</v>
      </c>
      <c r="AP14" s="240">
        <f t="shared" si="10"/>
        <v>1</v>
      </c>
      <c r="AQ14" s="179">
        <f t="shared" si="0"/>
        <v>0</v>
      </c>
      <c r="AR14" s="408">
        <f t="shared" si="1"/>
        <v>0</v>
      </c>
      <c r="AS14" s="179">
        <f t="shared" si="2"/>
        <v>0</v>
      </c>
      <c r="AT14" s="179">
        <f t="shared" si="3"/>
        <v>0</v>
      </c>
      <c r="AU14" s="179">
        <f t="shared" si="4"/>
        <v>0</v>
      </c>
      <c r="AV14" s="408">
        <f t="shared" si="5"/>
        <v>0</v>
      </c>
    </row>
    <row r="15" spans="1:48" s="180" customFormat="1" ht="22.5" customHeight="1">
      <c r="A15" s="813"/>
      <c r="B15" s="816"/>
      <c r="C15" s="238">
        <v>6</v>
      </c>
      <c r="D15" s="238" t="s">
        <v>347</v>
      </c>
      <c r="E15" s="239">
        <v>0</v>
      </c>
      <c r="F15" s="240">
        <v>0</v>
      </c>
      <c r="G15" s="239">
        <v>0</v>
      </c>
      <c r="H15" s="241">
        <v>0</v>
      </c>
      <c r="I15" s="239">
        <v>0</v>
      </c>
      <c r="J15" s="243">
        <v>0</v>
      </c>
      <c r="K15" s="244"/>
      <c r="L15" s="241"/>
      <c r="M15" s="317"/>
      <c r="N15" s="239">
        <v>0</v>
      </c>
      <c r="O15" s="330">
        <v>0</v>
      </c>
      <c r="P15" s="239">
        <v>0</v>
      </c>
      <c r="Q15" s="248">
        <v>0</v>
      </c>
      <c r="R15" s="319">
        <v>0</v>
      </c>
      <c r="S15" s="240">
        <v>0</v>
      </c>
      <c r="T15" s="319">
        <v>0</v>
      </c>
      <c r="U15" s="248">
        <v>0</v>
      </c>
      <c r="V15" s="317"/>
      <c r="W15" s="239">
        <f t="shared" si="6"/>
        <v>0</v>
      </c>
      <c r="X15" s="240">
        <v>0</v>
      </c>
      <c r="Y15" s="239">
        <v>0</v>
      </c>
      <c r="Z15" s="240">
        <v>0</v>
      </c>
      <c r="AA15" s="239">
        <f t="shared" si="7"/>
        <v>0</v>
      </c>
      <c r="AB15" s="240">
        <v>0</v>
      </c>
      <c r="AC15" s="406">
        <f t="shared" si="8"/>
        <v>0</v>
      </c>
      <c r="AD15" s="240">
        <v>0</v>
      </c>
      <c r="AE15" s="317"/>
      <c r="AF15" s="239">
        <v>0</v>
      </c>
      <c r="AG15" s="240">
        <v>0</v>
      </c>
      <c r="AH15" s="178"/>
      <c r="AI15" s="178"/>
      <c r="AJ15" s="178"/>
      <c r="AK15" s="178"/>
      <c r="AL15" s="178"/>
      <c r="AM15" s="178"/>
      <c r="AN15" s="317"/>
      <c r="AO15" s="179">
        <f t="shared" si="9"/>
        <v>0</v>
      </c>
      <c r="AP15" s="240">
        <f t="shared" si="10"/>
        <v>0</v>
      </c>
      <c r="AQ15" s="179">
        <f t="shared" si="0"/>
        <v>0</v>
      </c>
      <c r="AR15" s="408">
        <f t="shared" si="1"/>
        <v>0</v>
      </c>
      <c r="AS15" s="179">
        <f t="shared" si="2"/>
        <v>0</v>
      </c>
      <c r="AT15" s="179">
        <f t="shared" si="3"/>
        <v>0</v>
      </c>
      <c r="AU15" s="179">
        <f t="shared" si="4"/>
        <v>0</v>
      </c>
      <c r="AV15" s="408">
        <f t="shared" si="5"/>
        <v>0</v>
      </c>
    </row>
    <row r="16" spans="1:48" s="180" customFormat="1" ht="22.5" customHeight="1">
      <c r="A16" s="813"/>
      <c r="B16" s="816"/>
      <c r="C16" s="238">
        <v>7</v>
      </c>
      <c r="D16" s="238" t="s">
        <v>351</v>
      </c>
      <c r="E16" s="239">
        <v>0</v>
      </c>
      <c r="F16" s="240">
        <v>0</v>
      </c>
      <c r="G16" s="239">
        <v>0</v>
      </c>
      <c r="H16" s="241">
        <v>0</v>
      </c>
      <c r="I16" s="239">
        <v>0</v>
      </c>
      <c r="J16" s="243">
        <v>0</v>
      </c>
      <c r="K16" s="244"/>
      <c r="L16" s="241"/>
      <c r="M16" s="317"/>
      <c r="N16" s="239">
        <v>0</v>
      </c>
      <c r="O16" s="330">
        <v>0</v>
      </c>
      <c r="P16" s="239">
        <v>0</v>
      </c>
      <c r="Q16" s="247">
        <v>0</v>
      </c>
      <c r="R16" s="319">
        <v>0</v>
      </c>
      <c r="S16" s="240">
        <v>0</v>
      </c>
      <c r="T16" s="319">
        <v>0</v>
      </c>
      <c r="U16" s="247">
        <v>0</v>
      </c>
      <c r="V16" s="317"/>
      <c r="W16" s="239">
        <f t="shared" si="6"/>
        <v>0</v>
      </c>
      <c r="X16" s="240">
        <v>0</v>
      </c>
      <c r="Y16" s="239">
        <v>0</v>
      </c>
      <c r="Z16" s="240">
        <v>0</v>
      </c>
      <c r="AA16" s="239">
        <f t="shared" si="7"/>
        <v>0</v>
      </c>
      <c r="AB16" s="240">
        <v>0</v>
      </c>
      <c r="AC16" s="406">
        <f t="shared" si="8"/>
        <v>0</v>
      </c>
      <c r="AD16" s="240">
        <v>0</v>
      </c>
      <c r="AE16" s="317"/>
      <c r="AF16" s="239">
        <v>41580547.112461999</v>
      </c>
      <c r="AG16" s="240">
        <v>1</v>
      </c>
      <c r="AH16" s="178"/>
      <c r="AI16" s="178"/>
      <c r="AJ16" s="178"/>
      <c r="AK16" s="178"/>
      <c r="AL16" s="178"/>
      <c r="AM16" s="178"/>
      <c r="AN16" s="317"/>
      <c r="AO16" s="179">
        <f t="shared" si="9"/>
        <v>41580547.112461999</v>
      </c>
      <c r="AP16" s="240">
        <f t="shared" si="10"/>
        <v>1</v>
      </c>
      <c r="AQ16" s="179">
        <f t="shared" si="0"/>
        <v>0</v>
      </c>
      <c r="AR16" s="408">
        <f t="shared" si="1"/>
        <v>0</v>
      </c>
      <c r="AS16" s="179">
        <f t="shared" si="2"/>
        <v>0</v>
      </c>
      <c r="AT16" s="179">
        <f t="shared" si="3"/>
        <v>0</v>
      </c>
      <c r="AU16" s="179">
        <f t="shared" si="4"/>
        <v>0</v>
      </c>
      <c r="AV16" s="408">
        <f t="shared" si="5"/>
        <v>0</v>
      </c>
    </row>
    <row r="17" spans="1:48" s="180" customFormat="1" ht="22.5" customHeight="1">
      <c r="A17" s="813"/>
      <c r="B17" s="816"/>
      <c r="C17" s="238">
        <v>8</v>
      </c>
      <c r="D17" s="238" t="s">
        <v>356</v>
      </c>
      <c r="E17" s="239">
        <v>0</v>
      </c>
      <c r="F17" s="240">
        <v>0</v>
      </c>
      <c r="G17" s="239">
        <v>0</v>
      </c>
      <c r="H17" s="241">
        <v>0</v>
      </c>
      <c r="I17" s="239">
        <v>0</v>
      </c>
      <c r="J17" s="243">
        <v>0</v>
      </c>
      <c r="K17" s="244"/>
      <c r="L17" s="241"/>
      <c r="M17" s="317"/>
      <c r="N17" s="239">
        <v>0</v>
      </c>
      <c r="O17" s="330">
        <v>0</v>
      </c>
      <c r="P17" s="239">
        <v>0</v>
      </c>
      <c r="Q17" s="246">
        <v>0</v>
      </c>
      <c r="R17" s="319">
        <v>0</v>
      </c>
      <c r="S17" s="240">
        <v>0</v>
      </c>
      <c r="T17" s="319">
        <v>0</v>
      </c>
      <c r="U17" s="246">
        <v>0</v>
      </c>
      <c r="V17" s="317"/>
      <c r="W17" s="239">
        <f t="shared" si="6"/>
        <v>157496500</v>
      </c>
      <c r="X17" s="240">
        <v>1</v>
      </c>
      <c r="Y17" s="239">
        <v>0</v>
      </c>
      <c r="Z17" s="240">
        <v>0</v>
      </c>
      <c r="AA17" s="239">
        <f t="shared" si="7"/>
        <v>0</v>
      </c>
      <c r="AB17" s="240">
        <v>0</v>
      </c>
      <c r="AC17" s="406">
        <f t="shared" si="8"/>
        <v>0</v>
      </c>
      <c r="AD17" s="240">
        <v>0</v>
      </c>
      <c r="AE17" s="317"/>
      <c r="AF17" s="239">
        <v>41580547.112461999</v>
      </c>
      <c r="AG17" s="240">
        <v>1</v>
      </c>
      <c r="AH17" s="178"/>
      <c r="AI17" s="178"/>
      <c r="AJ17" s="178"/>
      <c r="AK17" s="178"/>
      <c r="AL17" s="178"/>
      <c r="AM17" s="178"/>
      <c r="AN17" s="317"/>
      <c r="AO17" s="179">
        <f t="shared" si="9"/>
        <v>199077047.11246198</v>
      </c>
      <c r="AP17" s="240">
        <f t="shared" si="10"/>
        <v>2</v>
      </c>
      <c r="AQ17" s="179">
        <f t="shared" si="0"/>
        <v>0</v>
      </c>
      <c r="AR17" s="408">
        <f t="shared" si="1"/>
        <v>0</v>
      </c>
      <c r="AS17" s="179">
        <f t="shared" si="2"/>
        <v>0</v>
      </c>
      <c r="AT17" s="179">
        <f t="shared" si="3"/>
        <v>0</v>
      </c>
      <c r="AU17" s="179">
        <f t="shared" si="4"/>
        <v>0</v>
      </c>
      <c r="AV17" s="408">
        <f t="shared" si="5"/>
        <v>0</v>
      </c>
    </row>
    <row r="18" spans="1:48" s="180" customFormat="1" ht="22.5" customHeight="1">
      <c r="A18" s="813"/>
      <c r="B18" s="816"/>
      <c r="C18" s="238">
        <v>9</v>
      </c>
      <c r="D18" s="238" t="s">
        <v>574</v>
      </c>
      <c r="E18" s="239">
        <v>0</v>
      </c>
      <c r="F18" s="240">
        <v>0</v>
      </c>
      <c r="G18" s="239">
        <v>0</v>
      </c>
      <c r="H18" s="241">
        <v>0</v>
      </c>
      <c r="I18" s="239">
        <v>0</v>
      </c>
      <c r="J18" s="243">
        <v>0</v>
      </c>
      <c r="K18" s="244"/>
      <c r="L18" s="241"/>
      <c r="M18" s="317"/>
      <c r="N18" s="239">
        <v>0</v>
      </c>
      <c r="O18" s="330">
        <v>0</v>
      </c>
      <c r="P18" s="239">
        <v>0</v>
      </c>
      <c r="Q18" s="246">
        <v>0</v>
      </c>
      <c r="R18" s="319">
        <v>0</v>
      </c>
      <c r="S18" s="240">
        <v>0</v>
      </c>
      <c r="T18" s="319">
        <v>0</v>
      </c>
      <c r="U18" s="246">
        <v>0</v>
      </c>
      <c r="V18" s="317"/>
      <c r="W18" s="239">
        <f t="shared" si="6"/>
        <v>141746850</v>
      </c>
      <c r="X18" s="240">
        <v>0.9</v>
      </c>
      <c r="Y18" s="239">
        <v>0</v>
      </c>
      <c r="Z18" s="240">
        <v>0</v>
      </c>
      <c r="AA18" s="239">
        <f t="shared" si="7"/>
        <v>0</v>
      </c>
      <c r="AB18" s="240">
        <v>0</v>
      </c>
      <c r="AC18" s="406">
        <f t="shared" si="8"/>
        <v>0</v>
      </c>
      <c r="AD18" s="240">
        <v>0</v>
      </c>
      <c r="AE18" s="317"/>
      <c r="AF18" s="239">
        <v>41580547.112461999</v>
      </c>
      <c r="AG18" s="240">
        <v>1</v>
      </c>
      <c r="AH18" s="178"/>
      <c r="AI18" s="178"/>
      <c r="AJ18" s="178"/>
      <c r="AK18" s="178"/>
      <c r="AL18" s="178"/>
      <c r="AM18" s="178"/>
      <c r="AN18" s="317"/>
      <c r="AO18" s="179">
        <f t="shared" si="9"/>
        <v>183327397.11246198</v>
      </c>
      <c r="AP18" s="240">
        <f t="shared" si="10"/>
        <v>1.9</v>
      </c>
      <c r="AQ18" s="179">
        <f t="shared" si="0"/>
        <v>0</v>
      </c>
      <c r="AR18" s="408">
        <f t="shared" si="1"/>
        <v>0</v>
      </c>
      <c r="AS18" s="179">
        <f t="shared" si="2"/>
        <v>0</v>
      </c>
      <c r="AT18" s="179">
        <f t="shared" si="3"/>
        <v>0</v>
      </c>
      <c r="AU18" s="179">
        <f t="shared" si="4"/>
        <v>0</v>
      </c>
      <c r="AV18" s="408">
        <f t="shared" si="5"/>
        <v>0</v>
      </c>
    </row>
    <row r="19" spans="1:48" s="180" customFormat="1" ht="22.5" customHeight="1">
      <c r="A19" s="813"/>
      <c r="B19" s="816"/>
      <c r="C19" s="238">
        <v>10</v>
      </c>
      <c r="D19" s="238" t="s">
        <v>575</v>
      </c>
      <c r="E19" s="239">
        <v>0</v>
      </c>
      <c r="F19" s="240">
        <v>0</v>
      </c>
      <c r="G19" s="239">
        <v>0</v>
      </c>
      <c r="H19" s="241">
        <v>0</v>
      </c>
      <c r="I19" s="239">
        <v>0</v>
      </c>
      <c r="J19" s="243">
        <v>0</v>
      </c>
      <c r="K19" s="244"/>
      <c r="L19" s="241"/>
      <c r="M19" s="317"/>
      <c r="N19" s="239">
        <v>478274193.0785867</v>
      </c>
      <c r="O19" s="330">
        <v>6.8</v>
      </c>
      <c r="P19" s="239">
        <v>0</v>
      </c>
      <c r="Q19" s="246">
        <v>0</v>
      </c>
      <c r="R19" s="319">
        <v>473755849.3791554</v>
      </c>
      <c r="S19" s="240">
        <v>6.8</v>
      </c>
      <c r="T19" s="319">
        <v>0</v>
      </c>
      <c r="U19" s="246">
        <v>0</v>
      </c>
      <c r="V19" s="317"/>
      <c r="W19" s="239">
        <f t="shared" si="6"/>
        <v>0</v>
      </c>
      <c r="X19" s="240">
        <v>0</v>
      </c>
      <c r="Y19" s="239">
        <v>0</v>
      </c>
      <c r="Z19" s="240">
        <v>0</v>
      </c>
      <c r="AA19" s="239">
        <f t="shared" si="7"/>
        <v>0</v>
      </c>
      <c r="AB19" s="240">
        <v>0</v>
      </c>
      <c r="AC19" s="406">
        <f t="shared" si="8"/>
        <v>0</v>
      </c>
      <c r="AD19" s="240">
        <v>0</v>
      </c>
      <c r="AE19" s="317"/>
      <c r="AF19" s="239">
        <v>41580547.112461999</v>
      </c>
      <c r="AG19" s="240">
        <v>1</v>
      </c>
      <c r="AH19" s="178"/>
      <c r="AI19" s="178"/>
      <c r="AJ19" s="178"/>
      <c r="AK19" s="178"/>
      <c r="AL19" s="178"/>
      <c r="AM19" s="178"/>
      <c r="AN19" s="317"/>
      <c r="AO19" s="179">
        <f t="shared" si="9"/>
        <v>519854740.19104868</v>
      </c>
      <c r="AP19" s="240">
        <f t="shared" si="10"/>
        <v>7.8</v>
      </c>
      <c r="AQ19" s="179">
        <f t="shared" si="0"/>
        <v>0</v>
      </c>
      <c r="AR19" s="408">
        <f t="shared" si="1"/>
        <v>0</v>
      </c>
      <c r="AS19" s="179">
        <f t="shared" si="2"/>
        <v>473755849.3791554</v>
      </c>
      <c r="AT19" s="179">
        <f t="shared" si="3"/>
        <v>6.8</v>
      </c>
      <c r="AU19" s="179">
        <f t="shared" si="4"/>
        <v>0</v>
      </c>
      <c r="AV19" s="408">
        <f t="shared" si="5"/>
        <v>0</v>
      </c>
    </row>
    <row r="20" spans="1:48" s="180" customFormat="1" ht="22.5" customHeight="1">
      <c r="A20" s="813"/>
      <c r="B20" s="816"/>
      <c r="C20" s="238">
        <v>11</v>
      </c>
      <c r="D20" s="238" t="s">
        <v>371</v>
      </c>
      <c r="E20" s="239">
        <v>29075814.569536801</v>
      </c>
      <c r="F20" s="240">
        <v>0.8</v>
      </c>
      <c r="G20" s="239">
        <v>0</v>
      </c>
      <c r="H20" s="241">
        <v>0</v>
      </c>
      <c r="I20" s="239">
        <v>35145600</v>
      </c>
      <c r="J20" s="243">
        <v>0.8</v>
      </c>
      <c r="K20" s="244"/>
      <c r="L20" s="241"/>
      <c r="M20" s="317"/>
      <c r="N20" s="239">
        <v>461253258.5602017</v>
      </c>
      <c r="O20" s="330">
        <v>6.5579999999999998</v>
      </c>
      <c r="P20" s="239">
        <v>0</v>
      </c>
      <c r="Q20" s="246">
        <v>0</v>
      </c>
      <c r="R20" s="319">
        <v>456895714.73948544</v>
      </c>
      <c r="S20" s="240">
        <v>6.5579999999999998</v>
      </c>
      <c r="T20" s="319">
        <v>0</v>
      </c>
      <c r="U20" s="246">
        <v>0</v>
      </c>
      <c r="V20" s="317"/>
      <c r="W20" s="239">
        <f t="shared" si="6"/>
        <v>157496500</v>
      </c>
      <c r="X20" s="240">
        <v>1</v>
      </c>
      <c r="Y20" s="239">
        <v>0</v>
      </c>
      <c r="Z20" s="240">
        <v>0</v>
      </c>
      <c r="AA20" s="239">
        <f t="shared" si="7"/>
        <v>105760233.5766422</v>
      </c>
      <c r="AB20" s="178">
        <v>0.62</v>
      </c>
      <c r="AC20" s="406">
        <f t="shared" si="8"/>
        <v>0</v>
      </c>
      <c r="AD20" s="240">
        <v>0</v>
      </c>
      <c r="AE20" s="317"/>
      <c r="AF20" s="239">
        <v>83161094.224923998</v>
      </c>
      <c r="AG20" s="240">
        <v>2</v>
      </c>
      <c r="AH20" s="178"/>
      <c r="AI20" s="178"/>
      <c r="AJ20" s="178"/>
      <c r="AK20" s="178"/>
      <c r="AL20" s="178"/>
      <c r="AM20" s="178"/>
      <c r="AN20" s="317"/>
      <c r="AO20" s="179">
        <f t="shared" si="9"/>
        <v>730986667.35466254</v>
      </c>
      <c r="AP20" s="240">
        <f t="shared" si="10"/>
        <v>10.358000000000001</v>
      </c>
      <c r="AQ20" s="179">
        <f t="shared" si="0"/>
        <v>0</v>
      </c>
      <c r="AR20" s="408">
        <f t="shared" si="1"/>
        <v>0</v>
      </c>
      <c r="AS20" s="179">
        <f t="shared" si="2"/>
        <v>597801548.31612766</v>
      </c>
      <c r="AT20" s="179">
        <f t="shared" si="3"/>
        <v>7.9779999999999998</v>
      </c>
      <c r="AU20" s="179">
        <f t="shared" si="4"/>
        <v>0</v>
      </c>
      <c r="AV20" s="408">
        <f t="shared" si="5"/>
        <v>0</v>
      </c>
    </row>
    <row r="21" spans="1:48" s="180" customFormat="1" ht="22.5" customHeight="1">
      <c r="A21" s="813"/>
      <c r="B21" s="816"/>
      <c r="C21" s="238">
        <v>12</v>
      </c>
      <c r="D21" s="238" t="s">
        <v>376</v>
      </c>
      <c r="E21" s="239">
        <v>0</v>
      </c>
      <c r="F21" s="240">
        <v>0</v>
      </c>
      <c r="G21" s="239">
        <v>0</v>
      </c>
      <c r="H21" s="241">
        <v>0</v>
      </c>
      <c r="I21" s="239">
        <v>0</v>
      </c>
      <c r="J21" s="243">
        <v>0</v>
      </c>
      <c r="K21" s="244"/>
      <c r="L21" s="241"/>
      <c r="M21" s="317"/>
      <c r="N21" s="239">
        <v>4009063.0890410948</v>
      </c>
      <c r="O21" s="330">
        <v>5.7000000000000002E-2</v>
      </c>
      <c r="P21" s="239">
        <v>0</v>
      </c>
      <c r="Q21" s="246">
        <v>0</v>
      </c>
      <c r="R21" s="319">
        <v>3971188.7374429205</v>
      </c>
      <c r="S21" s="330">
        <v>5.7000000000000002E-2</v>
      </c>
      <c r="T21" s="319">
        <v>0</v>
      </c>
      <c r="U21" s="246">
        <v>0</v>
      </c>
      <c r="V21" s="317"/>
      <c r="W21" s="239">
        <f t="shared" si="6"/>
        <v>488239150</v>
      </c>
      <c r="X21" s="240">
        <v>3.1</v>
      </c>
      <c r="Y21" s="239">
        <v>0</v>
      </c>
      <c r="Z21" s="240">
        <v>0</v>
      </c>
      <c r="AA21" s="239">
        <f t="shared" si="7"/>
        <v>528801167.88321108</v>
      </c>
      <c r="AB21" s="240">
        <v>3.1</v>
      </c>
      <c r="AC21" s="406">
        <f t="shared" si="8"/>
        <v>0</v>
      </c>
      <c r="AD21" s="240">
        <v>0</v>
      </c>
      <c r="AE21" s="317"/>
      <c r="AF21" s="239">
        <v>41580547.112461999</v>
      </c>
      <c r="AG21" s="240">
        <v>1</v>
      </c>
      <c r="AH21" s="178"/>
      <c r="AI21" s="178"/>
      <c r="AJ21" s="178"/>
      <c r="AK21" s="178"/>
      <c r="AL21" s="178"/>
      <c r="AM21" s="178"/>
      <c r="AN21" s="317"/>
      <c r="AO21" s="179">
        <f t="shared" si="9"/>
        <v>533828760.2015031</v>
      </c>
      <c r="AP21" s="240">
        <f t="shared" si="10"/>
        <v>4.157</v>
      </c>
      <c r="AQ21" s="179">
        <f t="shared" si="0"/>
        <v>0</v>
      </c>
      <c r="AR21" s="408">
        <f t="shared" si="1"/>
        <v>0</v>
      </c>
      <c r="AS21" s="179">
        <f t="shared" si="2"/>
        <v>532772356.62065399</v>
      </c>
      <c r="AT21" s="179">
        <f t="shared" si="3"/>
        <v>3.157</v>
      </c>
      <c r="AU21" s="179">
        <f t="shared" si="4"/>
        <v>0</v>
      </c>
      <c r="AV21" s="408">
        <f t="shared" si="5"/>
        <v>0</v>
      </c>
    </row>
    <row r="22" spans="1:48" s="180" customFormat="1" ht="22.5" customHeight="1">
      <c r="A22" s="813"/>
      <c r="B22" s="816"/>
      <c r="C22" s="238">
        <v>13</v>
      </c>
      <c r="D22" s="238" t="s">
        <v>381</v>
      </c>
      <c r="E22" s="239">
        <v>0</v>
      </c>
      <c r="F22" s="240">
        <v>0</v>
      </c>
      <c r="G22" s="239">
        <v>0</v>
      </c>
      <c r="H22" s="241">
        <v>0</v>
      </c>
      <c r="I22" s="239">
        <v>0</v>
      </c>
      <c r="J22" s="243">
        <v>0</v>
      </c>
      <c r="K22" s="244"/>
      <c r="L22" s="241"/>
      <c r="M22" s="317"/>
      <c r="N22" s="239">
        <v>11956854.826964667</v>
      </c>
      <c r="O22" s="330">
        <v>0.16999999999999998</v>
      </c>
      <c r="P22" s="239">
        <v>0</v>
      </c>
      <c r="Q22" s="246">
        <v>0</v>
      </c>
      <c r="R22" s="319">
        <v>11843896.234478883</v>
      </c>
      <c r="S22" s="240">
        <f>0.08+0.09</f>
        <v>0.16999999999999998</v>
      </c>
      <c r="T22" s="319">
        <v>0</v>
      </c>
      <c r="U22" s="246">
        <v>0</v>
      </c>
      <c r="V22" s="317"/>
      <c r="W22" s="239">
        <f t="shared" si="6"/>
        <v>157496500</v>
      </c>
      <c r="X22" s="240">
        <v>1</v>
      </c>
      <c r="Y22" s="239">
        <v>103456426</v>
      </c>
      <c r="Z22" s="240">
        <v>2</v>
      </c>
      <c r="AA22" s="239">
        <f t="shared" si="7"/>
        <v>18763912.408759102</v>
      </c>
      <c r="AB22" s="240">
        <v>0.11</v>
      </c>
      <c r="AC22" s="406">
        <f t="shared" si="8"/>
        <v>91235679.599999994</v>
      </c>
      <c r="AD22" s="240">
        <v>2</v>
      </c>
      <c r="AE22" s="317"/>
      <c r="AF22" s="239">
        <v>0</v>
      </c>
      <c r="AG22" s="240">
        <v>0</v>
      </c>
      <c r="AH22" s="178"/>
      <c r="AI22" s="178"/>
      <c r="AJ22" s="178"/>
      <c r="AK22" s="178"/>
      <c r="AL22" s="178"/>
      <c r="AM22" s="178"/>
      <c r="AN22" s="317"/>
      <c r="AO22" s="179">
        <f t="shared" si="9"/>
        <v>169453354.82696468</v>
      </c>
      <c r="AP22" s="240">
        <f t="shared" si="10"/>
        <v>1.17</v>
      </c>
      <c r="AQ22" s="179">
        <f t="shared" si="0"/>
        <v>103456426</v>
      </c>
      <c r="AR22" s="408">
        <f t="shared" si="1"/>
        <v>2</v>
      </c>
      <c r="AS22" s="179">
        <f t="shared" si="2"/>
        <v>30607808.643237986</v>
      </c>
      <c r="AT22" s="179">
        <f t="shared" si="3"/>
        <v>0.27999999999999997</v>
      </c>
      <c r="AU22" s="179">
        <f t="shared" si="4"/>
        <v>91235679.599999994</v>
      </c>
      <c r="AV22" s="408">
        <f t="shared" si="5"/>
        <v>2</v>
      </c>
    </row>
    <row r="23" spans="1:48" s="180" customFormat="1" ht="22.5" customHeight="1">
      <c r="A23" s="813"/>
      <c r="B23" s="816"/>
      <c r="C23" s="377">
        <v>14</v>
      </c>
      <c r="D23" s="377" t="s">
        <v>576</v>
      </c>
      <c r="E23" s="378">
        <v>0</v>
      </c>
      <c r="F23" s="379">
        <v>0</v>
      </c>
      <c r="G23" s="378">
        <v>0</v>
      </c>
      <c r="H23" s="379">
        <v>0</v>
      </c>
      <c r="I23" s="378">
        <v>0</v>
      </c>
      <c r="J23" s="380">
        <v>0</v>
      </c>
      <c r="K23" s="288"/>
      <c r="L23" s="379"/>
      <c r="M23" s="317"/>
      <c r="N23" s="239">
        <v>11956855.826964701</v>
      </c>
      <c r="O23" s="330">
        <v>3.137</v>
      </c>
      <c r="P23" s="239">
        <v>0</v>
      </c>
      <c r="Q23" s="246">
        <v>0</v>
      </c>
      <c r="R23" s="319">
        <v>218554720.51506037</v>
      </c>
      <c r="S23" s="330">
        <f>2.943+0.194</f>
        <v>3.137</v>
      </c>
      <c r="T23" s="319">
        <v>0</v>
      </c>
      <c r="U23" s="246">
        <v>0</v>
      </c>
      <c r="V23" s="317"/>
      <c r="W23" s="239">
        <f t="shared" si="6"/>
        <v>157496500</v>
      </c>
      <c r="X23" s="379">
        <v>1</v>
      </c>
      <c r="Y23" s="378">
        <v>155184639.60000002</v>
      </c>
      <c r="Z23" s="379">
        <v>3</v>
      </c>
      <c r="AA23" s="239">
        <f t="shared" si="7"/>
        <v>47762686.131386809</v>
      </c>
      <c r="AB23" s="379">
        <v>0.28000000000000003</v>
      </c>
      <c r="AC23" s="406">
        <f t="shared" si="8"/>
        <v>136853519.39999998</v>
      </c>
      <c r="AD23" s="379">
        <v>3</v>
      </c>
      <c r="AE23" s="317"/>
      <c r="AF23" s="378">
        <v>0</v>
      </c>
      <c r="AG23" s="379">
        <v>0</v>
      </c>
      <c r="AH23" s="178"/>
      <c r="AI23" s="178"/>
      <c r="AJ23" s="178"/>
      <c r="AK23" s="178"/>
      <c r="AL23" s="178"/>
      <c r="AM23" s="178"/>
      <c r="AN23" s="317"/>
      <c r="AO23" s="179">
        <f t="shared" si="9"/>
        <v>169453355.82696471</v>
      </c>
      <c r="AP23" s="240">
        <f t="shared" si="10"/>
        <v>4.1370000000000005</v>
      </c>
      <c r="AQ23" s="179">
        <f t="shared" si="0"/>
        <v>155184639.60000002</v>
      </c>
      <c r="AR23" s="408">
        <f t="shared" si="1"/>
        <v>3</v>
      </c>
      <c r="AS23" s="179">
        <f t="shared" si="2"/>
        <v>266317406.64644718</v>
      </c>
      <c r="AT23" s="179">
        <f t="shared" si="3"/>
        <v>3.4169999999999998</v>
      </c>
      <c r="AU23" s="179">
        <f t="shared" si="4"/>
        <v>136853519.39999998</v>
      </c>
      <c r="AV23" s="408">
        <f t="shared" si="5"/>
        <v>3</v>
      </c>
    </row>
    <row r="24" spans="1:48" s="180" customFormat="1" ht="22.5" customHeight="1">
      <c r="A24" s="813"/>
      <c r="B24" s="816"/>
      <c r="C24" s="238">
        <v>15</v>
      </c>
      <c r="D24" s="238" t="s">
        <v>391</v>
      </c>
      <c r="E24" s="239">
        <v>0</v>
      </c>
      <c r="F24" s="240">
        <v>0</v>
      </c>
      <c r="G24" s="239">
        <v>0</v>
      </c>
      <c r="H24" s="241">
        <v>0</v>
      </c>
      <c r="I24" s="239">
        <v>0</v>
      </c>
      <c r="J24" s="243">
        <v>0</v>
      </c>
      <c r="K24" s="244"/>
      <c r="L24" s="241"/>
      <c r="M24" s="317"/>
      <c r="N24" s="239">
        <v>0</v>
      </c>
      <c r="O24" s="330">
        <v>0</v>
      </c>
      <c r="P24" s="239">
        <v>0</v>
      </c>
      <c r="Q24" s="246">
        <v>0</v>
      </c>
      <c r="R24" s="319">
        <v>0</v>
      </c>
      <c r="S24" s="240">
        <v>0</v>
      </c>
      <c r="T24" s="319">
        <v>0</v>
      </c>
      <c r="U24" s="246">
        <v>0</v>
      </c>
      <c r="V24" s="317"/>
      <c r="W24" s="239">
        <f t="shared" si="6"/>
        <v>157496500</v>
      </c>
      <c r="X24" s="240">
        <v>1</v>
      </c>
      <c r="Y24" s="239">
        <v>0</v>
      </c>
      <c r="Z24" s="240">
        <v>0</v>
      </c>
      <c r="AA24" s="239">
        <f t="shared" si="7"/>
        <v>0</v>
      </c>
      <c r="AB24" s="240">
        <v>0</v>
      </c>
      <c r="AC24" s="406">
        <f t="shared" si="8"/>
        <v>0</v>
      </c>
      <c r="AD24" s="240">
        <v>0</v>
      </c>
      <c r="AE24" s="317"/>
      <c r="AF24" s="239">
        <v>0</v>
      </c>
      <c r="AG24" s="240">
        <v>0</v>
      </c>
      <c r="AH24" s="178"/>
      <c r="AI24" s="178"/>
      <c r="AJ24" s="178"/>
      <c r="AK24" s="178"/>
      <c r="AL24" s="178"/>
      <c r="AM24" s="178"/>
      <c r="AN24" s="317"/>
      <c r="AO24" s="179">
        <f t="shared" si="9"/>
        <v>157496500</v>
      </c>
      <c r="AP24" s="240">
        <f t="shared" si="10"/>
        <v>1</v>
      </c>
      <c r="AQ24" s="179">
        <f t="shared" si="0"/>
        <v>0</v>
      </c>
      <c r="AR24" s="408">
        <f t="shared" si="1"/>
        <v>0</v>
      </c>
      <c r="AS24" s="179">
        <f t="shared" si="2"/>
        <v>0</v>
      </c>
      <c r="AT24" s="179">
        <f t="shared" si="3"/>
        <v>0</v>
      </c>
      <c r="AU24" s="179">
        <f t="shared" si="4"/>
        <v>0</v>
      </c>
      <c r="AV24" s="408">
        <f t="shared" si="5"/>
        <v>0</v>
      </c>
    </row>
    <row r="25" spans="1:48" s="180" customFormat="1" ht="22.5" customHeight="1">
      <c r="A25" s="813"/>
      <c r="B25" s="816"/>
      <c r="C25" s="238">
        <v>16</v>
      </c>
      <c r="D25" s="238" t="s">
        <v>396</v>
      </c>
      <c r="E25" s="239">
        <v>0</v>
      </c>
      <c r="F25" s="240">
        <v>0</v>
      </c>
      <c r="G25" s="239">
        <v>0</v>
      </c>
      <c r="H25" s="241">
        <v>0</v>
      </c>
      <c r="I25" s="239">
        <v>0</v>
      </c>
      <c r="J25" s="243">
        <v>0</v>
      </c>
      <c r="K25" s="244"/>
      <c r="L25" s="241"/>
      <c r="M25" s="317"/>
      <c r="N25" s="239">
        <v>17020934.518384997</v>
      </c>
      <c r="O25" s="330">
        <v>0.24199999999999999</v>
      </c>
      <c r="P25" s="239">
        <v>0</v>
      </c>
      <c r="Q25" s="246">
        <v>0</v>
      </c>
      <c r="R25" s="319">
        <v>16860134.63966994</v>
      </c>
      <c r="S25" s="330">
        <v>0.24199999999999999</v>
      </c>
      <c r="T25" s="319">
        <v>0</v>
      </c>
      <c r="U25" s="246">
        <v>0</v>
      </c>
      <c r="V25" s="317"/>
      <c r="W25" s="239">
        <f t="shared" si="6"/>
        <v>0</v>
      </c>
      <c r="X25" s="240">
        <v>0</v>
      </c>
      <c r="Y25" s="239">
        <v>0</v>
      </c>
      <c r="Z25" s="240">
        <v>0</v>
      </c>
      <c r="AA25" s="239">
        <f t="shared" si="7"/>
        <v>0</v>
      </c>
      <c r="AB25" s="240">
        <v>0</v>
      </c>
      <c r="AC25" s="406">
        <f t="shared" si="8"/>
        <v>0</v>
      </c>
      <c r="AD25" s="240">
        <v>0</v>
      </c>
      <c r="AE25" s="317"/>
      <c r="AF25" s="239">
        <v>0</v>
      </c>
      <c r="AG25" s="240">
        <v>0</v>
      </c>
      <c r="AH25" s="178"/>
      <c r="AI25" s="178"/>
      <c r="AJ25" s="178"/>
      <c r="AK25" s="178"/>
      <c r="AL25" s="178"/>
      <c r="AM25" s="178"/>
      <c r="AN25" s="317"/>
      <c r="AO25" s="179">
        <f t="shared" si="9"/>
        <v>17020934.518384997</v>
      </c>
      <c r="AP25" s="240">
        <f t="shared" si="10"/>
        <v>0.24199999999999999</v>
      </c>
      <c r="AQ25" s="179">
        <f t="shared" si="0"/>
        <v>0</v>
      </c>
      <c r="AR25" s="408">
        <f t="shared" si="1"/>
        <v>0</v>
      </c>
      <c r="AS25" s="179">
        <f t="shared" si="2"/>
        <v>16860134.63966994</v>
      </c>
      <c r="AT25" s="179">
        <f t="shared" si="3"/>
        <v>0.24199999999999999</v>
      </c>
      <c r="AU25" s="179">
        <f t="shared" si="4"/>
        <v>0</v>
      </c>
      <c r="AV25" s="408">
        <f t="shared" si="5"/>
        <v>0</v>
      </c>
    </row>
    <row r="26" spans="1:48" s="180" customFormat="1" ht="22.5" customHeight="1">
      <c r="A26" s="813"/>
      <c r="B26" s="816"/>
      <c r="C26" s="238">
        <v>17</v>
      </c>
      <c r="D26" s="238" t="s">
        <v>401</v>
      </c>
      <c r="E26" s="239">
        <v>0</v>
      </c>
      <c r="F26" s="240">
        <v>0</v>
      </c>
      <c r="G26" s="239">
        <v>0</v>
      </c>
      <c r="H26" s="241">
        <v>0</v>
      </c>
      <c r="I26" s="239">
        <v>0</v>
      </c>
      <c r="J26" s="243">
        <v>0</v>
      </c>
      <c r="K26" s="244"/>
      <c r="L26" s="241"/>
      <c r="M26" s="317"/>
      <c r="N26" s="239">
        <v>0</v>
      </c>
      <c r="O26" s="330">
        <v>0</v>
      </c>
      <c r="P26" s="239">
        <v>0</v>
      </c>
      <c r="Q26" s="246">
        <v>0</v>
      </c>
      <c r="R26" s="319">
        <v>0</v>
      </c>
      <c r="S26" s="240">
        <v>0</v>
      </c>
      <c r="T26" s="319">
        <v>0</v>
      </c>
      <c r="U26" s="246">
        <v>0</v>
      </c>
      <c r="V26" s="317"/>
      <c r="W26" s="239">
        <f t="shared" si="6"/>
        <v>0</v>
      </c>
      <c r="X26" s="240">
        <v>0</v>
      </c>
      <c r="Y26" s="239">
        <v>0</v>
      </c>
      <c r="Z26" s="240">
        <v>0</v>
      </c>
      <c r="AA26" s="239">
        <f t="shared" si="7"/>
        <v>0</v>
      </c>
      <c r="AB26" s="240">
        <v>0</v>
      </c>
      <c r="AC26" s="406">
        <f t="shared" si="8"/>
        <v>0</v>
      </c>
      <c r="AD26" s="240">
        <v>0</v>
      </c>
      <c r="AE26" s="317"/>
      <c r="AF26" s="239">
        <v>0</v>
      </c>
      <c r="AG26" s="240">
        <v>0</v>
      </c>
      <c r="AH26" s="178"/>
      <c r="AI26" s="178"/>
      <c r="AJ26" s="178"/>
      <c r="AK26" s="178"/>
      <c r="AL26" s="178"/>
      <c r="AM26" s="178"/>
      <c r="AN26" s="317"/>
      <c r="AO26" s="179">
        <f t="shared" si="9"/>
        <v>0</v>
      </c>
      <c r="AP26" s="240">
        <f t="shared" si="10"/>
        <v>0</v>
      </c>
      <c r="AQ26" s="179">
        <f t="shared" si="0"/>
        <v>0</v>
      </c>
      <c r="AR26" s="408">
        <f t="shared" si="1"/>
        <v>0</v>
      </c>
      <c r="AS26" s="179">
        <f t="shared" si="2"/>
        <v>0</v>
      </c>
      <c r="AT26" s="179">
        <f t="shared" si="3"/>
        <v>0</v>
      </c>
      <c r="AU26" s="179">
        <f t="shared" si="4"/>
        <v>0</v>
      </c>
      <c r="AV26" s="408">
        <f t="shared" si="5"/>
        <v>0</v>
      </c>
    </row>
    <row r="27" spans="1:48" s="180" customFormat="1" ht="22.5" customHeight="1">
      <c r="A27" s="813"/>
      <c r="B27" s="816"/>
      <c r="C27" s="238">
        <v>18</v>
      </c>
      <c r="D27" s="238" t="s">
        <v>406</v>
      </c>
      <c r="E27" s="239">
        <v>0</v>
      </c>
      <c r="F27" s="240">
        <v>0</v>
      </c>
      <c r="G27" s="239">
        <v>0</v>
      </c>
      <c r="H27" s="241">
        <v>0</v>
      </c>
      <c r="I27" s="239">
        <v>0</v>
      </c>
      <c r="J27" s="243">
        <v>0</v>
      </c>
      <c r="K27" s="244"/>
      <c r="L27" s="241"/>
      <c r="M27" s="317"/>
      <c r="N27" s="239">
        <v>0</v>
      </c>
      <c r="O27" s="330">
        <v>0</v>
      </c>
      <c r="P27" s="239">
        <v>0</v>
      </c>
      <c r="Q27" s="246">
        <v>0</v>
      </c>
      <c r="R27" s="319">
        <v>0</v>
      </c>
      <c r="S27" s="240">
        <v>0</v>
      </c>
      <c r="T27" s="319">
        <v>0</v>
      </c>
      <c r="U27" s="246">
        <v>0</v>
      </c>
      <c r="V27" s="317"/>
      <c r="W27" s="239">
        <f t="shared" si="6"/>
        <v>0</v>
      </c>
      <c r="X27" s="240">
        <v>0</v>
      </c>
      <c r="Y27" s="239">
        <v>0</v>
      </c>
      <c r="Z27" s="240">
        <v>0</v>
      </c>
      <c r="AA27" s="239">
        <f t="shared" si="7"/>
        <v>0</v>
      </c>
      <c r="AB27" s="240">
        <v>0</v>
      </c>
      <c r="AC27" s="406">
        <f t="shared" si="8"/>
        <v>0</v>
      </c>
      <c r="AD27" s="240">
        <v>0</v>
      </c>
      <c r="AE27" s="317"/>
      <c r="AF27" s="239">
        <v>0</v>
      </c>
      <c r="AG27" s="240">
        <v>0</v>
      </c>
      <c r="AH27" s="178"/>
      <c r="AI27" s="178"/>
      <c r="AJ27" s="178"/>
      <c r="AK27" s="178"/>
      <c r="AL27" s="178"/>
      <c r="AM27" s="178"/>
      <c r="AN27" s="317"/>
      <c r="AO27" s="179">
        <f t="shared" si="9"/>
        <v>0</v>
      </c>
      <c r="AP27" s="240">
        <f t="shared" si="10"/>
        <v>0</v>
      </c>
      <c r="AQ27" s="179">
        <f t="shared" si="0"/>
        <v>0</v>
      </c>
      <c r="AR27" s="408">
        <f t="shared" si="1"/>
        <v>0</v>
      </c>
      <c r="AS27" s="179">
        <f t="shared" si="2"/>
        <v>0</v>
      </c>
      <c r="AT27" s="179">
        <f t="shared" si="3"/>
        <v>0</v>
      </c>
      <c r="AU27" s="179">
        <f t="shared" si="4"/>
        <v>0</v>
      </c>
      <c r="AV27" s="408">
        <f t="shared" si="5"/>
        <v>0</v>
      </c>
    </row>
    <row r="28" spans="1:48" s="180" customFormat="1" ht="22.5" customHeight="1">
      <c r="A28" s="813"/>
      <c r="B28" s="816"/>
      <c r="C28" s="238">
        <v>19</v>
      </c>
      <c r="D28" s="238" t="s">
        <v>411</v>
      </c>
      <c r="E28" s="239">
        <v>0</v>
      </c>
      <c r="F28" s="240">
        <v>0</v>
      </c>
      <c r="G28" s="239">
        <v>0</v>
      </c>
      <c r="H28" s="241">
        <v>0</v>
      </c>
      <c r="I28" s="239">
        <v>0</v>
      </c>
      <c r="J28" s="243">
        <v>0</v>
      </c>
      <c r="K28" s="244"/>
      <c r="L28" s="241"/>
      <c r="M28" s="317"/>
      <c r="N28" s="239">
        <v>0</v>
      </c>
      <c r="O28" s="330">
        <v>0</v>
      </c>
      <c r="P28" s="239">
        <v>0</v>
      </c>
      <c r="Q28" s="246">
        <v>0</v>
      </c>
      <c r="R28" s="319">
        <v>0</v>
      </c>
      <c r="S28" s="240">
        <v>0</v>
      </c>
      <c r="T28" s="319">
        <v>0</v>
      </c>
      <c r="U28" s="246">
        <v>0</v>
      </c>
      <c r="V28" s="317"/>
      <c r="W28" s="239">
        <f t="shared" si="6"/>
        <v>0</v>
      </c>
      <c r="X28" s="240">
        <v>0</v>
      </c>
      <c r="Y28" s="239">
        <v>0</v>
      </c>
      <c r="Z28" s="240">
        <v>0</v>
      </c>
      <c r="AA28" s="239">
        <f t="shared" si="7"/>
        <v>0</v>
      </c>
      <c r="AB28" s="240">
        <v>0</v>
      </c>
      <c r="AC28" s="406">
        <f t="shared" si="8"/>
        <v>0</v>
      </c>
      <c r="AD28" s="240">
        <v>0</v>
      </c>
      <c r="AE28" s="317"/>
      <c r="AF28" s="239">
        <v>0</v>
      </c>
      <c r="AG28" s="240">
        <v>0</v>
      </c>
      <c r="AH28" s="178"/>
      <c r="AI28" s="178"/>
      <c r="AJ28" s="178"/>
      <c r="AK28" s="178"/>
      <c r="AL28" s="178"/>
      <c r="AM28" s="178"/>
      <c r="AN28" s="317"/>
      <c r="AO28" s="179">
        <f t="shared" si="9"/>
        <v>0</v>
      </c>
      <c r="AP28" s="240">
        <f t="shared" si="10"/>
        <v>0</v>
      </c>
      <c r="AQ28" s="179">
        <f t="shared" si="0"/>
        <v>0</v>
      </c>
      <c r="AR28" s="408">
        <f t="shared" si="1"/>
        <v>0</v>
      </c>
      <c r="AS28" s="179">
        <f t="shared" si="2"/>
        <v>0</v>
      </c>
      <c r="AT28" s="179">
        <f t="shared" si="3"/>
        <v>0</v>
      </c>
      <c r="AU28" s="179">
        <f t="shared" si="4"/>
        <v>0</v>
      </c>
      <c r="AV28" s="408">
        <f t="shared" si="5"/>
        <v>0</v>
      </c>
    </row>
    <row r="29" spans="1:48" s="180" customFormat="1" ht="22.5" customHeight="1">
      <c r="A29" s="813"/>
      <c r="B29" s="816"/>
      <c r="C29" s="238">
        <v>20</v>
      </c>
      <c r="D29" s="238" t="s">
        <v>416</v>
      </c>
      <c r="E29" s="239">
        <v>0</v>
      </c>
      <c r="F29" s="240">
        <v>0</v>
      </c>
      <c r="G29" s="239">
        <v>0</v>
      </c>
      <c r="H29" s="241">
        <v>0</v>
      </c>
      <c r="I29" s="239">
        <v>0</v>
      </c>
      <c r="J29" s="243">
        <v>0</v>
      </c>
      <c r="K29" s="244"/>
      <c r="L29" s="241"/>
      <c r="M29" s="317"/>
      <c r="N29" s="239">
        <v>0</v>
      </c>
      <c r="O29" s="330">
        <v>0</v>
      </c>
      <c r="P29" s="239">
        <v>0</v>
      </c>
      <c r="Q29" s="246">
        <v>0</v>
      </c>
      <c r="R29" s="319">
        <v>0</v>
      </c>
      <c r="S29" s="240">
        <v>0</v>
      </c>
      <c r="T29" s="319">
        <v>0</v>
      </c>
      <c r="U29" s="246">
        <v>0</v>
      </c>
      <c r="V29" s="317"/>
      <c r="W29" s="239">
        <f t="shared" si="6"/>
        <v>0</v>
      </c>
      <c r="X29" s="240">
        <v>0</v>
      </c>
      <c r="Y29" s="239">
        <v>0</v>
      </c>
      <c r="Z29" s="240">
        <v>0</v>
      </c>
      <c r="AA29" s="239">
        <f t="shared" si="7"/>
        <v>0</v>
      </c>
      <c r="AB29" s="240">
        <v>0</v>
      </c>
      <c r="AC29" s="406">
        <f t="shared" si="8"/>
        <v>0</v>
      </c>
      <c r="AD29" s="240">
        <v>0</v>
      </c>
      <c r="AE29" s="317"/>
      <c r="AF29" s="239">
        <v>0</v>
      </c>
      <c r="AG29" s="240">
        <v>0</v>
      </c>
      <c r="AH29" s="178"/>
      <c r="AI29" s="178"/>
      <c r="AJ29" s="178"/>
      <c r="AK29" s="178"/>
      <c r="AL29" s="178"/>
      <c r="AM29" s="178"/>
      <c r="AN29" s="317"/>
      <c r="AO29" s="179">
        <f t="shared" si="9"/>
        <v>0</v>
      </c>
      <c r="AP29" s="240">
        <f t="shared" si="10"/>
        <v>0</v>
      </c>
      <c r="AQ29" s="179">
        <f t="shared" si="0"/>
        <v>0</v>
      </c>
      <c r="AR29" s="408">
        <f t="shared" si="1"/>
        <v>0</v>
      </c>
      <c r="AS29" s="179">
        <f t="shared" si="2"/>
        <v>0</v>
      </c>
      <c r="AT29" s="179">
        <f t="shared" si="3"/>
        <v>0</v>
      </c>
      <c r="AU29" s="179">
        <f t="shared" si="4"/>
        <v>0</v>
      </c>
      <c r="AV29" s="408">
        <f t="shared" si="5"/>
        <v>0</v>
      </c>
    </row>
    <row r="30" spans="1:48" s="180" customFormat="1" ht="22.5" customHeight="1">
      <c r="A30" s="813"/>
      <c r="B30" s="817"/>
      <c r="C30" s="238">
        <v>77</v>
      </c>
      <c r="D30" s="238" t="s">
        <v>430</v>
      </c>
      <c r="E30" s="239">
        <v>0</v>
      </c>
      <c r="F30" s="240">
        <v>0</v>
      </c>
      <c r="G30" s="239">
        <v>0</v>
      </c>
      <c r="H30" s="240">
        <v>0</v>
      </c>
      <c r="I30" s="239">
        <v>0</v>
      </c>
      <c r="J30" s="243">
        <v>0</v>
      </c>
      <c r="K30" s="244"/>
      <c r="L30" s="241"/>
      <c r="M30" s="317"/>
      <c r="N30" s="239">
        <v>0</v>
      </c>
      <c r="O30" s="330">
        <v>0</v>
      </c>
      <c r="P30" s="239"/>
      <c r="Q30" s="246">
        <v>0</v>
      </c>
      <c r="R30" s="319">
        <f t="shared" ref="R30" si="11">69669977.8498758*T30</f>
        <v>0</v>
      </c>
      <c r="S30" s="240">
        <v>0</v>
      </c>
      <c r="T30" s="319">
        <v>0</v>
      </c>
      <c r="U30" s="246">
        <v>0</v>
      </c>
      <c r="V30" s="317"/>
      <c r="W30" s="239">
        <f t="shared" si="6"/>
        <v>0</v>
      </c>
      <c r="X30" s="240">
        <v>0</v>
      </c>
      <c r="Y30" s="239"/>
      <c r="Z30" s="363">
        <v>0</v>
      </c>
      <c r="AA30" s="239">
        <f t="shared" si="7"/>
        <v>0</v>
      </c>
      <c r="AB30" s="240">
        <v>0</v>
      </c>
      <c r="AC30" s="406">
        <f t="shared" si="8"/>
        <v>0</v>
      </c>
      <c r="AD30" s="363">
        <v>0</v>
      </c>
      <c r="AE30" s="317"/>
      <c r="AF30" s="239">
        <v>268194528.87537989</v>
      </c>
      <c r="AG30" s="240">
        <v>6.45</v>
      </c>
      <c r="AH30" s="178"/>
      <c r="AI30" s="178"/>
      <c r="AJ30" s="178"/>
      <c r="AK30" s="178"/>
      <c r="AL30" s="178"/>
      <c r="AM30" s="178"/>
      <c r="AN30" s="317"/>
      <c r="AO30" s="179">
        <f t="shared" si="9"/>
        <v>268194528.87537989</v>
      </c>
      <c r="AP30" s="240">
        <f t="shared" si="10"/>
        <v>6.45</v>
      </c>
      <c r="AQ30" s="179">
        <f>+G30+P30+Y30+AH30</f>
        <v>0</v>
      </c>
      <c r="AR30" s="408">
        <f t="shared" si="1"/>
        <v>0</v>
      </c>
      <c r="AS30" s="179"/>
      <c r="AT30" s="179">
        <f>+J30+S30+AB30+AK30</f>
        <v>0</v>
      </c>
      <c r="AU30" s="179">
        <f>+K30+T30+AC30+AL30</f>
        <v>0</v>
      </c>
      <c r="AV30" s="408">
        <f>+L30+U30+AD30+AM30</f>
        <v>0</v>
      </c>
    </row>
    <row r="31" spans="1:48" s="48" customFormat="1" ht="22.5" customHeight="1">
      <c r="A31" s="814"/>
      <c r="B31" s="818"/>
      <c r="C31" s="819"/>
      <c r="D31" s="820"/>
      <c r="E31" s="255">
        <v>274403000</v>
      </c>
      <c r="F31" s="261">
        <v>7.55</v>
      </c>
      <c r="G31" s="253">
        <v>0</v>
      </c>
      <c r="H31" s="261">
        <v>0</v>
      </c>
      <c r="I31" s="255">
        <v>175728000</v>
      </c>
      <c r="J31" s="261">
        <v>7.55</v>
      </c>
      <c r="K31" s="245">
        <v>0</v>
      </c>
      <c r="L31" s="261">
        <v>0</v>
      </c>
      <c r="M31" s="318"/>
      <c r="N31" s="255">
        <f>+'4.Magnitud_Presupuesto'!O10</f>
        <v>1755969633</v>
      </c>
      <c r="O31" s="331">
        <f>SUM(O10:O30)</f>
        <v>24.966000000000001</v>
      </c>
      <c r="P31" s="255">
        <f>+'4.Magnitud_Presupuesto'!AH10</f>
        <v>187666867</v>
      </c>
      <c r="Q31" s="261">
        <f>SUM(Q10:Q30)</f>
        <v>0.44</v>
      </c>
      <c r="R31" s="255">
        <f>+'4.Magnitud_Presupuesto'!T10</f>
        <v>1739380667</v>
      </c>
      <c r="S31" s="324">
        <f>SUM(S10:S30)</f>
        <v>24.966000000000001</v>
      </c>
      <c r="T31" s="255">
        <f>+'4.Magnitud_Presupuesto'!AH10</f>
        <v>187666867</v>
      </c>
      <c r="U31" s="289">
        <f>SUM(U10:U30)</f>
        <v>0.44</v>
      </c>
      <c r="V31" s="318"/>
      <c r="W31" s="253">
        <f>+'4.Magnitud_Presupuesto'!O11</f>
        <v>1574965000</v>
      </c>
      <c r="X31" s="271">
        <f>SUM(X10:X30)</f>
        <v>10</v>
      </c>
      <c r="Y31" s="253">
        <f>+'4.Magnitud_Presupuesto'!AH11</f>
        <v>258641066</v>
      </c>
      <c r="Z31" s="271">
        <f t="shared" ref="Z31:AD31" si="12">SUM(Z10:Z30)</f>
        <v>5</v>
      </c>
      <c r="AA31" s="255">
        <f>+'4.Magnitud_Presupuesto'!T11</f>
        <v>701088000</v>
      </c>
      <c r="AB31" s="273">
        <f>SUM(AB10:AB30)</f>
        <v>4.1100000000000003</v>
      </c>
      <c r="AC31" s="254">
        <f>+'4.Magnitud_Presupuesto'!AI11</f>
        <v>228089199</v>
      </c>
      <c r="AD31" s="254">
        <f t="shared" si="12"/>
        <v>5</v>
      </c>
      <c r="AE31" s="318"/>
      <c r="AF31" s="255">
        <f>SUM(AF10:AF30)</f>
        <v>683999999.99999976</v>
      </c>
      <c r="AG31" s="271">
        <f>SUM(AG10:AG30)</f>
        <v>16.45</v>
      </c>
      <c r="AH31" s="253">
        <f t="shared" ref="AH31:AM31" si="13">SUM(AH10:AH30)</f>
        <v>0</v>
      </c>
      <c r="AI31" s="253">
        <f t="shared" si="13"/>
        <v>0</v>
      </c>
      <c r="AJ31" s="254">
        <f t="shared" si="13"/>
        <v>0</v>
      </c>
      <c r="AK31" s="254">
        <f t="shared" si="13"/>
        <v>0</v>
      </c>
      <c r="AL31" s="254">
        <f t="shared" si="13"/>
        <v>0</v>
      </c>
      <c r="AM31" s="254">
        <f t="shared" si="13"/>
        <v>0</v>
      </c>
      <c r="AN31" s="318"/>
      <c r="AO31" s="254">
        <f>SUM(AO10:AO30)</f>
        <v>4080655350.0493908</v>
      </c>
      <c r="AP31" s="271">
        <f t="shared" ref="AP31:AV31" si="14">SUM(AP10:AP30)</f>
        <v>58.966000000000001</v>
      </c>
      <c r="AQ31" s="254">
        <f t="shared" si="14"/>
        <v>446307932.60000002</v>
      </c>
      <c r="AR31" s="273">
        <f t="shared" si="14"/>
        <v>5.4399999999999995</v>
      </c>
      <c r="AS31" s="254">
        <f t="shared" si="14"/>
        <v>2616196666.9999986</v>
      </c>
      <c r="AT31" s="254">
        <f t="shared" si="14"/>
        <v>36.625999999999998</v>
      </c>
      <c r="AU31" s="254">
        <f t="shared" si="14"/>
        <v>415756066</v>
      </c>
      <c r="AV31" s="273">
        <f t="shared" si="14"/>
        <v>5.4399999999999995</v>
      </c>
    </row>
    <row r="32" spans="1:48" s="180" customFormat="1" ht="22.5" customHeight="1">
      <c r="A32" s="812">
        <v>2</v>
      </c>
      <c r="B32" s="815" t="s">
        <v>876</v>
      </c>
      <c r="C32" s="238">
        <v>1</v>
      </c>
      <c r="D32" s="242" t="s">
        <v>572</v>
      </c>
      <c r="E32" s="239">
        <v>0</v>
      </c>
      <c r="F32" s="240">
        <v>0</v>
      </c>
      <c r="G32" s="239">
        <v>0</v>
      </c>
      <c r="H32" s="240">
        <v>0</v>
      </c>
      <c r="I32" s="239">
        <v>0</v>
      </c>
      <c r="J32" s="243">
        <v>0</v>
      </c>
      <c r="K32" s="244"/>
      <c r="L32" s="240"/>
      <c r="M32" s="317"/>
      <c r="N32" s="239">
        <v>0</v>
      </c>
      <c r="O32" s="240">
        <v>0</v>
      </c>
      <c r="P32" s="239">
        <v>0</v>
      </c>
      <c r="Q32" s="240">
        <v>0</v>
      </c>
      <c r="R32" s="239">
        <v>0</v>
      </c>
      <c r="S32" s="243">
        <v>0</v>
      </c>
      <c r="T32" s="239">
        <v>0</v>
      </c>
      <c r="U32" s="243">
        <v>0</v>
      </c>
      <c r="V32" s="317"/>
      <c r="W32" s="239">
        <f>44248583.3333333*X32</f>
        <v>0</v>
      </c>
      <c r="X32" s="240">
        <v>0</v>
      </c>
      <c r="Y32" s="239">
        <v>0</v>
      </c>
      <c r="Z32" s="240">
        <v>0</v>
      </c>
      <c r="AA32" s="239">
        <f>26740200000*AB32</f>
        <v>0</v>
      </c>
      <c r="AB32" s="240">
        <v>0</v>
      </c>
      <c r="AC32" s="407">
        <f>392620000*AD32</f>
        <v>0</v>
      </c>
      <c r="AD32" s="240">
        <v>0</v>
      </c>
      <c r="AE32" s="317"/>
      <c r="AF32" s="239">
        <v>0</v>
      </c>
      <c r="AG32" s="240">
        <v>0</v>
      </c>
      <c r="AH32" s="178"/>
      <c r="AI32" s="178"/>
      <c r="AJ32" s="178"/>
      <c r="AK32" s="178"/>
      <c r="AL32" s="178"/>
      <c r="AM32" s="178"/>
      <c r="AN32" s="317"/>
      <c r="AO32" s="179">
        <f>+N32+W32+AF32</f>
        <v>0</v>
      </c>
      <c r="AP32" s="240">
        <f>+O32+X32+AG32</f>
        <v>0</v>
      </c>
      <c r="AQ32" s="179">
        <f t="shared" ref="AQ32:AQ52" si="15">+G32+P32+Y32+AH32</f>
        <v>0</v>
      </c>
      <c r="AR32" s="408">
        <f t="shared" ref="AR32:AR52" si="16">+H32+Q32+Z32+AI32</f>
        <v>0</v>
      </c>
      <c r="AS32" s="179">
        <f t="shared" ref="AS32:AS52" si="17">+I32+R32+AA32+AJ32</f>
        <v>0</v>
      </c>
      <c r="AT32" s="408">
        <f t="shared" ref="AT32:AT52" si="18">+J32+S32+AB32+AK32</f>
        <v>0</v>
      </c>
      <c r="AU32" s="179">
        <f t="shared" ref="AU32:AU52" si="19">+K32+T32+AC32+AL32</f>
        <v>0</v>
      </c>
      <c r="AV32" s="408">
        <f t="shared" ref="AV32:AV52" si="20">+L32+U32+AD32+AM32</f>
        <v>0</v>
      </c>
    </row>
    <row r="33" spans="1:48" s="180" customFormat="1" ht="22.5" customHeight="1">
      <c r="A33" s="813"/>
      <c r="B33" s="816"/>
      <c r="C33" s="238">
        <v>2</v>
      </c>
      <c r="D33" s="242" t="s">
        <v>331</v>
      </c>
      <c r="E33" s="239">
        <v>0</v>
      </c>
      <c r="F33" s="240">
        <v>0</v>
      </c>
      <c r="G33" s="239">
        <v>0</v>
      </c>
      <c r="H33" s="240">
        <v>0</v>
      </c>
      <c r="I33" s="239">
        <v>0</v>
      </c>
      <c r="J33" s="243">
        <v>0</v>
      </c>
      <c r="K33" s="244"/>
      <c r="L33" s="240"/>
      <c r="M33" s="317"/>
      <c r="N33" s="239">
        <v>0</v>
      </c>
      <c r="O33" s="240">
        <v>0</v>
      </c>
      <c r="P33" s="239">
        <v>0</v>
      </c>
      <c r="Q33" s="240">
        <v>0</v>
      </c>
      <c r="R33" s="239">
        <v>0</v>
      </c>
      <c r="S33" s="243">
        <v>0</v>
      </c>
      <c r="T33" s="239">
        <v>0</v>
      </c>
      <c r="U33" s="325">
        <v>0</v>
      </c>
      <c r="V33" s="317"/>
      <c r="W33" s="239">
        <f t="shared" ref="W33:W52" si="21">44248583.3333333*X33</f>
        <v>0</v>
      </c>
      <c r="X33" s="240">
        <v>0</v>
      </c>
      <c r="Y33" s="239">
        <v>0</v>
      </c>
      <c r="Z33" s="240">
        <v>0</v>
      </c>
      <c r="AA33" s="239">
        <f t="shared" ref="AA33:AA52" si="22">26740200000*AB33</f>
        <v>0</v>
      </c>
      <c r="AB33" s="240">
        <v>0</v>
      </c>
      <c r="AC33" s="407">
        <f t="shared" ref="AC33:AC52" si="23">392620000*AD33</f>
        <v>0</v>
      </c>
      <c r="AD33" s="240">
        <v>0</v>
      </c>
      <c r="AE33" s="317"/>
      <c r="AF33" s="239">
        <v>0</v>
      </c>
      <c r="AG33" s="240">
        <v>0</v>
      </c>
      <c r="AH33" s="178"/>
      <c r="AI33" s="178"/>
      <c r="AJ33" s="178"/>
      <c r="AK33" s="178"/>
      <c r="AL33" s="178"/>
      <c r="AM33" s="178"/>
      <c r="AN33" s="317"/>
      <c r="AO33" s="179">
        <f t="shared" ref="AO33:AO52" si="24">+N33+W33+AF33</f>
        <v>0</v>
      </c>
      <c r="AP33" s="240">
        <f t="shared" ref="AP33:AP52" si="25">+F33+O33+X33+AG33</f>
        <v>0</v>
      </c>
      <c r="AQ33" s="179">
        <f t="shared" si="15"/>
        <v>0</v>
      </c>
      <c r="AR33" s="408">
        <f t="shared" si="16"/>
        <v>0</v>
      </c>
      <c r="AS33" s="179">
        <f t="shared" si="17"/>
        <v>0</v>
      </c>
      <c r="AT33" s="408">
        <f t="shared" si="18"/>
        <v>0</v>
      </c>
      <c r="AU33" s="179">
        <f t="shared" si="19"/>
        <v>0</v>
      </c>
      <c r="AV33" s="408">
        <f t="shared" si="20"/>
        <v>0</v>
      </c>
    </row>
    <row r="34" spans="1:48" s="180" customFormat="1" ht="22.5" customHeight="1">
      <c r="A34" s="813"/>
      <c r="B34" s="816"/>
      <c r="C34" s="238">
        <v>3</v>
      </c>
      <c r="D34" s="242" t="s">
        <v>336</v>
      </c>
      <c r="E34" s="239">
        <v>0</v>
      </c>
      <c r="F34" s="240">
        <v>0</v>
      </c>
      <c r="G34" s="239">
        <v>0</v>
      </c>
      <c r="H34" s="240">
        <v>0</v>
      </c>
      <c r="I34" s="239">
        <v>0</v>
      </c>
      <c r="J34" s="243">
        <v>0</v>
      </c>
      <c r="K34" s="244"/>
      <c r="L34" s="240"/>
      <c r="M34" s="317"/>
      <c r="N34" s="239">
        <v>0</v>
      </c>
      <c r="O34" s="240">
        <v>0</v>
      </c>
      <c r="P34" s="239">
        <v>0</v>
      </c>
      <c r="Q34" s="240">
        <v>0</v>
      </c>
      <c r="R34" s="239">
        <v>0</v>
      </c>
      <c r="S34" s="243">
        <v>0</v>
      </c>
      <c r="T34" s="239">
        <v>0</v>
      </c>
      <c r="U34" s="325">
        <v>0</v>
      </c>
      <c r="V34" s="317"/>
      <c r="W34" s="239">
        <f t="shared" si="21"/>
        <v>0</v>
      </c>
      <c r="X34" s="240">
        <v>0</v>
      </c>
      <c r="Y34" s="239">
        <v>0</v>
      </c>
      <c r="Z34" s="240">
        <v>0</v>
      </c>
      <c r="AA34" s="239">
        <f t="shared" si="22"/>
        <v>0</v>
      </c>
      <c r="AB34" s="240">
        <v>0</v>
      </c>
      <c r="AC34" s="407">
        <f t="shared" si="23"/>
        <v>0</v>
      </c>
      <c r="AD34" s="240">
        <v>0</v>
      </c>
      <c r="AE34" s="317"/>
      <c r="AF34" s="239">
        <v>85958254.269449994</v>
      </c>
      <c r="AG34" s="240">
        <v>1</v>
      </c>
      <c r="AH34" s="178"/>
      <c r="AI34" s="178"/>
      <c r="AJ34" s="178"/>
      <c r="AK34" s="178"/>
      <c r="AL34" s="178"/>
      <c r="AM34" s="178"/>
      <c r="AN34" s="317"/>
      <c r="AO34" s="179">
        <f t="shared" si="24"/>
        <v>85958254.269449994</v>
      </c>
      <c r="AP34" s="240">
        <f t="shared" si="25"/>
        <v>1</v>
      </c>
      <c r="AQ34" s="179">
        <f t="shared" si="15"/>
        <v>0</v>
      </c>
      <c r="AR34" s="408">
        <f t="shared" si="16"/>
        <v>0</v>
      </c>
      <c r="AS34" s="179">
        <f t="shared" si="17"/>
        <v>0</v>
      </c>
      <c r="AT34" s="408">
        <f t="shared" si="18"/>
        <v>0</v>
      </c>
      <c r="AU34" s="179">
        <f t="shared" si="19"/>
        <v>0</v>
      </c>
      <c r="AV34" s="408">
        <f t="shared" si="20"/>
        <v>0</v>
      </c>
    </row>
    <row r="35" spans="1:48" s="180" customFormat="1" ht="22.5" customHeight="1">
      <c r="A35" s="813"/>
      <c r="B35" s="816"/>
      <c r="C35" s="238">
        <v>4</v>
      </c>
      <c r="D35" s="242" t="s">
        <v>573</v>
      </c>
      <c r="E35" s="239">
        <v>0</v>
      </c>
      <c r="F35" s="240">
        <v>0</v>
      </c>
      <c r="G35" s="239">
        <v>0</v>
      </c>
      <c r="H35" s="240">
        <v>0</v>
      </c>
      <c r="I35" s="239">
        <v>0</v>
      </c>
      <c r="J35" s="243">
        <v>0</v>
      </c>
      <c r="K35" s="244"/>
      <c r="L35" s="240"/>
      <c r="M35" s="317"/>
      <c r="N35" s="239">
        <v>0</v>
      </c>
      <c r="O35" s="240">
        <v>0</v>
      </c>
      <c r="P35" s="239">
        <v>0</v>
      </c>
      <c r="Q35" s="240">
        <v>0</v>
      </c>
      <c r="R35" s="239">
        <v>0</v>
      </c>
      <c r="S35" s="243">
        <v>0</v>
      </c>
      <c r="T35" s="239">
        <v>0</v>
      </c>
      <c r="U35" s="325">
        <v>0</v>
      </c>
      <c r="V35" s="317"/>
      <c r="W35" s="239">
        <f t="shared" si="21"/>
        <v>0</v>
      </c>
      <c r="X35" s="240">
        <v>0</v>
      </c>
      <c r="Y35" s="239">
        <v>0</v>
      </c>
      <c r="Z35" s="240">
        <v>0</v>
      </c>
      <c r="AA35" s="239">
        <f t="shared" si="22"/>
        <v>0</v>
      </c>
      <c r="AB35" s="240">
        <v>0</v>
      </c>
      <c r="AC35" s="407">
        <f t="shared" si="23"/>
        <v>0</v>
      </c>
      <c r="AD35" s="240">
        <v>0</v>
      </c>
      <c r="AE35" s="317"/>
      <c r="AF35" s="239">
        <v>0</v>
      </c>
      <c r="AG35" s="240">
        <v>0</v>
      </c>
      <c r="AH35" s="178"/>
      <c r="AI35" s="178"/>
      <c r="AJ35" s="178"/>
      <c r="AK35" s="178"/>
      <c r="AL35" s="178"/>
      <c r="AM35" s="178"/>
      <c r="AN35" s="317"/>
      <c r="AO35" s="179">
        <f t="shared" si="24"/>
        <v>0</v>
      </c>
      <c r="AP35" s="240">
        <f t="shared" si="25"/>
        <v>0</v>
      </c>
      <c r="AQ35" s="179">
        <f t="shared" si="15"/>
        <v>0</v>
      </c>
      <c r="AR35" s="408">
        <f t="shared" si="16"/>
        <v>0</v>
      </c>
      <c r="AS35" s="179">
        <f t="shared" si="17"/>
        <v>0</v>
      </c>
      <c r="AT35" s="408">
        <f t="shared" si="18"/>
        <v>0</v>
      </c>
      <c r="AU35" s="179">
        <f t="shared" si="19"/>
        <v>0</v>
      </c>
      <c r="AV35" s="408">
        <f t="shared" si="20"/>
        <v>0</v>
      </c>
    </row>
    <row r="36" spans="1:48" s="180" customFormat="1" ht="22.5" customHeight="1">
      <c r="A36" s="813"/>
      <c r="B36" s="816"/>
      <c r="C36" s="238">
        <v>5</v>
      </c>
      <c r="D36" s="242" t="s">
        <v>344</v>
      </c>
      <c r="E36" s="239">
        <v>0</v>
      </c>
      <c r="F36" s="240">
        <v>0</v>
      </c>
      <c r="G36" s="239">
        <v>0</v>
      </c>
      <c r="H36" s="240">
        <v>0</v>
      </c>
      <c r="I36" s="239">
        <v>0</v>
      </c>
      <c r="J36" s="243">
        <v>0</v>
      </c>
      <c r="K36" s="244"/>
      <c r="L36" s="240"/>
      <c r="M36" s="317"/>
      <c r="N36" s="239">
        <v>0</v>
      </c>
      <c r="O36" s="240">
        <v>0</v>
      </c>
      <c r="P36" s="239">
        <v>0</v>
      </c>
      <c r="Q36" s="240">
        <v>0</v>
      </c>
      <c r="R36" s="239">
        <v>0</v>
      </c>
      <c r="S36" s="243">
        <v>0</v>
      </c>
      <c r="T36" s="239">
        <v>0</v>
      </c>
      <c r="U36" s="325">
        <v>0</v>
      </c>
      <c r="V36" s="317"/>
      <c r="W36" s="239">
        <f t="shared" si="21"/>
        <v>0</v>
      </c>
      <c r="X36" s="240">
        <v>0</v>
      </c>
      <c r="Y36" s="239">
        <v>0</v>
      </c>
      <c r="Z36" s="240">
        <v>0</v>
      </c>
      <c r="AA36" s="239">
        <f t="shared" si="22"/>
        <v>0</v>
      </c>
      <c r="AB36" s="240">
        <v>0</v>
      </c>
      <c r="AC36" s="407">
        <f t="shared" si="23"/>
        <v>0</v>
      </c>
      <c r="AD36" s="240">
        <v>0</v>
      </c>
      <c r="AE36" s="317"/>
      <c r="AF36" s="239">
        <v>85958254.269449994</v>
      </c>
      <c r="AG36" s="240">
        <v>1</v>
      </c>
      <c r="AH36" s="178"/>
      <c r="AI36" s="178"/>
      <c r="AJ36" s="178"/>
      <c r="AK36" s="178"/>
      <c r="AL36" s="178"/>
      <c r="AM36" s="178"/>
      <c r="AN36" s="317"/>
      <c r="AO36" s="179">
        <f t="shared" si="24"/>
        <v>85958254.269449994</v>
      </c>
      <c r="AP36" s="240">
        <f t="shared" si="25"/>
        <v>1</v>
      </c>
      <c r="AQ36" s="179">
        <f t="shared" si="15"/>
        <v>0</v>
      </c>
      <c r="AR36" s="408">
        <f t="shared" si="16"/>
        <v>0</v>
      </c>
      <c r="AS36" s="179">
        <f t="shared" si="17"/>
        <v>0</v>
      </c>
      <c r="AT36" s="408">
        <f t="shared" si="18"/>
        <v>0</v>
      </c>
      <c r="AU36" s="179">
        <f t="shared" si="19"/>
        <v>0</v>
      </c>
      <c r="AV36" s="408">
        <f t="shared" si="20"/>
        <v>0</v>
      </c>
    </row>
    <row r="37" spans="1:48" s="180" customFormat="1" ht="22.5" customHeight="1">
      <c r="A37" s="813"/>
      <c r="B37" s="816"/>
      <c r="C37" s="238">
        <v>6</v>
      </c>
      <c r="D37" s="242" t="s">
        <v>347</v>
      </c>
      <c r="E37" s="239">
        <v>0</v>
      </c>
      <c r="F37" s="240">
        <v>0</v>
      </c>
      <c r="G37" s="239">
        <v>0</v>
      </c>
      <c r="H37" s="240">
        <v>0</v>
      </c>
      <c r="I37" s="239">
        <v>0</v>
      </c>
      <c r="J37" s="243">
        <v>0</v>
      </c>
      <c r="K37" s="244"/>
      <c r="L37" s="240"/>
      <c r="M37" s="317"/>
      <c r="N37" s="239">
        <v>0</v>
      </c>
      <c r="O37" s="240">
        <v>0</v>
      </c>
      <c r="P37" s="239">
        <v>0</v>
      </c>
      <c r="Q37" s="240">
        <v>0</v>
      </c>
      <c r="R37" s="239">
        <v>0</v>
      </c>
      <c r="S37" s="243">
        <v>0</v>
      </c>
      <c r="T37" s="239">
        <v>0</v>
      </c>
      <c r="U37" s="325">
        <v>0</v>
      </c>
      <c r="V37" s="317"/>
      <c r="W37" s="239">
        <f t="shared" si="21"/>
        <v>0</v>
      </c>
      <c r="X37" s="240">
        <v>0</v>
      </c>
      <c r="Y37" s="239">
        <v>0</v>
      </c>
      <c r="Z37" s="240">
        <v>0</v>
      </c>
      <c r="AA37" s="239">
        <f t="shared" si="22"/>
        <v>0</v>
      </c>
      <c r="AB37" s="240">
        <v>0</v>
      </c>
      <c r="AC37" s="407">
        <f t="shared" si="23"/>
        <v>0</v>
      </c>
      <c r="AD37" s="240">
        <v>0</v>
      </c>
      <c r="AE37" s="317"/>
      <c r="AF37" s="239">
        <v>85958254.269449994</v>
      </c>
      <c r="AG37" s="240">
        <v>1</v>
      </c>
      <c r="AH37" s="178"/>
      <c r="AI37" s="178"/>
      <c r="AJ37" s="178"/>
      <c r="AK37" s="178"/>
      <c r="AL37" s="178"/>
      <c r="AM37" s="178"/>
      <c r="AN37" s="317"/>
      <c r="AO37" s="179">
        <f t="shared" si="24"/>
        <v>85958254.269449994</v>
      </c>
      <c r="AP37" s="240">
        <f t="shared" si="25"/>
        <v>1</v>
      </c>
      <c r="AQ37" s="179">
        <f t="shared" si="15"/>
        <v>0</v>
      </c>
      <c r="AR37" s="408">
        <f t="shared" si="16"/>
        <v>0</v>
      </c>
      <c r="AS37" s="179">
        <f t="shared" si="17"/>
        <v>0</v>
      </c>
      <c r="AT37" s="408">
        <f t="shared" si="18"/>
        <v>0</v>
      </c>
      <c r="AU37" s="179">
        <f t="shared" si="19"/>
        <v>0</v>
      </c>
      <c r="AV37" s="408">
        <f t="shared" si="20"/>
        <v>0</v>
      </c>
    </row>
    <row r="38" spans="1:48" s="180" customFormat="1" ht="22.5" customHeight="1">
      <c r="A38" s="813"/>
      <c r="B38" s="816"/>
      <c r="C38" s="238">
        <v>7</v>
      </c>
      <c r="D38" s="242" t="s">
        <v>351</v>
      </c>
      <c r="E38" s="239">
        <v>0</v>
      </c>
      <c r="F38" s="240">
        <v>0</v>
      </c>
      <c r="G38" s="239">
        <v>0</v>
      </c>
      <c r="H38" s="240">
        <v>0</v>
      </c>
      <c r="I38" s="239">
        <v>0</v>
      </c>
      <c r="J38" s="243">
        <v>0</v>
      </c>
      <c r="K38" s="244"/>
      <c r="L38" s="240"/>
      <c r="M38" s="317"/>
      <c r="N38" s="239">
        <v>0</v>
      </c>
      <c r="O38" s="240">
        <v>0</v>
      </c>
      <c r="P38" s="239">
        <v>0</v>
      </c>
      <c r="Q38" s="240">
        <v>0</v>
      </c>
      <c r="R38" s="239">
        <v>0</v>
      </c>
      <c r="S38" s="243">
        <v>0</v>
      </c>
      <c r="T38" s="239">
        <v>0</v>
      </c>
      <c r="U38" s="325">
        <v>0</v>
      </c>
      <c r="V38" s="317"/>
      <c r="W38" s="239">
        <f t="shared" si="21"/>
        <v>0</v>
      </c>
      <c r="X38" s="240">
        <v>0</v>
      </c>
      <c r="Y38" s="239">
        <v>0</v>
      </c>
      <c r="Z38" s="240">
        <v>0</v>
      </c>
      <c r="AA38" s="239">
        <f t="shared" si="22"/>
        <v>0</v>
      </c>
      <c r="AB38" s="240">
        <v>0</v>
      </c>
      <c r="AC38" s="407">
        <f t="shared" si="23"/>
        <v>0</v>
      </c>
      <c r="AD38" s="240">
        <v>0</v>
      </c>
      <c r="AE38" s="317"/>
      <c r="AF38" s="239">
        <v>0</v>
      </c>
      <c r="AG38" s="240">
        <v>0</v>
      </c>
      <c r="AH38" s="178"/>
      <c r="AI38" s="178"/>
      <c r="AJ38" s="178"/>
      <c r="AK38" s="178"/>
      <c r="AL38" s="178"/>
      <c r="AM38" s="178"/>
      <c r="AN38" s="317"/>
      <c r="AO38" s="179">
        <f t="shared" si="24"/>
        <v>0</v>
      </c>
      <c r="AP38" s="240">
        <f t="shared" si="25"/>
        <v>0</v>
      </c>
      <c r="AQ38" s="179">
        <f t="shared" si="15"/>
        <v>0</v>
      </c>
      <c r="AR38" s="408">
        <f t="shared" si="16"/>
        <v>0</v>
      </c>
      <c r="AS38" s="179">
        <f t="shared" si="17"/>
        <v>0</v>
      </c>
      <c r="AT38" s="408">
        <f t="shared" si="18"/>
        <v>0</v>
      </c>
      <c r="AU38" s="179">
        <f t="shared" si="19"/>
        <v>0</v>
      </c>
      <c r="AV38" s="408">
        <f t="shared" si="20"/>
        <v>0</v>
      </c>
    </row>
    <row r="39" spans="1:48" s="180" customFormat="1" ht="22.5" customHeight="1">
      <c r="A39" s="813"/>
      <c r="B39" s="816"/>
      <c r="C39" s="238">
        <v>8</v>
      </c>
      <c r="D39" s="242" t="s">
        <v>356</v>
      </c>
      <c r="E39" s="239">
        <v>0</v>
      </c>
      <c r="F39" s="240">
        <v>0</v>
      </c>
      <c r="G39" s="239">
        <v>0</v>
      </c>
      <c r="H39" s="240">
        <v>0</v>
      </c>
      <c r="I39" s="239">
        <v>0</v>
      </c>
      <c r="J39" s="243">
        <v>0</v>
      </c>
      <c r="K39" s="244"/>
      <c r="L39" s="240"/>
      <c r="M39" s="317"/>
      <c r="N39" s="239">
        <v>372324019.50161815</v>
      </c>
      <c r="O39" s="240">
        <v>2.82</v>
      </c>
      <c r="P39" s="239">
        <v>0</v>
      </c>
      <c r="Q39" s="240">
        <v>0</v>
      </c>
      <c r="R39" s="239">
        <v>372324019.50162381</v>
      </c>
      <c r="S39" s="243">
        <v>2.82</v>
      </c>
      <c r="T39" s="239">
        <v>0</v>
      </c>
      <c r="U39" s="325">
        <v>0</v>
      </c>
      <c r="V39" s="317"/>
      <c r="W39" s="239">
        <f t="shared" si="21"/>
        <v>0</v>
      </c>
      <c r="X39" s="240">
        <v>0</v>
      </c>
      <c r="Y39" s="239">
        <v>0</v>
      </c>
      <c r="Z39" s="240">
        <v>0</v>
      </c>
      <c r="AA39" s="239">
        <f t="shared" si="22"/>
        <v>0</v>
      </c>
      <c r="AB39" s="240">
        <v>0</v>
      </c>
      <c r="AC39" s="407">
        <f t="shared" si="23"/>
        <v>0</v>
      </c>
      <c r="AD39" s="240">
        <v>0</v>
      </c>
      <c r="AE39" s="317"/>
      <c r="AF39" s="239">
        <v>85958254.269449994</v>
      </c>
      <c r="AG39" s="240">
        <v>1</v>
      </c>
      <c r="AH39" s="178"/>
      <c r="AI39" s="178"/>
      <c r="AJ39" s="178"/>
      <c r="AK39" s="178"/>
      <c r="AL39" s="178"/>
      <c r="AM39" s="178"/>
      <c r="AN39" s="317"/>
      <c r="AO39" s="179">
        <f t="shared" si="24"/>
        <v>458282273.77106816</v>
      </c>
      <c r="AP39" s="240">
        <f t="shared" si="25"/>
        <v>3.82</v>
      </c>
      <c r="AQ39" s="179">
        <f t="shared" si="15"/>
        <v>0</v>
      </c>
      <c r="AR39" s="408">
        <f t="shared" si="16"/>
        <v>0</v>
      </c>
      <c r="AS39" s="179">
        <f t="shared" si="17"/>
        <v>372324019.50162381</v>
      </c>
      <c r="AT39" s="408">
        <f t="shared" si="18"/>
        <v>2.82</v>
      </c>
      <c r="AU39" s="179">
        <f t="shared" si="19"/>
        <v>0</v>
      </c>
      <c r="AV39" s="408">
        <f t="shared" si="20"/>
        <v>0</v>
      </c>
    </row>
    <row r="40" spans="1:48" s="180" customFormat="1" ht="22.5" customHeight="1">
      <c r="A40" s="813"/>
      <c r="B40" s="816"/>
      <c r="C40" s="238">
        <v>9</v>
      </c>
      <c r="D40" s="242" t="s">
        <v>574</v>
      </c>
      <c r="E40" s="239">
        <v>0</v>
      </c>
      <c r="F40" s="240">
        <v>0</v>
      </c>
      <c r="G40" s="239">
        <v>0</v>
      </c>
      <c r="H40" s="240">
        <v>0</v>
      </c>
      <c r="I40" s="239">
        <v>0</v>
      </c>
      <c r="J40" s="243">
        <v>0</v>
      </c>
      <c r="K40" s="244"/>
      <c r="L40" s="240"/>
      <c r="M40" s="317"/>
      <c r="N40" s="239">
        <v>0</v>
      </c>
      <c r="O40" s="240">
        <v>0</v>
      </c>
      <c r="P40" s="239">
        <v>0</v>
      </c>
      <c r="Q40" s="240">
        <v>0</v>
      </c>
      <c r="R40" s="239">
        <v>0</v>
      </c>
      <c r="S40" s="243">
        <v>0</v>
      </c>
      <c r="T40" s="239">
        <v>0</v>
      </c>
      <c r="U40" s="325">
        <v>0</v>
      </c>
      <c r="V40" s="317"/>
      <c r="W40" s="239">
        <f t="shared" si="21"/>
        <v>0</v>
      </c>
      <c r="X40" s="240">
        <v>0</v>
      </c>
      <c r="Y40" s="239">
        <v>0</v>
      </c>
      <c r="Z40" s="240">
        <v>0</v>
      </c>
      <c r="AA40" s="239">
        <f t="shared" si="22"/>
        <v>0</v>
      </c>
      <c r="AB40" s="240">
        <v>0</v>
      </c>
      <c r="AC40" s="407">
        <f t="shared" si="23"/>
        <v>0</v>
      </c>
      <c r="AD40" s="240">
        <v>0</v>
      </c>
      <c r="AE40" s="317"/>
      <c r="AF40" s="239">
        <v>85958254.269449994</v>
      </c>
      <c r="AG40" s="240">
        <v>1</v>
      </c>
      <c r="AH40" s="178"/>
      <c r="AI40" s="178"/>
      <c r="AJ40" s="178"/>
      <c r="AK40" s="178"/>
      <c r="AL40" s="178"/>
      <c r="AM40" s="178"/>
      <c r="AN40" s="317"/>
      <c r="AO40" s="179">
        <f t="shared" si="24"/>
        <v>85958254.269449994</v>
      </c>
      <c r="AP40" s="240">
        <f t="shared" si="25"/>
        <v>1</v>
      </c>
      <c r="AQ40" s="179">
        <f t="shared" si="15"/>
        <v>0</v>
      </c>
      <c r="AR40" s="408">
        <f t="shared" si="16"/>
        <v>0</v>
      </c>
      <c r="AS40" s="179">
        <f t="shared" si="17"/>
        <v>0</v>
      </c>
      <c r="AT40" s="408">
        <f t="shared" si="18"/>
        <v>0</v>
      </c>
      <c r="AU40" s="179">
        <f t="shared" si="19"/>
        <v>0</v>
      </c>
      <c r="AV40" s="408">
        <f t="shared" si="20"/>
        <v>0</v>
      </c>
    </row>
    <row r="41" spans="1:48" s="180" customFormat="1" ht="22.5" customHeight="1">
      <c r="A41" s="813"/>
      <c r="B41" s="816"/>
      <c r="C41" s="238">
        <v>10</v>
      </c>
      <c r="D41" s="242" t="s">
        <v>575</v>
      </c>
      <c r="E41" s="239">
        <v>0</v>
      </c>
      <c r="F41" s="240">
        <v>0</v>
      </c>
      <c r="G41" s="239">
        <v>0</v>
      </c>
      <c r="H41" s="240">
        <v>0</v>
      </c>
      <c r="I41" s="239">
        <v>0</v>
      </c>
      <c r="J41" s="243">
        <v>0</v>
      </c>
      <c r="K41" s="244"/>
      <c r="L41" s="240"/>
      <c r="M41" s="317"/>
      <c r="N41" s="239">
        <v>0</v>
      </c>
      <c r="O41" s="240">
        <v>0</v>
      </c>
      <c r="P41" s="239">
        <v>71561075.868686602</v>
      </c>
      <c r="Q41" s="240">
        <v>0.13300000000000001</v>
      </c>
      <c r="R41" s="239">
        <v>0</v>
      </c>
      <c r="S41" s="243">
        <v>0</v>
      </c>
      <c r="T41" s="239">
        <v>54534534</v>
      </c>
      <c r="U41" s="320">
        <v>0.13300000000000001</v>
      </c>
      <c r="V41" s="317"/>
      <c r="W41" s="239">
        <f t="shared" si="21"/>
        <v>88497166.666666597</v>
      </c>
      <c r="X41" s="240">
        <v>2</v>
      </c>
      <c r="Y41" s="239">
        <v>0</v>
      </c>
      <c r="Z41" s="240">
        <v>0</v>
      </c>
      <c r="AA41" s="239">
        <f t="shared" si="22"/>
        <v>0</v>
      </c>
      <c r="AB41" s="240">
        <v>0</v>
      </c>
      <c r="AC41" s="407">
        <f t="shared" si="23"/>
        <v>0</v>
      </c>
      <c r="AD41" s="240">
        <v>0</v>
      </c>
      <c r="AE41" s="317"/>
      <c r="AF41" s="239">
        <v>0</v>
      </c>
      <c r="AG41" s="240">
        <v>0</v>
      </c>
      <c r="AH41" s="178"/>
      <c r="AI41" s="178"/>
      <c r="AJ41" s="178"/>
      <c r="AK41" s="178"/>
      <c r="AL41" s="178"/>
      <c r="AM41" s="178"/>
      <c r="AN41" s="317"/>
      <c r="AO41" s="179">
        <f t="shared" si="24"/>
        <v>88497166.666666597</v>
      </c>
      <c r="AP41" s="240">
        <f t="shared" si="25"/>
        <v>2</v>
      </c>
      <c r="AQ41" s="179">
        <f t="shared" si="15"/>
        <v>71561075.868686602</v>
      </c>
      <c r="AR41" s="408">
        <f t="shared" si="16"/>
        <v>0.13300000000000001</v>
      </c>
      <c r="AS41" s="179">
        <f t="shared" si="17"/>
        <v>0</v>
      </c>
      <c r="AT41" s="408">
        <f t="shared" si="18"/>
        <v>0</v>
      </c>
      <c r="AU41" s="179">
        <f t="shared" si="19"/>
        <v>54534534</v>
      </c>
      <c r="AV41" s="408">
        <f t="shared" si="20"/>
        <v>0.13300000000000001</v>
      </c>
    </row>
    <row r="42" spans="1:48" s="180" customFormat="1" ht="22.5" customHeight="1">
      <c r="A42" s="813"/>
      <c r="B42" s="816"/>
      <c r="C42" s="238">
        <v>11</v>
      </c>
      <c r="D42" s="242" t="s">
        <v>371</v>
      </c>
      <c r="E42" s="239">
        <v>0</v>
      </c>
      <c r="F42" s="240">
        <v>0</v>
      </c>
      <c r="G42" s="239">
        <v>0</v>
      </c>
      <c r="H42" s="240">
        <v>0</v>
      </c>
      <c r="I42" s="239">
        <v>0</v>
      </c>
      <c r="J42" s="243">
        <v>0</v>
      </c>
      <c r="K42" s="244"/>
      <c r="L42" s="240"/>
      <c r="M42" s="317"/>
      <c r="N42" s="239">
        <v>101662941.4951227</v>
      </c>
      <c r="O42" s="240">
        <v>0.77</v>
      </c>
      <c r="P42" s="239">
        <v>0</v>
      </c>
      <c r="Q42" s="240">
        <v>0</v>
      </c>
      <c r="R42" s="239">
        <v>101662941.49512424</v>
      </c>
      <c r="S42" s="243">
        <v>0.77</v>
      </c>
      <c r="T42" s="239">
        <v>0</v>
      </c>
      <c r="U42" s="325">
        <v>0</v>
      </c>
      <c r="V42" s="317"/>
      <c r="W42" s="239">
        <f t="shared" si="21"/>
        <v>88497166.666666597</v>
      </c>
      <c r="X42" s="240">
        <v>2</v>
      </c>
      <c r="Y42" s="239">
        <v>51481867</v>
      </c>
      <c r="Z42" s="240">
        <v>0.12</v>
      </c>
      <c r="AA42" s="239">
        <f t="shared" si="22"/>
        <v>267402000</v>
      </c>
      <c r="AB42" s="178">
        <v>0.01</v>
      </c>
      <c r="AC42" s="407">
        <f t="shared" si="23"/>
        <v>47114400</v>
      </c>
      <c r="AD42" s="178">
        <v>0.12</v>
      </c>
      <c r="AE42" s="317"/>
      <c r="AF42" s="239">
        <v>85958254.269449994</v>
      </c>
      <c r="AG42" s="240">
        <v>1</v>
      </c>
      <c r="AH42" s="178"/>
      <c r="AI42" s="178"/>
      <c r="AJ42" s="178"/>
      <c r="AK42" s="178"/>
      <c r="AL42" s="178"/>
      <c r="AM42" s="178"/>
      <c r="AN42" s="317"/>
      <c r="AO42" s="179">
        <f t="shared" si="24"/>
        <v>276118362.43123931</v>
      </c>
      <c r="AP42" s="240">
        <f t="shared" si="25"/>
        <v>3.77</v>
      </c>
      <c r="AQ42" s="179">
        <f t="shared" si="15"/>
        <v>51481867</v>
      </c>
      <c r="AR42" s="408">
        <f t="shared" si="16"/>
        <v>0.12</v>
      </c>
      <c r="AS42" s="179">
        <f t="shared" si="17"/>
        <v>369064941.49512422</v>
      </c>
      <c r="AT42" s="408">
        <f t="shared" si="18"/>
        <v>0.78</v>
      </c>
      <c r="AU42" s="179">
        <f t="shared" si="19"/>
        <v>47114400</v>
      </c>
      <c r="AV42" s="408">
        <f t="shared" si="20"/>
        <v>0.12</v>
      </c>
    </row>
    <row r="43" spans="1:48" s="180" customFormat="1" ht="22.5" customHeight="1">
      <c r="A43" s="813"/>
      <c r="B43" s="816"/>
      <c r="C43" s="238">
        <v>12</v>
      </c>
      <c r="D43" s="242" t="s">
        <v>376</v>
      </c>
      <c r="E43" s="239">
        <v>202350000</v>
      </c>
      <c r="F43" s="240">
        <v>1.46</v>
      </c>
      <c r="G43" s="239">
        <v>0</v>
      </c>
      <c r="H43" s="240">
        <v>0</v>
      </c>
      <c r="I43" s="239">
        <v>192980000</v>
      </c>
      <c r="J43" s="243">
        <v>1.46</v>
      </c>
      <c r="K43" s="244"/>
      <c r="L43" s="240"/>
      <c r="M43" s="317"/>
      <c r="N43" s="239">
        <v>0</v>
      </c>
      <c r="O43" s="240">
        <v>0</v>
      </c>
      <c r="P43" s="239">
        <v>34973458.131313004</v>
      </c>
      <c r="Q43" s="240">
        <v>6.5000000000000002E-2</v>
      </c>
      <c r="R43" s="239">
        <v>0</v>
      </c>
      <c r="S43" s="243">
        <v>0</v>
      </c>
      <c r="T43" s="239">
        <v>52000000</v>
      </c>
      <c r="U43" s="320">
        <v>6.5000000000000002E-2</v>
      </c>
      <c r="V43" s="317"/>
      <c r="W43" s="239">
        <f t="shared" si="21"/>
        <v>44248583.333333299</v>
      </c>
      <c r="X43" s="240">
        <v>1</v>
      </c>
      <c r="Y43" s="239">
        <v>0</v>
      </c>
      <c r="Z43" s="240">
        <v>0</v>
      </c>
      <c r="AA43" s="239">
        <f t="shared" si="22"/>
        <v>0</v>
      </c>
      <c r="AB43" s="240">
        <v>0</v>
      </c>
      <c r="AC43" s="407">
        <f t="shared" si="23"/>
        <v>0</v>
      </c>
      <c r="AD43" s="240">
        <v>0</v>
      </c>
      <c r="AE43" s="317"/>
      <c r="AF43" s="239">
        <v>0</v>
      </c>
      <c r="AG43" s="240">
        <v>0</v>
      </c>
      <c r="AH43" s="178"/>
      <c r="AI43" s="178"/>
      <c r="AJ43" s="178"/>
      <c r="AK43" s="178"/>
      <c r="AL43" s="178"/>
      <c r="AM43" s="178"/>
      <c r="AN43" s="317"/>
      <c r="AO43" s="179">
        <f t="shared" si="24"/>
        <v>44248583.333333299</v>
      </c>
      <c r="AP43" s="240">
        <f t="shared" si="25"/>
        <v>2.46</v>
      </c>
      <c r="AQ43" s="179">
        <f t="shared" si="15"/>
        <v>34973458.131313004</v>
      </c>
      <c r="AR43" s="408">
        <f t="shared" si="16"/>
        <v>6.5000000000000002E-2</v>
      </c>
      <c r="AS43" s="179">
        <f t="shared" si="17"/>
        <v>192980000</v>
      </c>
      <c r="AT43" s="408">
        <f t="shared" si="18"/>
        <v>1.46</v>
      </c>
      <c r="AU43" s="179">
        <f t="shared" si="19"/>
        <v>52000000</v>
      </c>
      <c r="AV43" s="408">
        <f t="shared" si="20"/>
        <v>6.5000000000000002E-2</v>
      </c>
    </row>
    <row r="44" spans="1:48" s="180" customFormat="1" ht="22.5" customHeight="1">
      <c r="A44" s="813"/>
      <c r="B44" s="816"/>
      <c r="C44" s="238">
        <v>13</v>
      </c>
      <c r="D44" s="242" t="s">
        <v>381</v>
      </c>
      <c r="E44" s="239">
        <v>0</v>
      </c>
      <c r="F44" s="240">
        <v>0</v>
      </c>
      <c r="G44" s="239">
        <v>0</v>
      </c>
      <c r="H44" s="240">
        <v>0</v>
      </c>
      <c r="I44" s="239">
        <v>0</v>
      </c>
      <c r="J44" s="243">
        <v>0</v>
      </c>
      <c r="K44" s="244"/>
      <c r="L44" s="240"/>
      <c r="M44" s="317"/>
      <c r="N44" s="239">
        <v>0</v>
      </c>
      <c r="O44" s="240">
        <v>0</v>
      </c>
      <c r="P44" s="239">
        <v>0</v>
      </c>
      <c r="Q44" s="240">
        <v>0</v>
      </c>
      <c r="R44" s="239">
        <v>0</v>
      </c>
      <c r="S44" s="243">
        <v>0</v>
      </c>
      <c r="T44" s="239">
        <v>0</v>
      </c>
      <c r="U44" s="325">
        <v>0</v>
      </c>
      <c r="V44" s="317"/>
      <c r="W44" s="239">
        <f t="shared" si="21"/>
        <v>88497166.666666597</v>
      </c>
      <c r="X44" s="240">
        <v>2</v>
      </c>
      <c r="Y44" s="239">
        <v>0</v>
      </c>
      <c r="Z44" s="240">
        <v>0</v>
      </c>
      <c r="AA44" s="239">
        <f t="shared" si="22"/>
        <v>0</v>
      </c>
      <c r="AB44" s="240">
        <v>0</v>
      </c>
      <c r="AC44" s="407">
        <f t="shared" si="23"/>
        <v>0</v>
      </c>
      <c r="AD44" s="240">
        <v>0</v>
      </c>
      <c r="AE44" s="317"/>
      <c r="AF44" s="239">
        <v>85958254.269449994</v>
      </c>
      <c r="AG44" s="240">
        <v>1</v>
      </c>
      <c r="AH44" s="178"/>
      <c r="AI44" s="178"/>
      <c r="AJ44" s="178"/>
      <c r="AK44" s="178"/>
      <c r="AL44" s="178"/>
      <c r="AM44" s="178"/>
      <c r="AN44" s="317"/>
      <c r="AO44" s="179">
        <f t="shared" si="24"/>
        <v>174455420.93611658</v>
      </c>
      <c r="AP44" s="240">
        <f t="shared" si="25"/>
        <v>3</v>
      </c>
      <c r="AQ44" s="179">
        <f t="shared" si="15"/>
        <v>0</v>
      </c>
      <c r="AR44" s="408">
        <f t="shared" si="16"/>
        <v>0</v>
      </c>
      <c r="AS44" s="179">
        <f t="shared" si="17"/>
        <v>0</v>
      </c>
      <c r="AT44" s="408">
        <f t="shared" si="18"/>
        <v>0</v>
      </c>
      <c r="AU44" s="179">
        <f t="shared" si="19"/>
        <v>0</v>
      </c>
      <c r="AV44" s="408">
        <f t="shared" si="20"/>
        <v>0</v>
      </c>
    </row>
    <row r="45" spans="1:48" s="180" customFormat="1" ht="22.5" customHeight="1">
      <c r="A45" s="813"/>
      <c r="B45" s="816"/>
      <c r="C45" s="238">
        <v>14</v>
      </c>
      <c r="D45" s="242" t="s">
        <v>576</v>
      </c>
      <c r="E45" s="239">
        <v>0</v>
      </c>
      <c r="F45" s="240">
        <v>0</v>
      </c>
      <c r="G45" s="239">
        <v>0</v>
      </c>
      <c r="H45" s="240">
        <v>0</v>
      </c>
      <c r="I45" s="239">
        <v>0</v>
      </c>
      <c r="J45" s="243">
        <v>0</v>
      </c>
      <c r="K45" s="244"/>
      <c r="L45" s="240"/>
      <c r="M45" s="317"/>
      <c r="N45" s="239">
        <v>0</v>
      </c>
      <c r="O45" s="240">
        <v>0</v>
      </c>
      <c r="P45" s="239">
        <v>0</v>
      </c>
      <c r="Q45" s="240">
        <v>0</v>
      </c>
      <c r="R45" s="239">
        <v>0</v>
      </c>
      <c r="S45" s="243">
        <v>0</v>
      </c>
      <c r="T45" s="239">
        <v>0</v>
      </c>
      <c r="U45" s="325">
        <v>0</v>
      </c>
      <c r="V45" s="317"/>
      <c r="W45" s="239">
        <f t="shared" si="21"/>
        <v>0</v>
      </c>
      <c r="X45" s="240">
        <v>0</v>
      </c>
      <c r="Y45" s="239">
        <v>0</v>
      </c>
      <c r="Z45" s="240">
        <v>0</v>
      </c>
      <c r="AA45" s="239">
        <f t="shared" si="22"/>
        <v>0</v>
      </c>
      <c r="AB45" s="240">
        <v>0</v>
      </c>
      <c r="AC45" s="407">
        <f t="shared" si="23"/>
        <v>0</v>
      </c>
      <c r="AD45" s="240">
        <v>0</v>
      </c>
      <c r="AE45" s="317"/>
      <c r="AF45" s="239">
        <v>0</v>
      </c>
      <c r="AG45" s="240">
        <v>0</v>
      </c>
      <c r="AH45" s="178"/>
      <c r="AI45" s="178"/>
      <c r="AJ45" s="178"/>
      <c r="AK45" s="178"/>
      <c r="AL45" s="178"/>
      <c r="AM45" s="178"/>
      <c r="AN45" s="317"/>
      <c r="AO45" s="179">
        <f t="shared" si="24"/>
        <v>0</v>
      </c>
      <c r="AP45" s="240">
        <f t="shared" si="25"/>
        <v>0</v>
      </c>
      <c r="AQ45" s="179">
        <f t="shared" si="15"/>
        <v>0</v>
      </c>
      <c r="AR45" s="408">
        <f t="shared" si="16"/>
        <v>0</v>
      </c>
      <c r="AS45" s="179">
        <f t="shared" si="17"/>
        <v>0</v>
      </c>
      <c r="AT45" s="408">
        <f t="shared" si="18"/>
        <v>0</v>
      </c>
      <c r="AU45" s="179">
        <f t="shared" si="19"/>
        <v>0</v>
      </c>
      <c r="AV45" s="408">
        <f t="shared" si="20"/>
        <v>0</v>
      </c>
    </row>
    <row r="46" spans="1:48" s="180" customFormat="1" ht="22.5" customHeight="1">
      <c r="A46" s="813"/>
      <c r="B46" s="816"/>
      <c r="C46" s="238">
        <v>15</v>
      </c>
      <c r="D46" s="242" t="s">
        <v>391</v>
      </c>
      <c r="E46" s="239">
        <v>0</v>
      </c>
      <c r="F46" s="240">
        <v>0</v>
      </c>
      <c r="G46" s="239">
        <v>0</v>
      </c>
      <c r="H46" s="240">
        <v>0</v>
      </c>
      <c r="I46" s="239">
        <v>0</v>
      </c>
      <c r="J46" s="243">
        <v>0</v>
      </c>
      <c r="K46" s="244"/>
      <c r="L46" s="240"/>
      <c r="M46" s="317"/>
      <c r="N46" s="239">
        <v>0</v>
      </c>
      <c r="O46" s="240">
        <v>0</v>
      </c>
      <c r="P46" s="239">
        <v>0</v>
      </c>
      <c r="Q46" s="240">
        <v>0</v>
      </c>
      <c r="R46" s="239">
        <v>0</v>
      </c>
      <c r="S46" s="243">
        <v>0</v>
      </c>
      <c r="T46" s="239">
        <v>0</v>
      </c>
      <c r="U46" s="325">
        <v>0</v>
      </c>
      <c r="V46" s="317"/>
      <c r="W46" s="239">
        <f t="shared" si="21"/>
        <v>44248583.333333299</v>
      </c>
      <c r="X46" s="240">
        <v>1</v>
      </c>
      <c r="Y46" s="239">
        <v>0</v>
      </c>
      <c r="Z46" s="240">
        <v>0</v>
      </c>
      <c r="AA46" s="239">
        <f t="shared" si="22"/>
        <v>0</v>
      </c>
      <c r="AB46" s="240">
        <v>0</v>
      </c>
      <c r="AC46" s="407">
        <f t="shared" si="23"/>
        <v>0</v>
      </c>
      <c r="AD46" s="240">
        <v>0</v>
      </c>
      <c r="AE46" s="317"/>
      <c r="AF46" s="239">
        <v>85958254.269449994</v>
      </c>
      <c r="AG46" s="240">
        <v>1</v>
      </c>
      <c r="AH46" s="178"/>
      <c r="AI46" s="178"/>
      <c r="AJ46" s="178"/>
      <c r="AK46" s="178"/>
      <c r="AL46" s="178"/>
      <c r="AM46" s="178"/>
      <c r="AN46" s="317"/>
      <c r="AO46" s="179">
        <f t="shared" si="24"/>
        <v>130206837.60278329</v>
      </c>
      <c r="AP46" s="240">
        <f t="shared" si="25"/>
        <v>2</v>
      </c>
      <c r="AQ46" s="179">
        <f t="shared" si="15"/>
        <v>0</v>
      </c>
      <c r="AR46" s="408">
        <f t="shared" si="16"/>
        <v>0</v>
      </c>
      <c r="AS46" s="179">
        <f t="shared" si="17"/>
        <v>0</v>
      </c>
      <c r="AT46" s="408">
        <f t="shared" si="18"/>
        <v>0</v>
      </c>
      <c r="AU46" s="179">
        <f t="shared" si="19"/>
        <v>0</v>
      </c>
      <c r="AV46" s="408">
        <f t="shared" si="20"/>
        <v>0</v>
      </c>
    </row>
    <row r="47" spans="1:48" s="180" customFormat="1" ht="22.5" customHeight="1">
      <c r="A47" s="813"/>
      <c r="B47" s="816"/>
      <c r="C47" s="238">
        <v>16</v>
      </c>
      <c r="D47" s="242" t="s">
        <v>396</v>
      </c>
      <c r="E47" s="239">
        <v>0</v>
      </c>
      <c r="F47" s="240">
        <v>0</v>
      </c>
      <c r="G47" s="239">
        <v>0</v>
      </c>
      <c r="H47" s="240">
        <v>0</v>
      </c>
      <c r="I47" s="239">
        <v>0</v>
      </c>
      <c r="J47" s="243">
        <v>0</v>
      </c>
      <c r="K47" s="244"/>
      <c r="L47" s="240"/>
      <c r="M47" s="317"/>
      <c r="N47" s="239">
        <v>0</v>
      </c>
      <c r="O47" s="240">
        <v>0</v>
      </c>
      <c r="P47" s="239">
        <v>0</v>
      </c>
      <c r="Q47" s="240">
        <v>0</v>
      </c>
      <c r="R47" s="239">
        <v>0</v>
      </c>
      <c r="S47" s="243">
        <v>0</v>
      </c>
      <c r="T47" s="239">
        <v>0</v>
      </c>
      <c r="U47" s="325">
        <v>0</v>
      </c>
      <c r="V47" s="317"/>
      <c r="W47" s="239">
        <f t="shared" si="21"/>
        <v>0</v>
      </c>
      <c r="X47" s="240">
        <v>0</v>
      </c>
      <c r="Y47" s="239">
        <v>0</v>
      </c>
      <c r="Z47" s="240">
        <v>0</v>
      </c>
      <c r="AA47" s="239">
        <f t="shared" si="22"/>
        <v>0</v>
      </c>
      <c r="AB47" s="240">
        <v>0</v>
      </c>
      <c r="AC47" s="407">
        <f t="shared" si="23"/>
        <v>0</v>
      </c>
      <c r="AD47" s="240">
        <v>0</v>
      </c>
      <c r="AE47" s="317"/>
      <c r="AF47" s="239">
        <v>0</v>
      </c>
      <c r="AG47" s="240">
        <v>0</v>
      </c>
      <c r="AH47" s="178"/>
      <c r="AI47" s="178"/>
      <c r="AJ47" s="178"/>
      <c r="AK47" s="178"/>
      <c r="AL47" s="178"/>
      <c r="AM47" s="178"/>
      <c r="AN47" s="317"/>
      <c r="AO47" s="179">
        <f t="shared" si="24"/>
        <v>0</v>
      </c>
      <c r="AP47" s="240">
        <f t="shared" si="25"/>
        <v>0</v>
      </c>
      <c r="AQ47" s="179">
        <f t="shared" si="15"/>
        <v>0</v>
      </c>
      <c r="AR47" s="408">
        <f t="shared" si="16"/>
        <v>0</v>
      </c>
      <c r="AS47" s="179">
        <f t="shared" si="17"/>
        <v>0</v>
      </c>
      <c r="AT47" s="408">
        <f t="shared" si="18"/>
        <v>0</v>
      </c>
      <c r="AU47" s="179">
        <f t="shared" si="19"/>
        <v>0</v>
      </c>
      <c r="AV47" s="408">
        <f t="shared" si="20"/>
        <v>0</v>
      </c>
    </row>
    <row r="48" spans="1:48" s="180" customFormat="1" ht="22.5" customHeight="1">
      <c r="A48" s="813"/>
      <c r="B48" s="816"/>
      <c r="C48" s="238">
        <v>17</v>
      </c>
      <c r="D48" s="242" t="s">
        <v>401</v>
      </c>
      <c r="E48" s="239">
        <v>0</v>
      </c>
      <c r="F48" s="240">
        <v>0</v>
      </c>
      <c r="G48" s="239">
        <v>0</v>
      </c>
      <c r="H48" s="240">
        <v>0</v>
      </c>
      <c r="I48" s="239">
        <v>0</v>
      </c>
      <c r="J48" s="243">
        <v>0</v>
      </c>
      <c r="K48" s="244"/>
      <c r="L48" s="240"/>
      <c r="M48" s="317"/>
      <c r="N48" s="239">
        <v>13467039.00325002</v>
      </c>
      <c r="O48" s="240">
        <v>0.10199999999999999</v>
      </c>
      <c r="P48" s="239">
        <v>0</v>
      </c>
      <c r="Q48" s="240">
        <v>0</v>
      </c>
      <c r="R48" s="239">
        <v>13467039.003250223</v>
      </c>
      <c r="S48" s="320">
        <v>0.10199999999999999</v>
      </c>
      <c r="T48" s="239">
        <v>0</v>
      </c>
      <c r="U48" s="325">
        <v>0</v>
      </c>
      <c r="V48" s="317"/>
      <c r="W48" s="239">
        <f t="shared" si="21"/>
        <v>0</v>
      </c>
      <c r="X48" s="240">
        <v>0</v>
      </c>
      <c r="Y48" s="239">
        <v>0</v>
      </c>
      <c r="Z48" s="240">
        <v>0</v>
      </c>
      <c r="AA48" s="239">
        <f t="shared" si="22"/>
        <v>0</v>
      </c>
      <c r="AB48" s="240">
        <v>0</v>
      </c>
      <c r="AC48" s="407">
        <f t="shared" si="23"/>
        <v>0</v>
      </c>
      <c r="AD48" s="240">
        <v>0</v>
      </c>
      <c r="AE48" s="317"/>
      <c r="AF48" s="239">
        <v>0</v>
      </c>
      <c r="AG48" s="240">
        <v>0</v>
      </c>
      <c r="AH48" s="178"/>
      <c r="AI48" s="178"/>
      <c r="AJ48" s="178"/>
      <c r="AK48" s="178"/>
      <c r="AL48" s="178"/>
      <c r="AM48" s="178"/>
      <c r="AN48" s="317"/>
      <c r="AO48" s="179">
        <f t="shared" si="24"/>
        <v>13467039.00325002</v>
      </c>
      <c r="AP48" s="240">
        <f t="shared" si="25"/>
        <v>0.10199999999999999</v>
      </c>
      <c r="AQ48" s="179">
        <f t="shared" si="15"/>
        <v>0</v>
      </c>
      <c r="AR48" s="408">
        <f t="shared" si="16"/>
        <v>0</v>
      </c>
      <c r="AS48" s="179">
        <f t="shared" si="17"/>
        <v>13467039.003250223</v>
      </c>
      <c r="AT48" s="408">
        <f t="shared" si="18"/>
        <v>0.10199999999999999</v>
      </c>
      <c r="AU48" s="179">
        <f t="shared" si="19"/>
        <v>0</v>
      </c>
      <c r="AV48" s="408">
        <f t="shared" si="20"/>
        <v>0</v>
      </c>
    </row>
    <row r="49" spans="1:48" s="180" customFormat="1" ht="22.5" customHeight="1">
      <c r="A49" s="813"/>
      <c r="B49" s="816"/>
      <c r="C49" s="238">
        <v>18</v>
      </c>
      <c r="D49" s="242" t="s">
        <v>406</v>
      </c>
      <c r="E49" s="239">
        <v>0</v>
      </c>
      <c r="F49" s="240">
        <v>0</v>
      </c>
      <c r="G49" s="239">
        <v>0</v>
      </c>
      <c r="H49" s="240">
        <v>0</v>
      </c>
      <c r="I49" s="239">
        <v>0</v>
      </c>
      <c r="J49" s="243">
        <v>0</v>
      </c>
      <c r="K49" s="244"/>
      <c r="L49" s="240"/>
      <c r="M49" s="317"/>
      <c r="N49" s="239">
        <v>0</v>
      </c>
      <c r="O49" s="240">
        <v>0</v>
      </c>
      <c r="P49" s="239">
        <v>0</v>
      </c>
      <c r="Q49" s="240">
        <v>0</v>
      </c>
      <c r="R49" s="239">
        <v>0</v>
      </c>
      <c r="S49" s="243">
        <v>0</v>
      </c>
      <c r="T49" s="239">
        <v>0</v>
      </c>
      <c r="U49" s="325">
        <v>0</v>
      </c>
      <c r="V49" s="317"/>
      <c r="W49" s="239">
        <f t="shared" si="21"/>
        <v>0</v>
      </c>
      <c r="X49" s="240">
        <v>0</v>
      </c>
      <c r="Y49" s="239">
        <v>0</v>
      </c>
      <c r="Z49" s="240">
        <v>0</v>
      </c>
      <c r="AA49" s="239">
        <f t="shared" si="22"/>
        <v>0</v>
      </c>
      <c r="AB49" s="240">
        <v>0</v>
      </c>
      <c r="AC49" s="407">
        <f t="shared" si="23"/>
        <v>0</v>
      </c>
      <c r="AD49" s="240">
        <v>0</v>
      </c>
      <c r="AE49" s="317"/>
      <c r="AF49" s="239">
        <v>0</v>
      </c>
      <c r="AG49" s="240">
        <v>0</v>
      </c>
      <c r="AH49" s="178"/>
      <c r="AI49" s="178"/>
      <c r="AJ49" s="178"/>
      <c r="AK49" s="178"/>
      <c r="AL49" s="178"/>
      <c r="AM49" s="178"/>
      <c r="AN49" s="317"/>
      <c r="AO49" s="179">
        <f t="shared" si="24"/>
        <v>0</v>
      </c>
      <c r="AP49" s="240">
        <f t="shared" si="25"/>
        <v>0</v>
      </c>
      <c r="AQ49" s="179">
        <f t="shared" si="15"/>
        <v>0</v>
      </c>
      <c r="AR49" s="408">
        <f t="shared" si="16"/>
        <v>0</v>
      </c>
      <c r="AS49" s="179">
        <f t="shared" si="17"/>
        <v>0</v>
      </c>
      <c r="AT49" s="408">
        <f t="shared" si="18"/>
        <v>0</v>
      </c>
      <c r="AU49" s="179">
        <f t="shared" si="19"/>
        <v>0</v>
      </c>
      <c r="AV49" s="408">
        <f t="shared" si="20"/>
        <v>0</v>
      </c>
    </row>
    <row r="50" spans="1:48" s="180" customFormat="1" ht="22.5" customHeight="1">
      <c r="A50" s="813"/>
      <c r="B50" s="816"/>
      <c r="C50" s="238">
        <v>19</v>
      </c>
      <c r="D50" s="242" t="s">
        <v>411</v>
      </c>
      <c r="E50" s="239">
        <v>0</v>
      </c>
      <c r="F50" s="240">
        <v>0</v>
      </c>
      <c r="G50" s="239">
        <v>0</v>
      </c>
      <c r="H50" s="240">
        <v>0</v>
      </c>
      <c r="I50" s="239">
        <v>0</v>
      </c>
      <c r="J50" s="243">
        <v>0</v>
      </c>
      <c r="K50" s="244"/>
      <c r="L50" s="240"/>
      <c r="M50" s="317"/>
      <c r="N50" s="239">
        <v>0</v>
      </c>
      <c r="O50" s="240">
        <v>0</v>
      </c>
      <c r="P50" s="239">
        <v>0</v>
      </c>
      <c r="Q50" s="240">
        <v>0</v>
      </c>
      <c r="R50" s="239" t="e">
        <f>132029794.149512*#REF!</f>
        <v>#REF!</v>
      </c>
      <c r="S50" s="243">
        <v>0</v>
      </c>
      <c r="T50" s="239">
        <v>0</v>
      </c>
      <c r="U50" s="325">
        <v>0</v>
      </c>
      <c r="V50" s="317"/>
      <c r="W50" s="239">
        <f t="shared" si="21"/>
        <v>0</v>
      </c>
      <c r="X50" s="240">
        <v>0</v>
      </c>
      <c r="Y50" s="239">
        <v>0</v>
      </c>
      <c r="Z50" s="240">
        <v>0</v>
      </c>
      <c r="AA50" s="239">
        <f t="shared" si="22"/>
        <v>0</v>
      </c>
      <c r="AB50" s="240">
        <v>0</v>
      </c>
      <c r="AC50" s="407">
        <f t="shared" si="23"/>
        <v>0</v>
      </c>
      <c r="AD50" s="240">
        <v>0</v>
      </c>
      <c r="AE50" s="317"/>
      <c r="AF50" s="239">
        <v>0</v>
      </c>
      <c r="AG50" s="240">
        <v>0</v>
      </c>
      <c r="AH50" s="178"/>
      <c r="AI50" s="178"/>
      <c r="AJ50" s="178"/>
      <c r="AK50" s="178"/>
      <c r="AL50" s="178"/>
      <c r="AM50" s="178"/>
      <c r="AN50" s="317"/>
      <c r="AO50" s="179">
        <f t="shared" si="24"/>
        <v>0</v>
      </c>
      <c r="AP50" s="240">
        <f t="shared" si="25"/>
        <v>0</v>
      </c>
      <c r="AQ50" s="179">
        <f t="shared" si="15"/>
        <v>0</v>
      </c>
      <c r="AR50" s="408">
        <f t="shared" si="16"/>
        <v>0</v>
      </c>
      <c r="AS50" s="179"/>
      <c r="AT50" s="408">
        <f t="shared" si="18"/>
        <v>0</v>
      </c>
      <c r="AU50" s="179">
        <f t="shared" si="19"/>
        <v>0</v>
      </c>
      <c r="AV50" s="408">
        <f t="shared" si="20"/>
        <v>0</v>
      </c>
    </row>
    <row r="51" spans="1:48" s="180" customFormat="1" ht="22.5" customHeight="1">
      <c r="A51" s="813"/>
      <c r="B51" s="816"/>
      <c r="C51" s="238">
        <v>20</v>
      </c>
      <c r="D51" s="242" t="s">
        <v>416</v>
      </c>
      <c r="E51" s="239">
        <v>0</v>
      </c>
      <c r="F51" s="240">
        <v>0</v>
      </c>
      <c r="G51" s="239">
        <v>0</v>
      </c>
      <c r="H51" s="240">
        <v>0</v>
      </c>
      <c r="I51" s="239">
        <v>0</v>
      </c>
      <c r="J51" s="243">
        <v>0</v>
      </c>
      <c r="K51" s="244"/>
      <c r="L51" s="240"/>
      <c r="M51" s="317"/>
      <c r="N51" s="239">
        <v>0</v>
      </c>
      <c r="O51" s="240">
        <v>0</v>
      </c>
      <c r="P51" s="239">
        <v>0</v>
      </c>
      <c r="Q51" s="240">
        <v>0</v>
      </c>
      <c r="R51" s="239" t="e">
        <f>132029794.149512*#REF!</f>
        <v>#REF!</v>
      </c>
      <c r="S51" s="243">
        <v>0</v>
      </c>
      <c r="T51" s="239">
        <v>0</v>
      </c>
      <c r="U51" s="325">
        <v>0</v>
      </c>
      <c r="V51" s="317"/>
      <c r="W51" s="239">
        <f t="shared" si="21"/>
        <v>0</v>
      </c>
      <c r="X51" s="240">
        <v>0</v>
      </c>
      <c r="Y51" s="239">
        <v>0</v>
      </c>
      <c r="Z51" s="240">
        <v>0</v>
      </c>
      <c r="AA51" s="239">
        <f t="shared" si="22"/>
        <v>0</v>
      </c>
      <c r="AB51" s="240">
        <v>0</v>
      </c>
      <c r="AC51" s="407">
        <f t="shared" si="23"/>
        <v>0</v>
      </c>
      <c r="AD51" s="240">
        <v>0</v>
      </c>
      <c r="AE51" s="317"/>
      <c r="AF51" s="239">
        <v>0</v>
      </c>
      <c r="AG51" s="240">
        <v>0</v>
      </c>
      <c r="AH51" s="178"/>
      <c r="AI51" s="178"/>
      <c r="AJ51" s="178"/>
      <c r="AK51" s="178"/>
      <c r="AL51" s="178"/>
      <c r="AM51" s="178"/>
      <c r="AN51" s="317"/>
      <c r="AO51" s="179">
        <f t="shared" si="24"/>
        <v>0</v>
      </c>
      <c r="AP51" s="240">
        <f t="shared" si="25"/>
        <v>0</v>
      </c>
      <c r="AQ51" s="179">
        <f t="shared" si="15"/>
        <v>0</v>
      </c>
      <c r="AR51" s="408">
        <f t="shared" si="16"/>
        <v>0</v>
      </c>
      <c r="AS51" s="179"/>
      <c r="AT51" s="408">
        <f t="shared" si="18"/>
        <v>0</v>
      </c>
      <c r="AU51" s="179">
        <f t="shared" si="19"/>
        <v>0</v>
      </c>
      <c r="AV51" s="408">
        <f t="shared" si="20"/>
        <v>0</v>
      </c>
    </row>
    <row r="52" spans="1:48" s="180" customFormat="1" ht="22.5" customHeight="1">
      <c r="A52" s="813"/>
      <c r="B52" s="816"/>
      <c r="C52" s="238">
        <v>77</v>
      </c>
      <c r="D52" s="242" t="s">
        <v>430</v>
      </c>
      <c r="E52" s="239">
        <v>0</v>
      </c>
      <c r="F52" s="240">
        <v>0</v>
      </c>
      <c r="G52" s="239">
        <v>0</v>
      </c>
      <c r="H52" s="240">
        <v>0</v>
      </c>
      <c r="I52" s="239">
        <v>0</v>
      </c>
      <c r="J52" s="243">
        <v>0</v>
      </c>
      <c r="K52" s="244"/>
      <c r="L52" s="240"/>
      <c r="M52" s="317"/>
      <c r="N52" s="239">
        <v>0</v>
      </c>
      <c r="O52" s="240">
        <v>0</v>
      </c>
      <c r="P52" s="239">
        <v>0</v>
      </c>
      <c r="Q52" s="240">
        <v>0</v>
      </c>
      <c r="R52" s="239"/>
      <c r="S52" s="243">
        <v>0</v>
      </c>
      <c r="T52" s="239"/>
      <c r="U52" s="325">
        <v>0</v>
      </c>
      <c r="V52" s="317"/>
      <c r="W52" s="239">
        <f t="shared" si="21"/>
        <v>176994333.33333319</v>
      </c>
      <c r="X52" s="240">
        <v>4</v>
      </c>
      <c r="Y52" s="239">
        <v>0</v>
      </c>
      <c r="Z52" s="240">
        <v>0</v>
      </c>
      <c r="AA52" s="239">
        <f t="shared" si="22"/>
        <v>0</v>
      </c>
      <c r="AB52" s="240">
        <v>0</v>
      </c>
      <c r="AC52" s="407">
        <f t="shared" si="23"/>
        <v>0</v>
      </c>
      <c r="AD52" s="240">
        <v>0</v>
      </c>
      <c r="AE52" s="317"/>
      <c r="AF52" s="239">
        <v>218333965.844403</v>
      </c>
      <c r="AG52" s="240">
        <v>2.54</v>
      </c>
      <c r="AH52" s="178"/>
      <c r="AI52" s="178"/>
      <c r="AJ52" s="178"/>
      <c r="AK52" s="178"/>
      <c r="AL52" s="178"/>
      <c r="AM52" s="178"/>
      <c r="AN52" s="317"/>
      <c r="AO52" s="179">
        <f t="shared" si="24"/>
        <v>395328299.17773616</v>
      </c>
      <c r="AP52" s="240">
        <f t="shared" si="25"/>
        <v>6.54</v>
      </c>
      <c r="AQ52" s="179">
        <f t="shared" si="15"/>
        <v>0</v>
      </c>
      <c r="AR52" s="408">
        <f t="shared" si="16"/>
        <v>0</v>
      </c>
      <c r="AS52" s="179">
        <f t="shared" si="17"/>
        <v>0</v>
      </c>
      <c r="AT52" s="408">
        <f t="shared" si="18"/>
        <v>0</v>
      </c>
      <c r="AU52" s="179">
        <f t="shared" si="19"/>
        <v>0</v>
      </c>
      <c r="AV52" s="408">
        <f t="shared" si="20"/>
        <v>0</v>
      </c>
    </row>
    <row r="53" spans="1:48" s="25" customFormat="1" ht="22.5" customHeight="1">
      <c r="A53" s="814"/>
      <c r="B53" s="821"/>
      <c r="C53" s="238"/>
      <c r="D53" s="242"/>
      <c r="E53" s="255">
        <v>202350000</v>
      </c>
      <c r="F53" s="261">
        <v>1.46</v>
      </c>
      <c r="G53" s="253">
        <v>0</v>
      </c>
      <c r="H53" s="261">
        <v>0</v>
      </c>
      <c r="I53" s="255">
        <v>192980000</v>
      </c>
      <c r="J53" s="261">
        <v>1.46</v>
      </c>
      <c r="K53" s="245">
        <v>0</v>
      </c>
      <c r="L53" s="261">
        <v>0</v>
      </c>
      <c r="M53" s="317"/>
      <c r="N53" s="255">
        <f>+'4.Magnitud_Presupuesto'!O15</f>
        <v>487454000</v>
      </c>
      <c r="O53" s="331">
        <f>SUM(O32:O52)</f>
        <v>3.6919999999999997</v>
      </c>
      <c r="P53" s="255">
        <f>+'4.Magnitud_Presupuesto'!AH15</f>
        <v>106534534</v>
      </c>
      <c r="Q53" s="331">
        <f>SUM(Q32:Q52)</f>
        <v>0.19800000000000001</v>
      </c>
      <c r="R53" s="255">
        <f>+'4.Magnitud_Presupuesto'!T15</f>
        <v>487454000</v>
      </c>
      <c r="S53" s="273">
        <f>SUM(S32:S52)</f>
        <v>3.6919999999999997</v>
      </c>
      <c r="T53" s="255">
        <f>+'4.Magnitud_Presupuesto'!AI15</f>
        <v>106534534</v>
      </c>
      <c r="U53" s="326">
        <f>SUM(U32:U52)</f>
        <v>0.19800000000000001</v>
      </c>
      <c r="V53" s="317"/>
      <c r="W53" s="253">
        <f>+'4.Magnitud_Presupuesto'!O16</f>
        <v>530983000</v>
      </c>
      <c r="X53" s="256">
        <f>SUM(X32:X52)</f>
        <v>12</v>
      </c>
      <c r="Y53" s="253">
        <f>+'4.Magnitud_Presupuesto'!AH16</f>
        <v>51481867</v>
      </c>
      <c r="Z53" s="271">
        <f t="shared" ref="Z53:AB53" si="26">SUM(Z32:Z52)</f>
        <v>0.12</v>
      </c>
      <c r="AA53" s="254">
        <f>+'4.Magnitud_Presupuesto'!T16</f>
        <v>267402000</v>
      </c>
      <c r="AB53" s="273">
        <f t="shared" si="26"/>
        <v>0.01</v>
      </c>
      <c r="AC53" s="254">
        <f>+'4.Magnitud_Presupuesto'!AI16</f>
        <v>47114400</v>
      </c>
      <c r="AD53" s="273">
        <f>SUM(AD32:AD52)</f>
        <v>0.12</v>
      </c>
      <c r="AE53" s="317"/>
      <c r="AF53" s="255">
        <f>SUM(AF32:AF52)</f>
        <v>906000000.00000298</v>
      </c>
      <c r="AG53" s="271">
        <f>SUM(AG32:AG52)</f>
        <v>10.54</v>
      </c>
      <c r="AH53" s="253">
        <f t="shared" ref="AH53:AM53" si="27">SUM(AH32:AH52)</f>
        <v>0</v>
      </c>
      <c r="AI53" s="253">
        <f t="shared" si="27"/>
        <v>0</v>
      </c>
      <c r="AJ53" s="254">
        <f t="shared" si="27"/>
        <v>0</v>
      </c>
      <c r="AK53" s="254">
        <f t="shared" si="27"/>
        <v>0</v>
      </c>
      <c r="AL53" s="254">
        <f t="shared" si="27"/>
        <v>0</v>
      </c>
      <c r="AM53" s="254">
        <f t="shared" si="27"/>
        <v>0</v>
      </c>
      <c r="AN53" s="317"/>
      <c r="AO53" s="254">
        <f>SUM(AO32:AO52)</f>
        <v>1924436999.9999933</v>
      </c>
      <c r="AP53" s="273">
        <f t="shared" ref="AP53:AV53" si="28">SUM(AP32:AP52)</f>
        <v>27.692</v>
      </c>
      <c r="AQ53" s="254">
        <f t="shared" si="28"/>
        <v>158016400.99999961</v>
      </c>
      <c r="AR53" s="273">
        <f t="shared" si="28"/>
        <v>0.318</v>
      </c>
      <c r="AS53" s="254">
        <f t="shared" si="28"/>
        <v>947835999.99999821</v>
      </c>
      <c r="AT53" s="273">
        <f t="shared" si="28"/>
        <v>5.1619999999999999</v>
      </c>
      <c r="AU53" s="254">
        <f t="shared" si="28"/>
        <v>153648934</v>
      </c>
      <c r="AV53" s="273">
        <f t="shared" si="28"/>
        <v>0.318</v>
      </c>
    </row>
  </sheetData>
  <mergeCells count="22">
    <mergeCell ref="N8:Q8"/>
    <mergeCell ref="A10:A31"/>
    <mergeCell ref="A32:A53"/>
    <mergeCell ref="B10:B30"/>
    <mergeCell ref="B31:D31"/>
    <mergeCell ref="B32:B53"/>
    <mergeCell ref="AO8:AR8"/>
    <mergeCell ref="AS8:AV8"/>
    <mergeCell ref="A1:B4"/>
    <mergeCell ref="C1:L1"/>
    <mergeCell ref="C2:L2"/>
    <mergeCell ref="C3:L3"/>
    <mergeCell ref="C4:J4"/>
    <mergeCell ref="K4:L4"/>
    <mergeCell ref="A6:AK6"/>
    <mergeCell ref="AA8:AD8"/>
    <mergeCell ref="AF8:AI8"/>
    <mergeCell ref="AJ8:AM8"/>
    <mergeCell ref="R8:U8"/>
    <mergeCell ref="W8:Z8"/>
    <mergeCell ref="E8:H8"/>
    <mergeCell ref="I8:L8"/>
  </mergeCells>
  <dataValidations count="19">
    <dataValidation allowBlank="1" showInputMessage="1" showErrorMessage="1" prompt="Relacionar el código de la actividad. El código es asignado por SEGPLAN, y debe guardar coherencia con el registrado en la hoja de vidad de indicador._x000a_" sqref="A9" xr:uid="{5903ED91-EF82-45FA-9D93-7011C82AEA00}"/>
    <dataValidation allowBlank="1" showInputMessage="1" showErrorMessage="1" prompt="Relacionar el nombre de la actividad del proyecto. Debe guardar coherencia con el registrado en la hoja de vida de indicador." sqref="B9" xr:uid="{4C6EB2DE-E904-402F-94EB-DD94A2E8C186}"/>
    <dataValidation type="decimal" allowBlank="1" showInputMessage="1" prompt="PROGRAMACIÓN - Relacione por unidad operativa la programación vigencia y reserva de presupuesto y magnitud. Debe coincidir con la herramienta financiera." sqref="AF31:AG31 AF53:AG53 N31:O31 N53:O53 W31:X31 W53:X53 E53:F53 E31:F31 I31:K31 I53:K53" xr:uid="{0E74F081-2DAB-4286-A968-88A6C35BA86B}">
      <formula1>0</formula1>
      <formula2>10000000000000</formula2>
    </dataValidation>
    <dataValidation allowBlank="1" showInputMessage="1" showErrorMessage="1" prompt="Relacione la cantidad de bienes y/o servicios efectivamente entregados en la localidad en relación con lo adquirido/contratado por la entidad con recursos de reserva. Ésta debe ser acumulada al periodo del reporte." sqref="AD9 L9 U9 AM9" xr:uid="{700ED27B-26E5-470E-8B96-749874E52FFB}"/>
    <dataValidation allowBlank="1" showInputMessage="1" showErrorMessage="1" prompt="Relacione la cantidad de bienes y/o servicios efectivamente entregados en la localidad en relación con lo adquirido/contratado por la entidad con recursos de vigencia. Ésta debe ser acumulada al periodo del reporte." sqref="AB9 J9 S9 AK9" xr:uid="{88FE793B-C0DC-421A-836F-BE0B047D56D8}"/>
    <dataValidation allowBlank="1" showInputMessage="1" showErrorMessage="1" prompt="Corresponde al presupuesto de reservas girado por localidad." sqref="AC9 T9 K9 AL9" xr:uid="{A8B8DAC5-1E19-4ADE-A7CE-CAA8CA86C895}"/>
    <dataValidation allowBlank="1" showInputMessage="1" showErrorMessage="1" prompt="Corresponde al presupuesto de vigencia ejecutado por localidad. " sqref="AA9 R9 I9 AJ9" xr:uid="{8323EEF1-09AC-48ED-A8FB-F36EB0495CDD}"/>
    <dataValidation allowBlank="1" showInputMessage="1" showErrorMessage="1" prompt="Relacione la cantidad total de bienes y/o servicios que se espera alcanzar en la localidad con recuros de reserva. Ésta debe ser acumulada al periodo del reporte." sqref="H9 Z9 Q9 AI9" xr:uid="{21A8822D-1291-42CA-AF54-EF63C973AB74}"/>
    <dataValidation allowBlank="1" showInputMessage="1" showErrorMessage="1" prompt="Relacione la cantidad total de bienes y/o servicios que se espera alcanzar en la localidad con recuros de vigencia. Ésta debe ser acumulada al periodo del reporte." sqref="F9 X9 O9 AG9" xr:uid="{01E53FF4-37FC-40AA-AFF9-E16E72720370}"/>
    <dataValidation allowBlank="1" showInputMessage="1" showErrorMessage="1" prompt="Corresponde a los recursos de reserva definitiva programados por localidad." sqref="G9 P9 Y9 AH9" xr:uid="{C2730A59-E101-4D56-B089-0614B19BB684}"/>
    <dataValidation allowBlank="1" showInputMessage="1" showErrorMessage="1" prompt="Relacione la cantidad total de bienes y/o servicios efectivamente entregados durante el Plan de Desarrollo en la localidad en relación con lo adquirido/contratado por la entidad con recuros de reserva." sqref="AV9" xr:uid="{90D8F439-27B4-4665-BCCE-EAC77562C634}"/>
    <dataValidation allowBlank="1" showInputMessage="1" showErrorMessage="1" prompt="Corresponde al total de los recursos de reserva ejecutados para el PDD por localidad." sqref="AU9" xr:uid="{5CC599E2-21C2-4E3A-8FCC-F063CBD12A4F}"/>
    <dataValidation allowBlank="1" showInputMessage="1" showErrorMessage="1" prompt="Relacione la cantidad total de bienes y/o servicios efectivamente entregados durante el Plan de Desarrollo en la localidad en relación con lo adquirido/contratado por la entidad con recuros de vigencia." sqref="AT9" xr:uid="{5E49562C-56A0-481C-8289-8BE7AF7DCC89}"/>
    <dataValidation allowBlank="1" showInputMessage="1" showErrorMessage="1" prompt="Corresponde al total de los recursos de vigencia ejecutados para el PDD por localidad." sqref="AS9" xr:uid="{9172C2B2-FC5D-4BC4-BCB6-063F764D298F}"/>
    <dataValidation allowBlank="1" showInputMessage="1" showErrorMessage="1" prompt="Relacione la cantidad total de bienes y/o servicios que se espera alcanzar en la localidad durante el Plan de Desarrollo con recursos de reserva. Ésta debe ser acumulada al periodo del reporte." sqref="AR9" xr:uid="{9AA534C3-31FA-4F2C-AAFA-03A09A7498FB}"/>
    <dataValidation allowBlank="1" showInputMessage="1" showErrorMessage="1" prompt="Relacione la cantidad total de bienes y/o servicios que se espera alcanzar en la localidad durante el Plan de Desarrollo con recursos de vigencia. Ésta debe ser acumulada al periodo del reporte." sqref="AP9" xr:uid="{28D8D181-D3A6-4945-B140-0FBD8CDCF320}"/>
    <dataValidation allowBlank="1" showInputMessage="1" showErrorMessage="1" prompt="Corresponde al total de los recursos de reserva programados para el PDD por localidad." sqref="AQ9" xr:uid="{A0290F62-5E94-4EFE-889C-07508F0B9F42}"/>
    <dataValidation allowBlank="1" showInputMessage="1" showErrorMessage="1" prompt="Corresponde al total de los recursos de vigencia programados para el PDD por localidad." sqref="AO9" xr:uid="{F6FC533A-1F58-4E0F-99A7-D9E085E461D2}"/>
    <dataValidation allowBlank="1" showInputMessage="1" showErrorMessage="1" prompt="Corresponde a los recursos de vigencia programados por localidad." sqref="E9 W9 N9 AF9" xr:uid="{997F2E9F-9B8C-4BF3-89C8-DD9567FA09DC}"/>
  </dataValidations>
  <pageMargins left="0.7" right="0.7" top="0.75" bottom="0.75" header="0" footer="0"/>
  <pageSetup paperSize="9" orientation="portrait" r:id="rId1"/>
  <ignoredErrors>
    <ignoredError sqref="AO31:AP31 P31 T31 T53 Y31 Y53"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F7391-F46D-4A1A-81CD-8BA0A767FF4E}">
  <sheetPr>
    <tabColor rgb="FFFFFF00"/>
  </sheetPr>
  <dimension ref="A1:Z999"/>
  <sheetViews>
    <sheetView workbookViewId="0">
      <selection activeCell="A23" sqref="A23"/>
    </sheetView>
  </sheetViews>
  <sheetFormatPr baseColWidth="10" defaultColWidth="14.42578125" defaultRowHeight="15" customHeight="1"/>
  <cols>
    <col min="1" max="1" width="21.5703125" style="25" customWidth="1"/>
    <col min="2" max="2" width="44" style="25" customWidth="1"/>
    <col min="3" max="3" width="29.42578125" style="25" customWidth="1"/>
    <col min="4" max="5" width="37.28515625" style="25" customWidth="1"/>
    <col min="6" max="6" width="10" style="25" customWidth="1"/>
    <col min="7" max="7" width="42.85546875" style="25" customWidth="1"/>
    <col min="8" max="8" width="17.85546875" style="25" customWidth="1"/>
    <col min="9" max="9" width="26.28515625" style="25" customWidth="1"/>
    <col min="10" max="11" width="37.42578125" style="25" customWidth="1"/>
    <col min="12" max="12" width="24.42578125" style="25" customWidth="1"/>
    <col min="13" max="13" width="23.7109375" style="25" customWidth="1"/>
    <col min="14" max="14" width="35.7109375" style="25" customWidth="1"/>
    <col min="15" max="15" width="51.5703125" style="25" customWidth="1"/>
    <col min="16" max="17" width="26.28515625" style="25" customWidth="1"/>
    <col min="18" max="18" width="58.5703125" style="25" customWidth="1"/>
    <col min="19" max="19" width="38.140625" style="25" customWidth="1"/>
    <col min="20" max="22" width="11.42578125" style="25" customWidth="1"/>
    <col min="23" max="23" width="13.140625" style="25" customWidth="1"/>
    <col min="24" max="25" width="11.42578125" style="25" customWidth="1"/>
    <col min="26" max="26" width="10.140625" style="25" customWidth="1"/>
    <col min="27" max="16384" width="14.42578125" style="25"/>
  </cols>
  <sheetData>
    <row r="1" spans="1:26" s="397" customFormat="1" ht="39.75" customHeight="1">
      <c r="A1" s="394" t="s">
        <v>589</v>
      </c>
      <c r="B1" s="394" t="s">
        <v>943</v>
      </c>
      <c r="C1" s="394" t="s">
        <v>944</v>
      </c>
      <c r="D1" s="394" t="s">
        <v>8</v>
      </c>
      <c r="E1" s="394" t="s">
        <v>992</v>
      </c>
      <c r="F1" s="394" t="s">
        <v>945</v>
      </c>
      <c r="G1" s="394" t="s">
        <v>946</v>
      </c>
      <c r="H1" s="395" t="s">
        <v>11</v>
      </c>
      <c r="I1" s="394" t="s">
        <v>9</v>
      </c>
      <c r="J1" s="394" t="s">
        <v>947</v>
      </c>
      <c r="K1" s="394" t="s">
        <v>993</v>
      </c>
      <c r="L1" s="396" t="s">
        <v>597</v>
      </c>
      <c r="M1" s="396" t="s">
        <v>598</v>
      </c>
      <c r="N1" s="396" t="s">
        <v>599</v>
      </c>
      <c r="O1" s="396" t="s">
        <v>994</v>
      </c>
      <c r="P1" s="394" t="s">
        <v>600</v>
      </c>
      <c r="Q1" s="394" t="s">
        <v>601</v>
      </c>
      <c r="R1" s="394" t="s">
        <v>995</v>
      </c>
      <c r="S1" s="394" t="s">
        <v>15</v>
      </c>
      <c r="T1" s="394" t="s">
        <v>596</v>
      </c>
      <c r="U1" s="394" t="s">
        <v>592</v>
      </c>
      <c r="V1" s="394" t="s">
        <v>593</v>
      </c>
      <c r="W1" s="394" t="s">
        <v>594</v>
      </c>
      <c r="X1" s="394" t="s">
        <v>595</v>
      </c>
      <c r="Y1" s="394" t="s">
        <v>590</v>
      </c>
      <c r="Z1" s="394" t="s">
        <v>591</v>
      </c>
    </row>
    <row r="2" spans="1:26" ht="11.25" customHeight="1">
      <c r="A2" s="398" t="s">
        <v>4</v>
      </c>
      <c r="B2" s="399" t="s">
        <v>948</v>
      </c>
      <c r="C2" s="399" t="s">
        <v>996</v>
      </c>
      <c r="D2" s="399" t="s">
        <v>956</v>
      </c>
      <c r="E2" s="399" t="s">
        <v>957</v>
      </c>
      <c r="F2" s="400">
        <v>1973</v>
      </c>
      <c r="G2" s="401" t="s">
        <v>949</v>
      </c>
      <c r="H2" s="386" t="s">
        <v>950</v>
      </c>
      <c r="I2" s="26" t="s">
        <v>997</v>
      </c>
      <c r="J2" s="26" t="s">
        <v>998</v>
      </c>
      <c r="K2" s="26" t="s">
        <v>999</v>
      </c>
      <c r="L2" s="384" t="s">
        <v>890</v>
      </c>
      <c r="M2" s="384" t="s">
        <v>891</v>
      </c>
      <c r="N2" s="384" t="s">
        <v>892</v>
      </c>
      <c r="O2" s="26" t="s">
        <v>606</v>
      </c>
      <c r="P2" s="26" t="s">
        <v>607</v>
      </c>
      <c r="Q2" s="26" t="s">
        <v>608</v>
      </c>
      <c r="R2" s="26" t="s">
        <v>1000</v>
      </c>
      <c r="S2" s="384" t="s">
        <v>16</v>
      </c>
      <c r="T2" s="26" t="s">
        <v>572</v>
      </c>
      <c r="U2" s="26" t="s">
        <v>603</v>
      </c>
      <c r="V2" s="387" t="s">
        <v>604</v>
      </c>
      <c r="W2" s="387" t="s">
        <v>605</v>
      </c>
      <c r="X2" s="26" t="s">
        <v>62</v>
      </c>
      <c r="Y2" s="384" t="s">
        <v>602</v>
      </c>
      <c r="Z2" s="384">
        <v>2024</v>
      </c>
    </row>
    <row r="3" spans="1:26" ht="11.25" customHeight="1">
      <c r="A3" s="398"/>
      <c r="B3" s="399" t="s">
        <v>1001</v>
      </c>
      <c r="C3" s="399" t="s">
        <v>1002</v>
      </c>
      <c r="D3" s="399" t="s">
        <v>963</v>
      </c>
      <c r="E3" s="399" t="s">
        <v>1003</v>
      </c>
      <c r="F3" s="400">
        <v>1974</v>
      </c>
      <c r="G3" s="401" t="s">
        <v>951</v>
      </c>
      <c r="H3" s="386" t="s">
        <v>952</v>
      </c>
      <c r="I3" s="26" t="s">
        <v>1004</v>
      </c>
      <c r="J3" s="26" t="s">
        <v>998</v>
      </c>
      <c r="K3" s="26" t="s">
        <v>1005</v>
      </c>
      <c r="L3" s="384" t="s">
        <v>1006</v>
      </c>
      <c r="M3" s="384" t="s">
        <v>1007</v>
      </c>
      <c r="N3" s="384" t="s">
        <v>1008</v>
      </c>
      <c r="O3" s="26" t="s">
        <v>1009</v>
      </c>
      <c r="P3" s="26" t="s">
        <v>618</v>
      </c>
      <c r="Q3" s="26" t="s">
        <v>619</v>
      </c>
      <c r="R3" s="26" t="s">
        <v>1010</v>
      </c>
      <c r="S3" s="384" t="s">
        <v>613</v>
      </c>
      <c r="T3" s="26" t="s">
        <v>331</v>
      </c>
      <c r="U3" s="26" t="s">
        <v>614</v>
      </c>
      <c r="V3" s="387" t="s">
        <v>615</v>
      </c>
      <c r="W3" s="387" t="s">
        <v>616</v>
      </c>
      <c r="X3" s="26" t="s">
        <v>617</v>
      </c>
      <c r="Y3" s="384" t="s">
        <v>612</v>
      </c>
      <c r="Z3" s="384">
        <v>2024</v>
      </c>
    </row>
    <row r="4" spans="1:26" ht="11.25" customHeight="1">
      <c r="A4" s="398"/>
      <c r="B4" s="399" t="s">
        <v>953</v>
      </c>
      <c r="C4" s="399" t="s">
        <v>1011</v>
      </c>
      <c r="D4" s="399" t="s">
        <v>967</v>
      </c>
      <c r="E4" s="399" t="s">
        <v>964</v>
      </c>
      <c r="F4" s="400">
        <v>1976</v>
      </c>
      <c r="G4" s="401" t="s">
        <v>954</v>
      </c>
      <c r="H4" s="386" t="s">
        <v>955</v>
      </c>
      <c r="I4" s="26" t="s">
        <v>1012</v>
      </c>
      <c r="J4" s="26" t="s">
        <v>998</v>
      </c>
      <c r="K4" s="26" t="s">
        <v>1013</v>
      </c>
      <c r="L4" s="384" t="s">
        <v>1014</v>
      </c>
      <c r="M4" s="384" t="s">
        <v>1015</v>
      </c>
      <c r="N4" s="384" t="s">
        <v>1016</v>
      </c>
      <c r="O4" s="26" t="s">
        <v>1017</v>
      </c>
      <c r="P4" s="26" t="s">
        <v>627</v>
      </c>
      <c r="Q4" s="26" t="s">
        <v>628</v>
      </c>
      <c r="R4" s="26" t="s">
        <v>1018</v>
      </c>
      <c r="S4" s="384" t="s">
        <v>621</v>
      </c>
      <c r="T4" s="26" t="s">
        <v>626</v>
      </c>
      <c r="U4" s="26" t="s">
        <v>622</v>
      </c>
      <c r="V4" s="387" t="s">
        <v>623</v>
      </c>
      <c r="W4" s="387" t="s">
        <v>624</v>
      </c>
      <c r="X4" s="26" t="s">
        <v>625</v>
      </c>
      <c r="Y4" s="384" t="s">
        <v>620</v>
      </c>
      <c r="Z4" s="384">
        <v>2025</v>
      </c>
    </row>
    <row r="5" spans="1:26" ht="11.25" customHeight="1">
      <c r="A5" s="398"/>
      <c r="B5" s="399" t="s">
        <v>1019</v>
      </c>
      <c r="C5" s="399" t="s">
        <v>1020</v>
      </c>
      <c r="D5" s="399" t="s">
        <v>640</v>
      </c>
      <c r="E5" s="399" t="s">
        <v>640</v>
      </c>
      <c r="F5" s="400">
        <v>1981</v>
      </c>
      <c r="G5" s="401" t="s">
        <v>958</v>
      </c>
      <c r="H5" s="386" t="s">
        <v>959</v>
      </c>
      <c r="I5" s="26" t="s">
        <v>1021</v>
      </c>
      <c r="J5" s="26" t="s">
        <v>998</v>
      </c>
      <c r="K5" s="26" t="s">
        <v>1022</v>
      </c>
      <c r="L5" s="384" t="s">
        <v>1023</v>
      </c>
      <c r="M5" s="384" t="s">
        <v>1024</v>
      </c>
      <c r="N5" s="384" t="s">
        <v>1025</v>
      </c>
      <c r="O5" s="26" t="s">
        <v>1026</v>
      </c>
      <c r="P5" s="26" t="s">
        <v>634</v>
      </c>
      <c r="Q5" s="26" t="s">
        <v>635</v>
      </c>
      <c r="R5" s="26" t="s">
        <v>1027</v>
      </c>
      <c r="S5" s="384" t="s">
        <v>631</v>
      </c>
      <c r="T5" s="26" t="s">
        <v>573</v>
      </c>
      <c r="U5" s="26" t="s">
        <v>632</v>
      </c>
      <c r="V5" s="26" t="s">
        <v>625</v>
      </c>
      <c r="W5" s="387" t="s">
        <v>633</v>
      </c>
      <c r="X5" s="26" t="s">
        <v>625</v>
      </c>
      <c r="Y5" s="384" t="s">
        <v>630</v>
      </c>
      <c r="Z5" s="384">
        <v>2026</v>
      </c>
    </row>
    <row r="6" spans="1:26" ht="11.25" customHeight="1">
      <c r="A6" s="398"/>
      <c r="B6" s="399" t="s">
        <v>960</v>
      </c>
      <c r="C6" s="399" t="s">
        <v>1028</v>
      </c>
      <c r="D6" s="399"/>
      <c r="E6" s="399"/>
      <c r="F6" s="400">
        <v>1983</v>
      </c>
      <c r="G6" s="401" t="s">
        <v>961</v>
      </c>
      <c r="H6" s="386" t="s">
        <v>962</v>
      </c>
      <c r="I6" s="26" t="s">
        <v>1029</v>
      </c>
      <c r="J6" s="26" t="s">
        <v>1030</v>
      </c>
      <c r="K6" s="26" t="s">
        <v>1031</v>
      </c>
      <c r="L6" s="384"/>
      <c r="M6" s="384"/>
      <c r="N6" s="384" t="s">
        <v>1032</v>
      </c>
      <c r="O6" s="26" t="s">
        <v>1033</v>
      </c>
      <c r="P6" s="26" t="s">
        <v>638</v>
      </c>
      <c r="Q6" s="26" t="s">
        <v>639</v>
      </c>
      <c r="R6" s="26" t="s">
        <v>1034</v>
      </c>
      <c r="S6" s="384" t="s">
        <v>637</v>
      </c>
      <c r="T6" s="26" t="s">
        <v>344</v>
      </c>
      <c r="U6" s="26" t="s">
        <v>625</v>
      </c>
      <c r="V6" s="26" t="s">
        <v>625</v>
      </c>
      <c r="W6" s="26" t="s">
        <v>625</v>
      </c>
      <c r="X6" s="26" t="s">
        <v>625</v>
      </c>
      <c r="Y6" s="384" t="s">
        <v>636</v>
      </c>
      <c r="Z6" s="384">
        <v>2027</v>
      </c>
    </row>
    <row r="7" spans="1:26" ht="11.25" customHeight="1">
      <c r="A7" s="398"/>
      <c r="B7" s="398" t="s">
        <v>625</v>
      </c>
      <c r="C7" s="399" t="s">
        <v>1035</v>
      </c>
      <c r="D7" s="399"/>
      <c r="E7" s="399"/>
      <c r="F7" s="401">
        <v>1982</v>
      </c>
      <c r="G7" s="401" t="s">
        <v>965</v>
      </c>
      <c r="H7" s="386" t="s">
        <v>966</v>
      </c>
      <c r="I7" s="26" t="s">
        <v>1036</v>
      </c>
      <c r="J7" s="26" t="s">
        <v>1030</v>
      </c>
      <c r="K7" s="26" t="s">
        <v>1037</v>
      </c>
      <c r="L7" s="384"/>
      <c r="M7" s="384"/>
      <c r="N7" s="384"/>
      <c r="O7" s="26" t="s">
        <v>1038</v>
      </c>
      <c r="P7" s="26" t="s">
        <v>643</v>
      </c>
      <c r="Q7" s="26" t="s">
        <v>644</v>
      </c>
      <c r="R7" s="26" t="s">
        <v>1039</v>
      </c>
      <c r="S7" s="384" t="s">
        <v>642</v>
      </c>
      <c r="T7" s="26" t="s">
        <v>347</v>
      </c>
      <c r="U7" s="26" t="s">
        <v>625</v>
      </c>
      <c r="V7" s="26" t="s">
        <v>625</v>
      </c>
      <c r="W7" s="26" t="s">
        <v>625</v>
      </c>
      <c r="X7" s="26" t="s">
        <v>625</v>
      </c>
      <c r="Y7" s="384" t="s">
        <v>641</v>
      </c>
      <c r="Z7" s="384" t="s">
        <v>625</v>
      </c>
    </row>
    <row r="8" spans="1:26" ht="11.25" customHeight="1">
      <c r="A8" s="398"/>
      <c r="B8" s="398" t="s">
        <v>625</v>
      </c>
      <c r="C8" s="398"/>
      <c r="D8" s="399"/>
      <c r="E8" s="399"/>
      <c r="F8" s="401">
        <v>1984</v>
      </c>
      <c r="G8" s="401" t="s">
        <v>968</v>
      </c>
      <c r="H8" s="386" t="s">
        <v>969</v>
      </c>
      <c r="I8" s="26" t="s">
        <v>1040</v>
      </c>
      <c r="J8" s="26" t="s">
        <v>1030</v>
      </c>
      <c r="K8" s="26" t="s">
        <v>1041</v>
      </c>
      <c r="L8" s="384"/>
      <c r="M8" s="384"/>
      <c r="N8" s="384"/>
      <c r="O8" s="26" t="s">
        <v>1042</v>
      </c>
      <c r="P8" s="26" t="s">
        <v>647</v>
      </c>
      <c r="Q8" s="26" t="s">
        <v>648</v>
      </c>
      <c r="R8" s="26" t="s">
        <v>837</v>
      </c>
      <c r="S8" s="384" t="s">
        <v>646</v>
      </c>
      <c r="T8" s="26" t="s">
        <v>351</v>
      </c>
      <c r="U8" s="26" t="s">
        <v>625</v>
      </c>
      <c r="V8" s="26" t="s">
        <v>625</v>
      </c>
      <c r="W8" s="26" t="s">
        <v>625</v>
      </c>
      <c r="X8" s="26" t="s">
        <v>625</v>
      </c>
      <c r="Y8" s="384" t="s">
        <v>645</v>
      </c>
      <c r="Z8" s="384" t="s">
        <v>625</v>
      </c>
    </row>
    <row r="9" spans="1:26" ht="11.25" customHeight="1">
      <c r="A9" s="398"/>
      <c r="B9" s="398" t="s">
        <v>625</v>
      </c>
      <c r="C9" s="398"/>
      <c r="D9" s="399"/>
      <c r="E9" s="399"/>
      <c r="F9" s="401">
        <v>1985</v>
      </c>
      <c r="G9" s="401" t="s">
        <v>970</v>
      </c>
      <c r="H9" s="386" t="s">
        <v>971</v>
      </c>
      <c r="I9" s="26" t="s">
        <v>1043</v>
      </c>
      <c r="J9" s="26" t="s">
        <v>1030</v>
      </c>
      <c r="K9" s="26" t="s">
        <v>1044</v>
      </c>
      <c r="L9" s="384"/>
      <c r="M9" s="384"/>
      <c r="N9" s="384"/>
      <c r="O9" s="26" t="s">
        <v>1045</v>
      </c>
      <c r="P9" s="26"/>
      <c r="Q9" s="26" t="s">
        <v>651</v>
      </c>
      <c r="R9" s="26" t="s">
        <v>1046</v>
      </c>
      <c r="S9" s="384" t="s">
        <v>650</v>
      </c>
      <c r="T9" s="26" t="s">
        <v>356</v>
      </c>
      <c r="U9" s="26" t="s">
        <v>625</v>
      </c>
      <c r="V9" s="26" t="s">
        <v>625</v>
      </c>
      <c r="W9" s="26" t="s">
        <v>625</v>
      </c>
      <c r="X9" s="26" t="s">
        <v>625</v>
      </c>
      <c r="Y9" s="384" t="s">
        <v>649</v>
      </c>
      <c r="Z9" s="384" t="s">
        <v>625</v>
      </c>
    </row>
    <row r="10" spans="1:26" ht="11.25" customHeight="1">
      <c r="A10" s="398"/>
      <c r="B10" s="398" t="s">
        <v>625</v>
      </c>
      <c r="C10" s="398"/>
      <c r="D10" s="399"/>
      <c r="E10" s="399"/>
      <c r="F10" s="401">
        <v>2203</v>
      </c>
      <c r="G10" s="401" t="s">
        <v>654</v>
      </c>
      <c r="H10" s="386" t="s">
        <v>972</v>
      </c>
      <c r="I10" s="26" t="s">
        <v>1047</v>
      </c>
      <c r="J10" s="26" t="s">
        <v>1048</v>
      </c>
      <c r="K10" s="26" t="s">
        <v>1049</v>
      </c>
      <c r="L10" s="384"/>
      <c r="M10" s="384"/>
      <c r="N10" s="384"/>
      <c r="O10" s="26" t="s">
        <v>1050</v>
      </c>
      <c r="P10" s="26"/>
      <c r="Q10" s="26" t="s">
        <v>655</v>
      </c>
      <c r="R10" s="26" t="s">
        <v>1051</v>
      </c>
      <c r="S10" s="384" t="s">
        <v>653</v>
      </c>
      <c r="T10" s="26" t="s">
        <v>574</v>
      </c>
      <c r="U10" s="26" t="s">
        <v>625</v>
      </c>
      <c r="V10" s="26" t="s">
        <v>625</v>
      </c>
      <c r="W10" s="26" t="s">
        <v>625</v>
      </c>
      <c r="X10" s="26" t="s">
        <v>625</v>
      </c>
      <c r="Y10" s="384" t="s">
        <v>652</v>
      </c>
      <c r="Z10" s="384" t="s">
        <v>625</v>
      </c>
    </row>
    <row r="11" spans="1:26" ht="11.25" customHeight="1">
      <c r="A11" s="398"/>
      <c r="B11" s="398" t="s">
        <v>625</v>
      </c>
      <c r="C11" s="398"/>
      <c r="D11" s="399"/>
      <c r="E11" s="399"/>
      <c r="F11" s="401">
        <v>2208</v>
      </c>
      <c r="G11" s="401" t="s">
        <v>973</v>
      </c>
      <c r="H11" s="386" t="s">
        <v>974</v>
      </c>
      <c r="I11" s="26" t="s">
        <v>1052</v>
      </c>
      <c r="J11" s="26" t="s">
        <v>1048</v>
      </c>
      <c r="K11" s="26" t="s">
        <v>1053</v>
      </c>
      <c r="L11" s="384"/>
      <c r="M11" s="384"/>
      <c r="N11" s="384"/>
      <c r="O11" s="26" t="s">
        <v>1054</v>
      </c>
      <c r="P11" s="26"/>
      <c r="Q11" s="26" t="s">
        <v>658</v>
      </c>
      <c r="R11" s="26" t="s">
        <v>1055</v>
      </c>
      <c r="S11" s="384" t="s">
        <v>657</v>
      </c>
      <c r="T11" s="26" t="s">
        <v>575</v>
      </c>
      <c r="U11" s="26" t="s">
        <v>625</v>
      </c>
      <c r="V11" s="26" t="s">
        <v>625</v>
      </c>
      <c r="W11" s="26" t="s">
        <v>625</v>
      </c>
      <c r="X11" s="26" t="s">
        <v>625</v>
      </c>
      <c r="Y11" s="384" t="s">
        <v>656</v>
      </c>
      <c r="Z11" s="384" t="s">
        <v>625</v>
      </c>
    </row>
    <row r="12" spans="1:26" ht="11.25" customHeight="1">
      <c r="A12" s="398"/>
      <c r="B12" s="398" t="s">
        <v>625</v>
      </c>
      <c r="C12" s="398"/>
      <c r="D12" s="399"/>
      <c r="E12" s="399"/>
      <c r="F12" s="401">
        <v>2217</v>
      </c>
      <c r="G12" s="401" t="s">
        <v>975</v>
      </c>
      <c r="H12" s="386" t="s">
        <v>976</v>
      </c>
      <c r="I12" s="26" t="s">
        <v>1056</v>
      </c>
      <c r="J12" s="26" t="s">
        <v>1048</v>
      </c>
      <c r="K12" s="26" t="s">
        <v>1057</v>
      </c>
      <c r="L12" s="384"/>
      <c r="M12" s="384"/>
      <c r="N12" s="384"/>
      <c r="O12" s="26" t="s">
        <v>1058</v>
      </c>
      <c r="P12" s="26"/>
      <c r="Q12" s="26" t="s">
        <v>661</v>
      </c>
      <c r="R12" s="26" t="s">
        <v>1059</v>
      </c>
      <c r="S12" s="384" t="s">
        <v>660</v>
      </c>
      <c r="T12" s="388" t="s">
        <v>371</v>
      </c>
      <c r="U12" s="26" t="s">
        <v>625</v>
      </c>
      <c r="V12" s="26" t="s">
        <v>625</v>
      </c>
      <c r="W12" s="26" t="s">
        <v>625</v>
      </c>
      <c r="X12" s="26" t="s">
        <v>625</v>
      </c>
      <c r="Y12" s="384" t="s">
        <v>659</v>
      </c>
      <c r="Z12" s="384" t="s">
        <v>625</v>
      </c>
    </row>
    <row r="13" spans="1:26" ht="11.25" customHeight="1">
      <c r="A13" s="398"/>
      <c r="B13" s="398" t="s">
        <v>625</v>
      </c>
      <c r="C13" s="398"/>
      <c r="D13" s="398"/>
      <c r="E13" s="398"/>
      <c r="F13" s="401">
        <v>2219</v>
      </c>
      <c r="G13" s="401" t="s">
        <v>977</v>
      </c>
      <c r="H13" s="386" t="s">
        <v>664</v>
      </c>
      <c r="I13" s="26" t="s">
        <v>1060</v>
      </c>
      <c r="J13" s="26" t="s">
        <v>1048</v>
      </c>
      <c r="K13" s="26" t="s">
        <v>1061</v>
      </c>
      <c r="L13" s="384"/>
      <c r="M13" s="384"/>
      <c r="N13" s="384"/>
      <c r="O13" s="26" t="s">
        <v>1062</v>
      </c>
      <c r="P13" s="26"/>
      <c r="Q13" s="26" t="s">
        <v>667</v>
      </c>
      <c r="R13" s="26" t="s">
        <v>1063</v>
      </c>
      <c r="S13" s="384" t="s">
        <v>663</v>
      </c>
      <c r="T13" s="388" t="s">
        <v>666</v>
      </c>
      <c r="U13" s="26" t="s">
        <v>625</v>
      </c>
      <c r="V13" s="26" t="s">
        <v>625</v>
      </c>
      <c r="W13" s="26" t="s">
        <v>625</v>
      </c>
      <c r="X13" s="26" t="s">
        <v>625</v>
      </c>
      <c r="Y13" s="384" t="s">
        <v>662</v>
      </c>
      <c r="Z13" s="384" t="s">
        <v>625</v>
      </c>
    </row>
    <row r="14" spans="1:26" ht="11.25" customHeight="1">
      <c r="A14" s="398"/>
      <c r="B14" s="398" t="s">
        <v>625</v>
      </c>
      <c r="C14" s="398"/>
      <c r="D14" s="398"/>
      <c r="E14" s="398"/>
      <c r="F14" s="401">
        <v>2223</v>
      </c>
      <c r="G14" s="401" t="s">
        <v>979</v>
      </c>
      <c r="H14" s="386" t="s">
        <v>980</v>
      </c>
      <c r="I14" s="26" t="s">
        <v>1064</v>
      </c>
      <c r="J14" s="26" t="s">
        <v>1048</v>
      </c>
      <c r="K14" s="26" t="s">
        <v>1065</v>
      </c>
      <c r="L14" s="384"/>
      <c r="M14" s="384"/>
      <c r="N14" s="384"/>
      <c r="O14" s="26" t="s">
        <v>1066</v>
      </c>
      <c r="P14" s="26"/>
      <c r="Q14" s="26" t="s">
        <v>669</v>
      </c>
      <c r="R14" s="26" t="s">
        <v>1067</v>
      </c>
      <c r="S14" s="384" t="s">
        <v>668</v>
      </c>
      <c r="T14" s="388" t="s">
        <v>381</v>
      </c>
      <c r="U14" s="26" t="s">
        <v>625</v>
      </c>
      <c r="V14" s="26" t="s">
        <v>625</v>
      </c>
      <c r="W14" s="26" t="s">
        <v>625</v>
      </c>
      <c r="X14" s="26" t="s">
        <v>625</v>
      </c>
      <c r="Y14" s="384" t="s">
        <v>625</v>
      </c>
      <c r="Z14" s="384" t="s">
        <v>625</v>
      </c>
    </row>
    <row r="15" spans="1:26" ht="11.25" customHeight="1">
      <c r="A15" s="398"/>
      <c r="B15" s="398" t="s">
        <v>625</v>
      </c>
      <c r="C15" s="398"/>
      <c r="D15" s="398"/>
      <c r="E15" s="398"/>
      <c r="F15" s="401">
        <v>2286</v>
      </c>
      <c r="G15" s="401" t="s">
        <v>982</v>
      </c>
      <c r="H15" s="386" t="s">
        <v>983</v>
      </c>
      <c r="I15" s="26" t="s">
        <v>1068</v>
      </c>
      <c r="J15" s="26" t="s">
        <v>1048</v>
      </c>
      <c r="K15" s="26" t="s">
        <v>1069</v>
      </c>
      <c r="L15" s="384"/>
      <c r="M15" s="384"/>
      <c r="N15" s="384"/>
      <c r="O15" s="26" t="s">
        <v>1070</v>
      </c>
      <c r="P15" s="26"/>
      <c r="Q15" s="26" t="s">
        <v>671</v>
      </c>
      <c r="R15" s="26" t="s">
        <v>1071</v>
      </c>
      <c r="S15" s="384" t="s">
        <v>670</v>
      </c>
      <c r="T15" s="388" t="s">
        <v>576</v>
      </c>
      <c r="U15" s="26" t="s">
        <v>625</v>
      </c>
      <c r="V15" s="26" t="s">
        <v>625</v>
      </c>
      <c r="W15" s="26" t="s">
        <v>625</v>
      </c>
      <c r="X15" s="26" t="s">
        <v>625</v>
      </c>
      <c r="Y15" s="384" t="s">
        <v>625</v>
      </c>
      <c r="Z15" s="384" t="s">
        <v>625</v>
      </c>
    </row>
    <row r="16" spans="1:26" ht="11.25" customHeight="1">
      <c r="A16" s="398"/>
      <c r="B16" s="398" t="s">
        <v>625</v>
      </c>
      <c r="C16" s="398"/>
      <c r="D16" s="398"/>
      <c r="E16" s="398"/>
      <c r="F16" s="401">
        <v>2340</v>
      </c>
      <c r="G16" s="401" t="s">
        <v>984</v>
      </c>
      <c r="H16" s="386" t="s">
        <v>985</v>
      </c>
      <c r="I16" s="26" t="s">
        <v>1072</v>
      </c>
      <c r="J16" s="26" t="s">
        <v>1048</v>
      </c>
      <c r="K16" s="26" t="s">
        <v>1073</v>
      </c>
      <c r="L16" s="384"/>
      <c r="M16" s="384"/>
      <c r="N16" s="384"/>
      <c r="O16" s="26" t="s">
        <v>673</v>
      </c>
      <c r="P16" s="26"/>
      <c r="Q16" s="26" t="s">
        <v>674</v>
      </c>
      <c r="R16" s="26" t="s">
        <v>1074</v>
      </c>
      <c r="S16" s="384" t="s">
        <v>672</v>
      </c>
      <c r="T16" s="388" t="s">
        <v>391</v>
      </c>
      <c r="U16" s="26" t="s">
        <v>625</v>
      </c>
      <c r="V16" s="26" t="s">
        <v>625</v>
      </c>
      <c r="W16" s="26" t="s">
        <v>625</v>
      </c>
      <c r="X16" s="26" t="s">
        <v>625</v>
      </c>
      <c r="Y16" s="384" t="s">
        <v>625</v>
      </c>
      <c r="Z16" s="384" t="s">
        <v>625</v>
      </c>
    </row>
    <row r="17" spans="1:26" ht="11.25" customHeight="1">
      <c r="A17" s="402" t="s">
        <v>1158</v>
      </c>
      <c r="B17" s="384" t="s">
        <v>625</v>
      </c>
      <c r="C17" s="384"/>
      <c r="D17" s="384"/>
      <c r="E17" s="384"/>
      <c r="F17" s="384"/>
      <c r="G17" s="384"/>
      <c r="H17" s="385"/>
      <c r="I17" s="26"/>
      <c r="J17" s="26" t="s">
        <v>1048</v>
      </c>
      <c r="K17" s="26" t="s">
        <v>1075</v>
      </c>
      <c r="L17" s="384"/>
      <c r="M17" s="384"/>
      <c r="N17" s="384"/>
      <c r="O17" s="26" t="s">
        <v>1076</v>
      </c>
      <c r="P17" s="26"/>
      <c r="Q17" s="26" t="s">
        <v>676</v>
      </c>
      <c r="R17" s="26" t="s">
        <v>1077</v>
      </c>
      <c r="S17" s="384" t="s">
        <v>675</v>
      </c>
      <c r="T17" s="388" t="s">
        <v>396</v>
      </c>
      <c r="U17" s="26" t="s">
        <v>625</v>
      </c>
      <c r="V17" s="26" t="s">
        <v>625</v>
      </c>
      <c r="W17" s="26" t="s">
        <v>625</v>
      </c>
      <c r="X17" s="26" t="s">
        <v>625</v>
      </c>
      <c r="Y17" s="384" t="s">
        <v>625</v>
      </c>
      <c r="Z17" s="384" t="s">
        <v>625</v>
      </c>
    </row>
    <row r="18" spans="1:26" ht="11.25" customHeight="1">
      <c r="A18" s="384"/>
      <c r="B18" s="384" t="s">
        <v>625</v>
      </c>
      <c r="C18" s="384"/>
      <c r="D18" s="384"/>
      <c r="E18" s="384"/>
      <c r="F18" s="384"/>
      <c r="G18" s="384"/>
      <c r="H18" s="385"/>
      <c r="I18" s="26"/>
      <c r="J18" s="26" t="s">
        <v>1048</v>
      </c>
      <c r="K18" s="26" t="s">
        <v>1078</v>
      </c>
      <c r="L18" s="384"/>
      <c r="M18" s="384"/>
      <c r="N18" s="384"/>
      <c r="O18" s="26" t="s">
        <v>1079</v>
      </c>
      <c r="P18" s="26"/>
      <c r="Q18" s="26" t="s">
        <v>678</v>
      </c>
      <c r="R18" s="26" t="s">
        <v>1080</v>
      </c>
      <c r="S18" s="384" t="s">
        <v>677</v>
      </c>
      <c r="T18" s="388" t="s">
        <v>401</v>
      </c>
      <c r="U18" s="26" t="s">
        <v>625</v>
      </c>
      <c r="V18" s="26" t="s">
        <v>625</v>
      </c>
      <c r="W18" s="26" t="s">
        <v>625</v>
      </c>
      <c r="X18" s="26" t="s">
        <v>625</v>
      </c>
      <c r="Y18" s="384" t="s">
        <v>625</v>
      </c>
      <c r="Z18" s="384" t="s">
        <v>625</v>
      </c>
    </row>
    <row r="19" spans="1:26" ht="11.25" customHeight="1">
      <c r="A19" s="384"/>
      <c r="B19" s="384" t="s">
        <v>625</v>
      </c>
      <c r="C19" s="384"/>
      <c r="D19" s="384"/>
      <c r="E19" s="384"/>
      <c r="F19" s="384"/>
      <c r="G19" s="384"/>
      <c r="H19" s="385"/>
      <c r="I19" s="26"/>
      <c r="J19" s="26" t="s">
        <v>1081</v>
      </c>
      <c r="K19" s="26" t="s">
        <v>1082</v>
      </c>
      <c r="L19" s="384"/>
      <c r="M19" s="384"/>
      <c r="N19" s="384"/>
      <c r="O19" s="26" t="s">
        <v>1083</v>
      </c>
      <c r="P19" s="26"/>
      <c r="Q19" s="26" t="s">
        <v>681</v>
      </c>
      <c r="R19" s="26"/>
      <c r="S19" s="384" t="s">
        <v>679</v>
      </c>
      <c r="T19" s="388" t="s">
        <v>680</v>
      </c>
      <c r="U19" s="26" t="s">
        <v>625</v>
      </c>
      <c r="V19" s="26" t="s">
        <v>625</v>
      </c>
      <c r="W19" s="26" t="s">
        <v>625</v>
      </c>
      <c r="X19" s="26" t="s">
        <v>625</v>
      </c>
      <c r="Y19" s="384" t="s">
        <v>625</v>
      </c>
      <c r="Z19" s="384" t="s">
        <v>625</v>
      </c>
    </row>
    <row r="20" spans="1:26" ht="11.25" customHeight="1">
      <c r="A20" s="384"/>
      <c r="B20" s="384" t="s">
        <v>625</v>
      </c>
      <c r="C20" s="384"/>
      <c r="D20" s="384"/>
      <c r="E20" s="384"/>
      <c r="F20" s="384"/>
      <c r="G20" s="384"/>
      <c r="H20" s="385"/>
      <c r="I20" s="26"/>
      <c r="J20" s="26" t="s">
        <v>1081</v>
      </c>
      <c r="K20" s="26" t="s">
        <v>1084</v>
      </c>
      <c r="L20" s="384"/>
      <c r="M20" s="384"/>
      <c r="N20" s="384"/>
      <c r="O20" s="26" t="s">
        <v>1085</v>
      </c>
      <c r="P20" s="26"/>
      <c r="Q20" s="26" t="s">
        <v>684</v>
      </c>
      <c r="R20" s="26"/>
      <c r="S20" s="384" t="s">
        <v>682</v>
      </c>
      <c r="T20" s="388" t="s">
        <v>683</v>
      </c>
      <c r="U20" s="26" t="s">
        <v>625</v>
      </c>
      <c r="V20" s="26" t="s">
        <v>625</v>
      </c>
      <c r="W20" s="26" t="s">
        <v>625</v>
      </c>
      <c r="X20" s="26" t="s">
        <v>625</v>
      </c>
      <c r="Y20" s="384" t="s">
        <v>625</v>
      </c>
      <c r="Z20" s="384" t="s">
        <v>625</v>
      </c>
    </row>
    <row r="21" spans="1:26" ht="11.25" customHeight="1">
      <c r="A21" s="384"/>
      <c r="B21" s="384" t="s">
        <v>625</v>
      </c>
      <c r="C21" s="384"/>
      <c r="D21" s="384"/>
      <c r="E21" s="384"/>
      <c r="F21" s="384"/>
      <c r="G21" s="384"/>
      <c r="H21" s="26"/>
      <c r="I21" s="26"/>
      <c r="J21" s="26" t="s">
        <v>1081</v>
      </c>
      <c r="K21" s="26" t="s">
        <v>1086</v>
      </c>
      <c r="L21" s="384"/>
      <c r="M21" s="384"/>
      <c r="N21" s="384"/>
      <c r="O21" s="26" t="s">
        <v>1087</v>
      </c>
      <c r="P21" s="26"/>
      <c r="Q21" s="26" t="s">
        <v>710</v>
      </c>
      <c r="R21" s="26"/>
      <c r="S21" s="384" t="s">
        <v>685</v>
      </c>
      <c r="T21" s="388" t="s">
        <v>416</v>
      </c>
      <c r="U21" s="26" t="s">
        <v>625</v>
      </c>
      <c r="V21" s="26" t="s">
        <v>625</v>
      </c>
      <c r="W21" s="26" t="s">
        <v>625</v>
      </c>
      <c r="X21" s="26" t="s">
        <v>625</v>
      </c>
      <c r="Y21" s="384" t="s">
        <v>625</v>
      </c>
      <c r="Z21" s="384" t="s">
        <v>625</v>
      </c>
    </row>
    <row r="22" spans="1:26" ht="11.25" customHeight="1">
      <c r="A22" s="384"/>
      <c r="B22" s="384" t="s">
        <v>625</v>
      </c>
      <c r="C22" s="384"/>
      <c r="D22" s="384"/>
      <c r="E22" s="384"/>
      <c r="F22" s="384"/>
      <c r="G22" s="384"/>
      <c r="H22" s="385"/>
      <c r="I22" s="26"/>
      <c r="J22" s="26" t="s">
        <v>1081</v>
      </c>
      <c r="K22" s="26" t="s">
        <v>1088</v>
      </c>
      <c r="L22" s="384"/>
      <c r="M22" s="384"/>
      <c r="N22" s="384"/>
      <c r="O22" s="26" t="s">
        <v>687</v>
      </c>
      <c r="P22" s="26"/>
      <c r="Q22" s="26"/>
      <c r="R22" s="26"/>
      <c r="S22" s="384" t="s">
        <v>686</v>
      </c>
      <c r="T22" s="388" t="s">
        <v>430</v>
      </c>
      <c r="U22" s="26" t="s">
        <v>625</v>
      </c>
      <c r="V22" s="26" t="s">
        <v>625</v>
      </c>
      <c r="W22" s="26" t="s">
        <v>625</v>
      </c>
      <c r="X22" s="26" t="s">
        <v>625</v>
      </c>
      <c r="Y22" s="384" t="s">
        <v>625</v>
      </c>
      <c r="Z22" s="384" t="s">
        <v>625</v>
      </c>
    </row>
    <row r="23" spans="1:26" ht="11.25" customHeight="1">
      <c r="A23" s="384"/>
      <c r="B23" s="384" t="s">
        <v>625</v>
      </c>
      <c r="C23" s="384"/>
      <c r="D23" s="384"/>
      <c r="E23" s="384"/>
      <c r="F23" s="384"/>
      <c r="G23" s="384"/>
      <c r="H23" s="385"/>
      <c r="I23" s="26"/>
      <c r="J23" s="26" t="s">
        <v>1081</v>
      </c>
      <c r="K23" s="26" t="s">
        <v>1089</v>
      </c>
      <c r="L23" s="384"/>
      <c r="M23" s="384"/>
      <c r="N23" s="384"/>
      <c r="O23" s="26" t="s">
        <v>1090</v>
      </c>
      <c r="P23" s="26"/>
      <c r="Q23" s="26"/>
      <c r="R23" s="26"/>
      <c r="S23" s="384" t="s">
        <v>688</v>
      </c>
      <c r="T23" s="26" t="s">
        <v>625</v>
      </c>
      <c r="U23" s="26" t="s">
        <v>625</v>
      </c>
      <c r="V23" s="26" t="s">
        <v>625</v>
      </c>
      <c r="W23" s="26" t="s">
        <v>625</v>
      </c>
      <c r="X23" s="26" t="s">
        <v>625</v>
      </c>
      <c r="Y23" s="384" t="s">
        <v>625</v>
      </c>
      <c r="Z23" s="384" t="s">
        <v>625</v>
      </c>
    </row>
    <row r="24" spans="1:26" ht="11.25" customHeight="1">
      <c r="A24" s="384"/>
      <c r="B24" s="384" t="s">
        <v>625</v>
      </c>
      <c r="C24" s="384"/>
      <c r="D24" s="384"/>
      <c r="E24" s="384"/>
      <c r="F24" s="384"/>
      <c r="G24" s="384"/>
      <c r="H24" s="385"/>
      <c r="I24" s="26"/>
      <c r="J24" s="26" t="s">
        <v>1081</v>
      </c>
      <c r="K24" s="26" t="s">
        <v>1091</v>
      </c>
      <c r="L24" s="384"/>
      <c r="M24" s="384"/>
      <c r="N24" s="384"/>
      <c r="O24" s="26" t="s">
        <v>1092</v>
      </c>
      <c r="P24" s="26"/>
      <c r="Q24" s="26"/>
      <c r="R24" s="26"/>
      <c r="S24" s="384" t="s">
        <v>689</v>
      </c>
      <c r="T24" s="26" t="s">
        <v>625</v>
      </c>
      <c r="U24" s="26" t="s">
        <v>625</v>
      </c>
      <c r="V24" s="26" t="s">
        <v>625</v>
      </c>
      <c r="W24" s="26" t="s">
        <v>625</v>
      </c>
      <c r="X24" s="26" t="s">
        <v>625</v>
      </c>
      <c r="Y24" s="384" t="s">
        <v>625</v>
      </c>
      <c r="Z24" s="384" t="s">
        <v>625</v>
      </c>
    </row>
    <row r="25" spans="1:26" ht="11.25" customHeight="1">
      <c r="A25" s="384"/>
      <c r="B25" s="384" t="s">
        <v>625</v>
      </c>
      <c r="C25" s="384"/>
      <c r="D25" s="384"/>
      <c r="E25" s="384"/>
      <c r="F25" s="384"/>
      <c r="G25" s="384"/>
      <c r="H25" s="385"/>
      <c r="I25" s="26"/>
      <c r="J25" s="26" t="s">
        <v>1081</v>
      </c>
      <c r="K25" s="26" t="s">
        <v>1093</v>
      </c>
      <c r="L25" s="384"/>
      <c r="M25" s="384"/>
      <c r="N25" s="384"/>
      <c r="O25" s="26" t="s">
        <v>1094</v>
      </c>
      <c r="P25" s="26"/>
      <c r="Q25" s="26"/>
      <c r="R25" s="26"/>
      <c r="S25" s="384" t="s">
        <v>690</v>
      </c>
      <c r="T25" s="26" t="s">
        <v>625</v>
      </c>
      <c r="U25" s="26" t="s">
        <v>625</v>
      </c>
      <c r="V25" s="26" t="s">
        <v>625</v>
      </c>
      <c r="W25" s="26" t="s">
        <v>625</v>
      </c>
      <c r="X25" s="26" t="s">
        <v>625</v>
      </c>
      <c r="Y25" s="384" t="s">
        <v>625</v>
      </c>
      <c r="Z25" s="389" t="s">
        <v>625</v>
      </c>
    </row>
    <row r="26" spans="1:26" ht="11.25" customHeight="1">
      <c r="A26" s="384"/>
      <c r="B26" s="384" t="s">
        <v>625</v>
      </c>
      <c r="C26" s="384"/>
      <c r="D26" s="384"/>
      <c r="E26" s="384"/>
      <c r="F26" s="384"/>
      <c r="G26" s="384"/>
      <c r="H26" s="385"/>
      <c r="I26" s="26"/>
      <c r="J26" s="26" t="s">
        <v>1081</v>
      </c>
      <c r="K26" s="26" t="s">
        <v>1095</v>
      </c>
      <c r="L26" s="384"/>
      <c r="M26" s="384"/>
      <c r="N26" s="384"/>
      <c r="O26" s="26" t="s">
        <v>1096</v>
      </c>
      <c r="P26" s="26"/>
      <c r="Q26" s="26"/>
      <c r="R26" s="26"/>
      <c r="S26" s="384" t="s">
        <v>691</v>
      </c>
      <c r="T26" s="26" t="s">
        <v>625</v>
      </c>
      <c r="U26" s="26" t="s">
        <v>625</v>
      </c>
      <c r="V26" s="26" t="s">
        <v>625</v>
      </c>
      <c r="W26" s="26" t="s">
        <v>625</v>
      </c>
      <c r="X26" s="26" t="s">
        <v>625</v>
      </c>
      <c r="Y26" s="384" t="s">
        <v>625</v>
      </c>
      <c r="Z26" s="389" t="s">
        <v>625</v>
      </c>
    </row>
    <row r="27" spans="1:26" ht="11.25" customHeight="1">
      <c r="A27" s="384"/>
      <c r="B27" s="384" t="s">
        <v>625</v>
      </c>
      <c r="C27" s="384"/>
      <c r="D27" s="384"/>
      <c r="E27" s="384"/>
      <c r="F27" s="384"/>
      <c r="G27" s="384"/>
      <c r="H27" s="385"/>
      <c r="I27" s="26"/>
      <c r="J27" s="26" t="s">
        <v>1097</v>
      </c>
      <c r="K27" s="26" t="s">
        <v>1098</v>
      </c>
      <c r="L27" s="384"/>
      <c r="M27" s="384"/>
      <c r="N27" s="384"/>
      <c r="O27" s="384"/>
      <c r="P27" s="384"/>
      <c r="Q27" s="384"/>
      <c r="R27" s="26"/>
      <c r="S27" s="384" t="s">
        <v>692</v>
      </c>
      <c r="T27" s="26" t="s">
        <v>625</v>
      </c>
      <c r="U27" s="26" t="s">
        <v>625</v>
      </c>
      <c r="V27" s="26" t="s">
        <v>625</v>
      </c>
      <c r="W27" s="26" t="s">
        <v>625</v>
      </c>
      <c r="X27" s="26" t="s">
        <v>625</v>
      </c>
      <c r="Y27" s="384" t="s">
        <v>625</v>
      </c>
      <c r="Z27" s="389" t="s">
        <v>625</v>
      </c>
    </row>
    <row r="28" spans="1:26" ht="11.25" customHeight="1">
      <c r="A28" s="384"/>
      <c r="B28" s="384" t="s">
        <v>625</v>
      </c>
      <c r="C28" s="384"/>
      <c r="D28" s="384"/>
      <c r="E28" s="384"/>
      <c r="F28" s="384"/>
      <c r="G28" s="384"/>
      <c r="H28" s="385"/>
      <c r="I28" s="26"/>
      <c r="J28" s="26" t="s">
        <v>1097</v>
      </c>
      <c r="K28" s="26" t="s">
        <v>1099</v>
      </c>
      <c r="L28" s="384"/>
      <c r="M28" s="384"/>
      <c r="N28" s="384"/>
      <c r="O28" s="384"/>
      <c r="P28" s="384"/>
      <c r="Q28" s="384"/>
      <c r="R28" s="26"/>
      <c r="S28" s="384" t="s">
        <v>693</v>
      </c>
      <c r="T28" s="26" t="s">
        <v>625</v>
      </c>
      <c r="U28" s="26" t="s">
        <v>625</v>
      </c>
      <c r="V28" s="26" t="s">
        <v>625</v>
      </c>
      <c r="W28" s="26" t="s">
        <v>625</v>
      </c>
      <c r="X28" s="26" t="s">
        <v>625</v>
      </c>
      <c r="Y28" s="384" t="s">
        <v>625</v>
      </c>
      <c r="Z28" s="389" t="s">
        <v>625</v>
      </c>
    </row>
    <row r="29" spans="1:26" ht="11.25" customHeight="1">
      <c r="A29" s="384"/>
      <c r="B29" s="384" t="s">
        <v>625</v>
      </c>
      <c r="C29" s="384"/>
      <c r="D29" s="384"/>
      <c r="E29" s="384"/>
      <c r="F29" s="384"/>
      <c r="G29" s="384"/>
      <c r="H29" s="385"/>
      <c r="I29" s="26"/>
      <c r="J29" s="26" t="s">
        <v>1097</v>
      </c>
      <c r="K29" s="26" t="s">
        <v>1100</v>
      </c>
      <c r="L29" s="384"/>
      <c r="M29" s="384"/>
      <c r="N29" s="384"/>
      <c r="O29" s="384"/>
      <c r="P29" s="384"/>
      <c r="Q29" s="384"/>
      <c r="R29" s="384"/>
      <c r="S29" s="384" t="s">
        <v>694</v>
      </c>
      <c r="T29" s="26" t="s">
        <v>625</v>
      </c>
      <c r="U29" s="26" t="s">
        <v>625</v>
      </c>
      <c r="V29" s="26" t="s">
        <v>625</v>
      </c>
      <c r="W29" s="26" t="s">
        <v>625</v>
      </c>
      <c r="X29" s="26" t="s">
        <v>625</v>
      </c>
      <c r="Y29" s="384" t="s">
        <v>625</v>
      </c>
      <c r="Z29" s="389" t="s">
        <v>625</v>
      </c>
    </row>
    <row r="30" spans="1:26" ht="11.25" customHeight="1">
      <c r="A30" s="384"/>
      <c r="B30" s="384" t="s">
        <v>625</v>
      </c>
      <c r="C30" s="384"/>
      <c r="D30" s="384"/>
      <c r="E30" s="384"/>
      <c r="F30" s="384"/>
      <c r="G30" s="384"/>
      <c r="H30" s="385"/>
      <c r="I30" s="26"/>
      <c r="J30" s="26" t="s">
        <v>1097</v>
      </c>
      <c r="K30" s="26" t="s">
        <v>1101</v>
      </c>
      <c r="L30" s="384"/>
      <c r="M30" s="384"/>
      <c r="N30" s="384"/>
      <c r="O30" s="384"/>
      <c r="P30" s="384"/>
      <c r="Q30" s="384"/>
      <c r="R30" s="384"/>
      <c r="S30" s="384" t="s">
        <v>695</v>
      </c>
      <c r="T30" s="26" t="s">
        <v>625</v>
      </c>
      <c r="U30" s="26" t="s">
        <v>625</v>
      </c>
      <c r="V30" s="26" t="s">
        <v>625</v>
      </c>
      <c r="W30" s="26" t="s">
        <v>625</v>
      </c>
      <c r="X30" s="389" t="s">
        <v>625</v>
      </c>
      <c r="Y30" s="389" t="s">
        <v>625</v>
      </c>
      <c r="Z30" s="389" t="s">
        <v>625</v>
      </c>
    </row>
    <row r="31" spans="1:26" ht="11.25" customHeight="1">
      <c r="A31" s="384"/>
      <c r="B31" s="384" t="s">
        <v>625</v>
      </c>
      <c r="C31" s="384"/>
      <c r="D31" s="384"/>
      <c r="E31" s="384"/>
      <c r="F31" s="384"/>
      <c r="G31" s="384"/>
      <c r="H31" s="385"/>
      <c r="I31" s="26"/>
      <c r="J31" s="26" t="s">
        <v>1097</v>
      </c>
      <c r="K31" s="26" t="s">
        <v>1102</v>
      </c>
      <c r="L31" s="384"/>
      <c r="M31" s="384"/>
      <c r="N31" s="384"/>
      <c r="O31" s="384"/>
      <c r="P31" s="384"/>
      <c r="Q31" s="384"/>
      <c r="R31" s="26"/>
      <c r="S31" s="384" t="s">
        <v>696</v>
      </c>
      <c r="T31" s="26" t="s">
        <v>625</v>
      </c>
      <c r="U31" s="26" t="s">
        <v>625</v>
      </c>
      <c r="V31" s="26" t="s">
        <v>625</v>
      </c>
      <c r="W31" s="26" t="s">
        <v>625</v>
      </c>
      <c r="X31" s="26" t="s">
        <v>625</v>
      </c>
      <c r="Y31" s="384" t="s">
        <v>625</v>
      </c>
      <c r="Z31" s="384" t="s">
        <v>625</v>
      </c>
    </row>
    <row r="32" spans="1:26" ht="11.25" customHeight="1">
      <c r="A32" s="384"/>
      <c r="B32" s="384" t="s">
        <v>625</v>
      </c>
      <c r="C32" s="384"/>
      <c r="D32" s="384"/>
      <c r="E32" s="384"/>
      <c r="F32" s="384"/>
      <c r="G32" s="384"/>
      <c r="H32" s="385"/>
      <c r="I32" s="26"/>
      <c r="J32" s="26" t="s">
        <v>1097</v>
      </c>
      <c r="K32" s="26" t="s">
        <v>1103</v>
      </c>
      <c r="L32" s="384"/>
      <c r="M32" s="384"/>
      <c r="N32" s="384"/>
      <c r="O32" s="384"/>
      <c r="P32" s="384"/>
      <c r="Q32" s="384"/>
      <c r="R32" s="26"/>
      <c r="S32" s="384" t="s">
        <v>697</v>
      </c>
      <c r="T32" s="26" t="s">
        <v>625</v>
      </c>
      <c r="U32" s="26" t="s">
        <v>625</v>
      </c>
      <c r="V32" s="26" t="s">
        <v>625</v>
      </c>
      <c r="W32" s="26" t="s">
        <v>625</v>
      </c>
      <c r="X32" s="26" t="s">
        <v>625</v>
      </c>
      <c r="Y32" s="384" t="s">
        <v>625</v>
      </c>
      <c r="Z32" s="384" t="s">
        <v>625</v>
      </c>
    </row>
    <row r="33" spans="1:26" ht="11.25" customHeight="1">
      <c r="A33" s="384"/>
      <c r="B33" s="384"/>
      <c r="C33" s="384"/>
      <c r="D33" s="384"/>
      <c r="E33" s="384"/>
      <c r="F33" s="384"/>
      <c r="G33" s="384"/>
      <c r="H33" s="385"/>
      <c r="I33" s="26"/>
      <c r="J33" s="26" t="s">
        <v>1104</v>
      </c>
      <c r="K33" s="26" t="s">
        <v>1105</v>
      </c>
      <c r="L33" s="384"/>
      <c r="M33" s="384"/>
      <c r="N33" s="384"/>
      <c r="O33" s="384"/>
      <c r="P33" s="384"/>
      <c r="Q33" s="384"/>
      <c r="R33" s="26"/>
      <c r="S33" s="384" t="s">
        <v>698</v>
      </c>
      <c r="T33" s="26"/>
      <c r="U33" s="26"/>
      <c r="V33" s="26"/>
      <c r="W33" s="26"/>
      <c r="X33" s="26"/>
      <c r="Y33" s="384"/>
      <c r="Z33" s="384"/>
    </row>
    <row r="34" spans="1:26" ht="11.25" customHeight="1">
      <c r="A34" s="384"/>
      <c r="B34" s="384"/>
      <c r="C34" s="384"/>
      <c r="D34" s="384"/>
      <c r="E34" s="384"/>
      <c r="F34" s="384"/>
      <c r="G34" s="384"/>
      <c r="H34" s="385"/>
      <c r="I34" s="26"/>
      <c r="J34" s="26" t="s">
        <v>1104</v>
      </c>
      <c r="K34" s="26" t="s">
        <v>1106</v>
      </c>
      <c r="L34" s="384"/>
      <c r="M34" s="384"/>
      <c r="N34" s="384"/>
      <c r="O34" s="384"/>
      <c r="P34" s="384"/>
      <c r="Q34" s="384"/>
      <c r="R34" s="26"/>
      <c r="S34" s="384" t="s">
        <v>699</v>
      </c>
      <c r="T34" s="26"/>
      <c r="U34" s="26"/>
      <c r="V34" s="26"/>
      <c r="W34" s="26"/>
      <c r="X34" s="26"/>
      <c r="Y34" s="384"/>
      <c r="Z34" s="384"/>
    </row>
    <row r="35" spans="1:26" ht="11.25" customHeight="1">
      <c r="A35" s="384"/>
      <c r="B35" s="384"/>
      <c r="C35" s="384"/>
      <c r="D35" s="384"/>
      <c r="E35" s="384"/>
      <c r="F35" s="384"/>
      <c r="G35" s="384"/>
      <c r="H35" s="385"/>
      <c r="I35" s="26"/>
      <c r="J35" s="26" t="s">
        <v>1104</v>
      </c>
      <c r="K35" s="26" t="s">
        <v>1107</v>
      </c>
      <c r="L35" s="384"/>
      <c r="M35" s="384"/>
      <c r="N35" s="384"/>
      <c r="O35" s="384"/>
      <c r="P35" s="384"/>
      <c r="Q35" s="384"/>
      <c r="R35" s="26"/>
      <c r="S35" s="384" t="s">
        <v>700</v>
      </c>
      <c r="T35" s="26"/>
      <c r="U35" s="26"/>
      <c r="V35" s="26"/>
      <c r="W35" s="26"/>
      <c r="X35" s="26"/>
      <c r="Y35" s="384"/>
      <c r="Z35" s="384"/>
    </row>
    <row r="36" spans="1:26" ht="11.25" customHeight="1">
      <c r="A36" s="384"/>
      <c r="B36" s="384"/>
      <c r="C36" s="384"/>
      <c r="D36" s="384"/>
      <c r="E36" s="384"/>
      <c r="F36" s="384"/>
      <c r="G36" s="384"/>
      <c r="H36" s="385"/>
      <c r="I36" s="26"/>
      <c r="J36" s="26" t="s">
        <v>1104</v>
      </c>
      <c r="K36" s="26" t="s">
        <v>1108</v>
      </c>
      <c r="L36" s="384"/>
      <c r="M36" s="384"/>
      <c r="N36" s="384"/>
      <c r="O36" s="384"/>
      <c r="P36" s="384"/>
      <c r="Q36" s="384"/>
      <c r="R36" s="384"/>
      <c r="S36" s="384" t="s">
        <v>701</v>
      </c>
      <c r="T36" s="26"/>
      <c r="U36" s="26"/>
      <c r="V36" s="26"/>
      <c r="W36" s="26"/>
      <c r="X36" s="26"/>
      <c r="Y36" s="384"/>
      <c r="Z36" s="384"/>
    </row>
    <row r="37" spans="1:26" ht="11.25" customHeight="1">
      <c r="A37" s="384"/>
      <c r="B37" s="384"/>
      <c r="C37" s="384"/>
      <c r="D37" s="384"/>
      <c r="E37" s="384"/>
      <c r="F37" s="384"/>
      <c r="G37" s="384"/>
      <c r="H37" s="385"/>
      <c r="I37" s="26"/>
      <c r="J37" s="26" t="s">
        <v>1109</v>
      </c>
      <c r="K37" s="26" t="s">
        <v>1110</v>
      </c>
      <c r="L37" s="384"/>
      <c r="M37" s="384"/>
      <c r="N37" s="384"/>
      <c r="O37" s="384"/>
      <c r="P37" s="384"/>
      <c r="Q37" s="384"/>
      <c r="R37" s="384"/>
      <c r="S37" s="384" t="s">
        <v>702</v>
      </c>
      <c r="T37" s="26"/>
      <c r="U37" s="26"/>
      <c r="V37" s="26"/>
      <c r="W37" s="26"/>
      <c r="X37" s="26"/>
      <c r="Y37" s="384"/>
      <c r="Z37" s="384"/>
    </row>
    <row r="38" spans="1:26" ht="11.25" customHeight="1">
      <c r="A38" s="384"/>
      <c r="B38" s="384"/>
      <c r="C38" s="384"/>
      <c r="D38" s="384"/>
      <c r="E38" s="384"/>
      <c r="F38" s="384"/>
      <c r="G38" s="384"/>
      <c r="H38" s="385"/>
      <c r="I38" s="26"/>
      <c r="J38" s="26" t="s">
        <v>1111</v>
      </c>
      <c r="K38" s="26" t="s">
        <v>1112</v>
      </c>
      <c r="L38" s="384"/>
      <c r="M38" s="384"/>
      <c r="N38" s="384"/>
      <c r="O38" s="384"/>
      <c r="P38" s="384"/>
      <c r="Q38" s="384"/>
      <c r="R38" s="384"/>
      <c r="S38" s="384" t="s">
        <v>703</v>
      </c>
      <c r="T38" s="26"/>
      <c r="U38" s="26"/>
      <c r="V38" s="26"/>
      <c r="W38" s="26"/>
      <c r="X38" s="26"/>
      <c r="Y38" s="384"/>
      <c r="Z38" s="384"/>
    </row>
    <row r="39" spans="1:26" ht="11.25" customHeight="1">
      <c r="A39" s="384"/>
      <c r="B39" s="384"/>
      <c r="C39" s="384"/>
      <c r="D39" s="384"/>
      <c r="E39" s="384"/>
      <c r="F39" s="384"/>
      <c r="G39" s="384"/>
      <c r="H39" s="385"/>
      <c r="I39" s="26"/>
      <c r="J39" s="26" t="s">
        <v>1111</v>
      </c>
      <c r="K39" s="26" t="s">
        <v>1113</v>
      </c>
      <c r="L39" s="384"/>
      <c r="M39" s="384"/>
      <c r="N39" s="384"/>
      <c r="O39" s="384"/>
      <c r="P39" s="384"/>
      <c r="Q39" s="384"/>
      <c r="R39" s="384"/>
      <c r="S39" s="384"/>
      <c r="T39" s="26"/>
      <c r="U39" s="26"/>
      <c r="V39" s="26"/>
      <c r="W39" s="26"/>
      <c r="X39" s="26"/>
      <c r="Y39" s="384"/>
      <c r="Z39" s="384"/>
    </row>
    <row r="40" spans="1:26" ht="11.25" customHeight="1">
      <c r="A40" s="384"/>
      <c r="B40" s="384"/>
      <c r="C40" s="384"/>
      <c r="D40" s="384"/>
      <c r="E40" s="384"/>
      <c r="F40" s="384"/>
      <c r="G40" s="384"/>
      <c r="H40" s="385"/>
      <c r="I40" s="26"/>
      <c r="J40" s="26" t="s">
        <v>1111</v>
      </c>
      <c r="K40" s="26" t="s">
        <v>1114</v>
      </c>
      <c r="L40" s="384"/>
      <c r="M40" s="384"/>
      <c r="N40" s="384"/>
      <c r="O40" s="384"/>
      <c r="P40" s="384"/>
      <c r="Q40" s="384"/>
      <c r="R40" s="384"/>
      <c r="S40" s="384"/>
      <c r="T40" s="26"/>
      <c r="U40" s="26"/>
      <c r="V40" s="26"/>
      <c r="W40" s="26"/>
      <c r="X40" s="26"/>
      <c r="Y40" s="384"/>
      <c r="Z40" s="384"/>
    </row>
    <row r="41" spans="1:26" ht="11.25" customHeight="1">
      <c r="A41" s="384"/>
      <c r="B41" s="384"/>
      <c r="C41" s="384"/>
      <c r="D41" s="384"/>
      <c r="E41" s="384"/>
      <c r="F41" s="384"/>
      <c r="G41" s="384"/>
      <c r="H41" s="385"/>
      <c r="I41" s="26"/>
      <c r="J41" s="26" t="s">
        <v>1111</v>
      </c>
      <c r="K41" s="26" t="s">
        <v>1115</v>
      </c>
      <c r="L41" s="384"/>
      <c r="M41" s="384"/>
      <c r="N41" s="384"/>
      <c r="O41" s="384"/>
      <c r="P41" s="384"/>
      <c r="Q41" s="384"/>
      <c r="R41" s="384"/>
      <c r="S41" s="384"/>
      <c r="T41" s="26"/>
      <c r="U41" s="26"/>
      <c r="V41" s="26"/>
      <c r="W41" s="26"/>
      <c r="X41" s="26"/>
      <c r="Y41" s="384"/>
      <c r="Z41" s="384"/>
    </row>
    <row r="42" spans="1:26" ht="11.25" customHeight="1">
      <c r="A42" s="384"/>
      <c r="B42" s="384"/>
      <c r="C42" s="384"/>
      <c r="D42" s="384"/>
      <c r="E42" s="384"/>
      <c r="F42" s="384"/>
      <c r="G42" s="384"/>
      <c r="H42" s="385"/>
      <c r="I42" s="26"/>
      <c r="J42" s="26" t="s">
        <v>1111</v>
      </c>
      <c r="K42" s="26" t="s">
        <v>1116</v>
      </c>
      <c r="L42" s="384"/>
      <c r="M42" s="384"/>
      <c r="N42" s="384"/>
      <c r="O42" s="384"/>
      <c r="P42" s="384"/>
      <c r="Q42" s="384"/>
      <c r="R42" s="384"/>
      <c r="S42" s="384"/>
      <c r="T42" s="26"/>
      <c r="U42" s="26"/>
      <c r="V42" s="26"/>
      <c r="W42" s="26"/>
      <c r="X42" s="26"/>
      <c r="Y42" s="384"/>
      <c r="Z42" s="384"/>
    </row>
    <row r="43" spans="1:26" ht="11.25" customHeight="1">
      <c r="A43" s="384"/>
      <c r="B43" s="384"/>
      <c r="C43" s="384"/>
      <c r="D43" s="384"/>
      <c r="E43" s="384"/>
      <c r="F43" s="384"/>
      <c r="G43" s="384"/>
      <c r="H43" s="385"/>
      <c r="I43" s="26"/>
      <c r="J43" s="26" t="s">
        <v>1117</v>
      </c>
      <c r="K43" s="26" t="s">
        <v>1118</v>
      </c>
      <c r="L43" s="384"/>
      <c r="M43" s="384"/>
      <c r="N43" s="384"/>
      <c r="O43" s="384"/>
      <c r="P43" s="384"/>
      <c r="Q43" s="384"/>
      <c r="R43" s="384"/>
      <c r="S43" s="384"/>
      <c r="T43" s="26"/>
      <c r="U43" s="26"/>
      <c r="V43" s="26"/>
      <c r="W43" s="26"/>
      <c r="X43" s="26"/>
      <c r="Y43" s="384"/>
      <c r="Z43" s="384"/>
    </row>
    <row r="44" spans="1:26" ht="11.25" customHeight="1">
      <c r="A44" s="384"/>
      <c r="B44" s="384"/>
      <c r="C44" s="384"/>
      <c r="D44" s="384"/>
      <c r="E44" s="384"/>
      <c r="F44" s="384"/>
      <c r="G44" s="384"/>
      <c r="H44" s="385"/>
      <c r="I44" s="26"/>
      <c r="J44" s="26" t="s">
        <v>1117</v>
      </c>
      <c r="K44" s="26" t="s">
        <v>1119</v>
      </c>
      <c r="L44" s="384"/>
      <c r="M44" s="384"/>
      <c r="N44" s="384"/>
      <c r="O44" s="384"/>
      <c r="P44" s="384"/>
      <c r="Q44" s="384"/>
      <c r="R44" s="384"/>
      <c r="S44" s="384"/>
      <c r="T44" s="26"/>
      <c r="U44" s="26"/>
      <c r="V44" s="26"/>
      <c r="W44" s="26"/>
      <c r="X44" s="26"/>
      <c r="Y44" s="384"/>
      <c r="Z44" s="384"/>
    </row>
    <row r="45" spans="1:26" ht="11.25" customHeight="1">
      <c r="A45" s="384"/>
      <c r="B45" s="384"/>
      <c r="C45" s="384"/>
      <c r="D45" s="384"/>
      <c r="E45" s="384"/>
      <c r="F45" s="384"/>
      <c r="G45" s="384"/>
      <c r="H45" s="385"/>
      <c r="I45" s="26"/>
      <c r="J45" s="26" t="s">
        <v>1117</v>
      </c>
      <c r="K45" s="26" t="s">
        <v>1120</v>
      </c>
      <c r="L45" s="384"/>
      <c r="M45" s="384"/>
      <c r="N45" s="384"/>
      <c r="O45" s="384"/>
      <c r="P45" s="384"/>
      <c r="Q45" s="384"/>
      <c r="R45" s="384"/>
      <c r="S45" s="384"/>
      <c r="T45" s="26"/>
      <c r="U45" s="26"/>
      <c r="V45" s="26"/>
      <c r="W45" s="26"/>
      <c r="X45" s="26"/>
      <c r="Y45" s="384"/>
      <c r="Z45" s="384"/>
    </row>
    <row r="46" spans="1:26" ht="11.25" customHeight="1">
      <c r="A46" s="384"/>
      <c r="B46" s="384"/>
      <c r="C46" s="384"/>
      <c r="D46" s="384"/>
      <c r="E46" s="384"/>
      <c r="F46" s="384"/>
      <c r="G46" s="384"/>
      <c r="H46" s="385"/>
      <c r="I46" s="26"/>
      <c r="J46" s="26" t="s">
        <v>1117</v>
      </c>
      <c r="K46" s="26" t="s">
        <v>1121</v>
      </c>
      <c r="L46" s="384"/>
      <c r="M46" s="384"/>
      <c r="N46" s="384"/>
      <c r="O46" s="384"/>
      <c r="P46" s="384"/>
      <c r="Q46" s="384"/>
      <c r="R46" s="384"/>
      <c r="S46" s="384"/>
      <c r="T46" s="26"/>
      <c r="U46" s="26"/>
      <c r="V46" s="26"/>
      <c r="W46" s="26"/>
      <c r="X46" s="26"/>
      <c r="Y46" s="384"/>
      <c r="Z46" s="384"/>
    </row>
    <row r="47" spans="1:26" ht="11.25" customHeight="1">
      <c r="A47" s="384"/>
      <c r="B47" s="384"/>
      <c r="C47" s="384"/>
      <c r="D47" s="384"/>
      <c r="E47" s="384"/>
      <c r="F47" s="384"/>
      <c r="G47" s="384"/>
      <c r="H47" s="385"/>
      <c r="I47" s="26"/>
      <c r="J47" s="26" t="s">
        <v>1117</v>
      </c>
      <c r="K47" s="26" t="s">
        <v>1122</v>
      </c>
      <c r="L47" s="384"/>
      <c r="M47" s="384"/>
      <c r="N47" s="384"/>
      <c r="O47" s="384"/>
      <c r="P47" s="384"/>
      <c r="Q47" s="384"/>
      <c r="R47" s="384"/>
      <c r="S47" s="384"/>
      <c r="T47" s="26"/>
      <c r="U47" s="26"/>
      <c r="V47" s="26"/>
      <c r="W47" s="26"/>
      <c r="X47" s="26"/>
      <c r="Y47" s="384"/>
      <c r="Z47" s="384"/>
    </row>
    <row r="48" spans="1:26" ht="11.25" customHeight="1">
      <c r="A48" s="384"/>
      <c r="B48" s="384"/>
      <c r="C48" s="384"/>
      <c r="D48" s="384"/>
      <c r="E48" s="384"/>
      <c r="F48" s="384"/>
      <c r="G48" s="384"/>
      <c r="H48" s="385"/>
      <c r="I48" s="26"/>
      <c r="J48" s="26" t="s">
        <v>1123</v>
      </c>
      <c r="K48" s="26" t="s">
        <v>1124</v>
      </c>
      <c r="L48" s="384"/>
      <c r="M48" s="384"/>
      <c r="N48" s="384"/>
      <c r="O48" s="384"/>
      <c r="P48" s="384"/>
      <c r="Q48" s="384"/>
      <c r="R48" s="384"/>
      <c r="S48" s="384"/>
      <c r="T48" s="26"/>
      <c r="U48" s="26"/>
      <c r="V48" s="26"/>
      <c r="W48" s="26"/>
      <c r="X48" s="26"/>
      <c r="Y48" s="384"/>
      <c r="Z48" s="384"/>
    </row>
    <row r="49" spans="1:26" ht="11.25" customHeight="1">
      <c r="A49" s="384"/>
      <c r="B49" s="384"/>
      <c r="C49" s="384"/>
      <c r="D49" s="384"/>
      <c r="E49" s="384"/>
      <c r="F49" s="384"/>
      <c r="G49" s="384"/>
      <c r="H49" s="385"/>
      <c r="I49" s="26"/>
      <c r="J49" s="26" t="s">
        <v>1123</v>
      </c>
      <c r="K49" s="26" t="s">
        <v>1125</v>
      </c>
      <c r="L49" s="384"/>
      <c r="M49" s="384"/>
      <c r="N49" s="384"/>
      <c r="O49" s="384"/>
      <c r="P49" s="384"/>
      <c r="Q49" s="384"/>
      <c r="R49" s="384"/>
      <c r="S49" s="384"/>
      <c r="T49" s="26"/>
      <c r="U49" s="26"/>
      <c r="V49" s="26"/>
      <c r="W49" s="26"/>
      <c r="X49" s="26"/>
      <c r="Y49" s="384"/>
      <c r="Z49" s="384"/>
    </row>
    <row r="50" spans="1:26" ht="11.25" customHeight="1">
      <c r="A50" s="384"/>
      <c r="B50" s="384"/>
      <c r="C50" s="384"/>
      <c r="D50" s="384"/>
      <c r="E50" s="384"/>
      <c r="F50" s="384"/>
      <c r="G50" s="384"/>
      <c r="H50" s="385"/>
      <c r="I50" s="26"/>
      <c r="J50" s="26" t="s">
        <v>1123</v>
      </c>
      <c r="K50" s="26" t="s">
        <v>1126</v>
      </c>
      <c r="L50" s="384"/>
      <c r="M50" s="384"/>
      <c r="N50" s="384"/>
      <c r="O50" s="384"/>
      <c r="P50" s="384"/>
      <c r="Q50" s="384"/>
      <c r="R50" s="384"/>
      <c r="S50" s="384"/>
      <c r="T50" s="26"/>
      <c r="U50" s="26"/>
      <c r="V50" s="26"/>
      <c r="W50" s="26"/>
      <c r="X50" s="26"/>
      <c r="Y50" s="384"/>
      <c r="Z50" s="384"/>
    </row>
    <row r="51" spans="1:26" ht="11.25" customHeight="1">
      <c r="A51" s="384"/>
      <c r="B51" s="384"/>
      <c r="C51" s="384"/>
      <c r="D51" s="384"/>
      <c r="E51" s="384"/>
      <c r="F51" s="384"/>
      <c r="G51" s="384"/>
      <c r="H51" s="385"/>
      <c r="I51" s="26"/>
      <c r="J51" s="26" t="s">
        <v>1127</v>
      </c>
      <c r="K51" s="26" t="s">
        <v>1128</v>
      </c>
      <c r="L51" s="384"/>
      <c r="M51" s="384"/>
      <c r="N51" s="384"/>
      <c r="O51" s="384"/>
      <c r="P51" s="384"/>
      <c r="Q51" s="384"/>
      <c r="R51" s="384"/>
      <c r="S51" s="384"/>
      <c r="T51" s="26"/>
      <c r="U51" s="26"/>
      <c r="V51" s="26"/>
      <c r="W51" s="26"/>
      <c r="X51" s="26"/>
      <c r="Y51" s="384"/>
      <c r="Z51" s="384"/>
    </row>
    <row r="52" spans="1:26" ht="11.25" customHeight="1">
      <c r="A52" s="384"/>
      <c r="B52" s="384"/>
      <c r="C52" s="384"/>
      <c r="D52" s="384"/>
      <c r="E52" s="384"/>
      <c r="F52" s="384"/>
      <c r="G52" s="384"/>
      <c r="H52" s="385"/>
      <c r="I52" s="26"/>
      <c r="J52" s="26" t="s">
        <v>1127</v>
      </c>
      <c r="K52" s="26" t="s">
        <v>1129</v>
      </c>
      <c r="L52" s="384"/>
      <c r="M52" s="384"/>
      <c r="N52" s="384"/>
      <c r="O52" s="384"/>
      <c r="P52" s="384"/>
      <c r="Q52" s="384"/>
      <c r="R52" s="384"/>
      <c r="S52" s="384"/>
      <c r="T52" s="26"/>
      <c r="U52" s="26"/>
      <c r="V52" s="26"/>
      <c r="W52" s="26"/>
      <c r="X52" s="26"/>
      <c r="Y52" s="384"/>
      <c r="Z52" s="384"/>
    </row>
    <row r="53" spans="1:26" ht="11.25" customHeight="1">
      <c r="A53" s="384"/>
      <c r="B53" s="384"/>
      <c r="C53" s="384"/>
      <c r="D53" s="384"/>
      <c r="E53" s="384"/>
      <c r="F53" s="384"/>
      <c r="G53" s="384"/>
      <c r="H53" s="385"/>
      <c r="I53" s="26"/>
      <c r="J53" s="26" t="s">
        <v>1127</v>
      </c>
      <c r="K53" s="26" t="s">
        <v>1130</v>
      </c>
      <c r="L53" s="384"/>
      <c r="M53" s="384"/>
      <c r="N53" s="384"/>
      <c r="O53" s="384"/>
      <c r="P53" s="384"/>
      <c r="Q53" s="384"/>
      <c r="R53" s="384"/>
      <c r="S53" s="384"/>
      <c r="T53" s="26"/>
      <c r="U53" s="26"/>
      <c r="V53" s="26"/>
      <c r="W53" s="26"/>
      <c r="X53" s="26"/>
      <c r="Y53" s="384"/>
      <c r="Z53" s="384"/>
    </row>
    <row r="54" spans="1:26" ht="11.25" customHeight="1">
      <c r="A54" s="384"/>
      <c r="B54" s="384"/>
      <c r="C54" s="384"/>
      <c r="D54" s="384"/>
      <c r="E54" s="384"/>
      <c r="F54" s="384"/>
      <c r="G54" s="384"/>
      <c r="H54" s="385"/>
      <c r="I54" s="26"/>
      <c r="J54" s="26" t="s">
        <v>1127</v>
      </c>
      <c r="K54" s="26" t="s">
        <v>1131</v>
      </c>
      <c r="L54" s="384"/>
      <c r="M54" s="384"/>
      <c r="N54" s="384"/>
      <c r="O54" s="384"/>
      <c r="P54" s="384"/>
      <c r="Q54" s="384"/>
      <c r="R54" s="384"/>
      <c r="S54" s="384"/>
      <c r="T54" s="26"/>
      <c r="U54" s="26"/>
      <c r="V54" s="26"/>
      <c r="W54" s="26"/>
      <c r="X54" s="26"/>
      <c r="Y54" s="384"/>
      <c r="Z54" s="384"/>
    </row>
    <row r="55" spans="1:26" ht="11.25" customHeight="1">
      <c r="A55" s="384"/>
      <c r="B55" s="384"/>
      <c r="C55" s="384"/>
      <c r="D55" s="384"/>
      <c r="E55" s="384"/>
      <c r="F55" s="384"/>
      <c r="G55" s="384"/>
      <c r="H55" s="385"/>
      <c r="I55" s="26"/>
      <c r="J55" s="26" t="s">
        <v>1127</v>
      </c>
      <c r="K55" s="26" t="s">
        <v>1132</v>
      </c>
      <c r="L55" s="384"/>
      <c r="M55" s="384"/>
      <c r="N55" s="384"/>
      <c r="O55" s="384"/>
      <c r="P55" s="384"/>
      <c r="Q55" s="384"/>
      <c r="R55" s="384"/>
      <c r="S55" s="384"/>
      <c r="T55" s="26"/>
      <c r="U55" s="26"/>
      <c r="V55" s="26"/>
      <c r="W55" s="26"/>
      <c r="X55" s="26"/>
      <c r="Y55" s="384"/>
      <c r="Z55" s="384"/>
    </row>
    <row r="56" spans="1:26" ht="11.25" customHeight="1">
      <c r="A56" s="384"/>
      <c r="B56" s="384"/>
      <c r="C56" s="384"/>
      <c r="D56" s="384"/>
      <c r="E56" s="384"/>
      <c r="F56" s="384"/>
      <c r="G56" s="384"/>
      <c r="H56" s="385"/>
      <c r="I56" s="26"/>
      <c r="J56" s="26" t="s">
        <v>1127</v>
      </c>
      <c r="K56" s="26" t="s">
        <v>1133</v>
      </c>
      <c r="L56" s="384"/>
      <c r="M56" s="384"/>
      <c r="N56" s="384"/>
      <c r="O56" s="384"/>
      <c r="P56" s="384"/>
      <c r="Q56" s="384"/>
      <c r="R56" s="384"/>
      <c r="S56" s="384"/>
      <c r="T56" s="26"/>
      <c r="U56" s="26"/>
      <c r="V56" s="26"/>
      <c r="W56" s="26"/>
      <c r="X56" s="26"/>
      <c r="Y56" s="384"/>
      <c r="Z56" s="384"/>
    </row>
    <row r="57" spans="1:26" ht="11.25" customHeight="1">
      <c r="A57" s="384"/>
      <c r="B57" s="384"/>
      <c r="C57" s="384"/>
      <c r="D57" s="384"/>
      <c r="E57" s="384"/>
      <c r="F57" s="384"/>
      <c r="G57" s="384"/>
      <c r="H57" s="385"/>
      <c r="I57" s="26"/>
      <c r="J57" s="26" t="s">
        <v>1127</v>
      </c>
      <c r="K57" s="26" t="s">
        <v>1134</v>
      </c>
      <c r="L57" s="384"/>
      <c r="M57" s="384"/>
      <c r="N57" s="384"/>
      <c r="O57" s="384"/>
      <c r="P57" s="384"/>
      <c r="Q57" s="384"/>
      <c r="R57" s="384"/>
      <c r="S57" s="384"/>
      <c r="T57" s="26"/>
      <c r="U57" s="26"/>
      <c r="V57" s="26"/>
      <c r="W57" s="26"/>
      <c r="X57" s="26"/>
      <c r="Y57" s="384"/>
      <c r="Z57" s="384"/>
    </row>
    <row r="58" spans="1:26" ht="11.25" customHeight="1">
      <c r="A58" s="384"/>
      <c r="B58" s="384"/>
      <c r="C58" s="384"/>
      <c r="D58" s="384"/>
      <c r="E58" s="384"/>
      <c r="F58" s="384"/>
      <c r="G58" s="384"/>
      <c r="H58" s="385"/>
      <c r="I58" s="26"/>
      <c r="J58" s="26" t="s">
        <v>1127</v>
      </c>
      <c r="K58" s="26" t="s">
        <v>1135</v>
      </c>
      <c r="L58" s="384"/>
      <c r="M58" s="384"/>
      <c r="N58" s="384"/>
      <c r="O58" s="384"/>
      <c r="P58" s="384"/>
      <c r="Q58" s="384"/>
      <c r="R58" s="384"/>
      <c r="S58" s="384"/>
      <c r="T58" s="26"/>
      <c r="U58" s="26"/>
      <c r="V58" s="26"/>
      <c r="W58" s="26"/>
      <c r="X58" s="26"/>
      <c r="Y58" s="384"/>
      <c r="Z58" s="384"/>
    </row>
    <row r="59" spans="1:26" ht="11.25" customHeight="1">
      <c r="A59" s="384"/>
      <c r="B59" s="384"/>
      <c r="C59" s="384"/>
      <c r="D59" s="384"/>
      <c r="E59" s="384"/>
      <c r="F59" s="384"/>
      <c r="G59" s="384"/>
      <c r="H59" s="385"/>
      <c r="I59" s="26"/>
      <c r="J59" s="26" t="s">
        <v>1127</v>
      </c>
      <c r="K59" s="26" t="s">
        <v>1136</v>
      </c>
      <c r="L59" s="384"/>
      <c r="M59" s="384"/>
      <c r="N59" s="384"/>
      <c r="O59" s="384"/>
      <c r="P59" s="384"/>
      <c r="Q59" s="384"/>
      <c r="R59" s="384"/>
      <c r="S59" s="384"/>
      <c r="T59" s="26"/>
      <c r="U59" s="26"/>
      <c r="V59" s="26"/>
      <c r="W59" s="26"/>
      <c r="X59" s="26"/>
      <c r="Y59" s="384"/>
      <c r="Z59" s="384"/>
    </row>
    <row r="60" spans="1:26" ht="11.25" customHeight="1">
      <c r="A60" s="384"/>
      <c r="B60" s="384"/>
      <c r="C60" s="384"/>
      <c r="D60" s="384"/>
      <c r="E60" s="384"/>
      <c r="F60" s="384"/>
      <c r="G60" s="384"/>
      <c r="H60" s="385"/>
      <c r="I60" s="26"/>
      <c r="J60" s="26" t="s">
        <v>978</v>
      </c>
      <c r="K60" s="26" t="s">
        <v>1137</v>
      </c>
      <c r="L60" s="384"/>
      <c r="M60" s="384"/>
      <c r="N60" s="384"/>
      <c r="O60" s="384"/>
      <c r="P60" s="384"/>
      <c r="Q60" s="384"/>
      <c r="R60" s="384"/>
      <c r="S60" s="384"/>
      <c r="T60" s="26"/>
      <c r="U60" s="26"/>
      <c r="V60" s="26"/>
      <c r="W60" s="26"/>
      <c r="X60" s="26"/>
      <c r="Y60" s="384"/>
      <c r="Z60" s="384"/>
    </row>
    <row r="61" spans="1:26" ht="11.25" customHeight="1">
      <c r="A61" s="384"/>
      <c r="B61" s="384"/>
      <c r="C61" s="384"/>
      <c r="D61" s="384"/>
      <c r="E61" s="384"/>
      <c r="F61" s="384"/>
      <c r="G61" s="384"/>
      <c r="H61" s="385"/>
      <c r="I61" s="26"/>
      <c r="J61" s="26" t="s">
        <v>978</v>
      </c>
      <c r="K61" s="26" t="s">
        <v>1138</v>
      </c>
      <c r="L61" s="384"/>
      <c r="M61" s="384"/>
      <c r="N61" s="384"/>
      <c r="O61" s="384"/>
      <c r="P61" s="384"/>
      <c r="Q61" s="384"/>
      <c r="R61" s="384"/>
      <c r="S61" s="384"/>
      <c r="T61" s="26"/>
      <c r="U61" s="26"/>
      <c r="V61" s="26"/>
      <c r="W61" s="26"/>
      <c r="X61" s="26"/>
      <c r="Y61" s="384"/>
      <c r="Z61" s="384"/>
    </row>
    <row r="62" spans="1:26" ht="11.25" customHeight="1">
      <c r="A62" s="384"/>
      <c r="B62" s="384"/>
      <c r="C62" s="384"/>
      <c r="D62" s="384"/>
      <c r="E62" s="384"/>
      <c r="F62" s="384"/>
      <c r="G62" s="384"/>
      <c r="H62" s="385"/>
      <c r="I62" s="26"/>
      <c r="J62" s="26" t="s">
        <v>981</v>
      </c>
      <c r="K62" s="26" t="s">
        <v>1139</v>
      </c>
      <c r="L62" s="384"/>
      <c r="M62" s="384"/>
      <c r="N62" s="384"/>
      <c r="O62" s="384"/>
      <c r="P62" s="384"/>
      <c r="Q62" s="384"/>
      <c r="R62" s="384"/>
      <c r="S62" s="384"/>
      <c r="T62" s="26"/>
      <c r="U62" s="26"/>
      <c r="V62" s="26"/>
      <c r="W62" s="26"/>
      <c r="X62" s="26"/>
      <c r="Y62" s="384"/>
      <c r="Z62" s="384"/>
    </row>
    <row r="63" spans="1:26" ht="11.25" customHeight="1">
      <c r="A63" s="384"/>
      <c r="B63" s="384"/>
      <c r="C63" s="384"/>
      <c r="D63" s="384"/>
      <c r="E63" s="384"/>
      <c r="F63" s="384"/>
      <c r="G63" s="384"/>
      <c r="H63" s="385"/>
      <c r="I63" s="26"/>
      <c r="J63" s="26" t="s">
        <v>981</v>
      </c>
      <c r="K63" s="26" t="s">
        <v>1140</v>
      </c>
      <c r="L63" s="384"/>
      <c r="M63" s="384"/>
      <c r="N63" s="384"/>
      <c r="O63" s="384"/>
      <c r="P63" s="384"/>
      <c r="Q63" s="384"/>
      <c r="R63" s="384"/>
      <c r="S63" s="384"/>
      <c r="T63" s="26"/>
      <c r="U63" s="26"/>
      <c r="V63" s="26"/>
      <c r="W63" s="26"/>
      <c r="X63" s="26"/>
      <c r="Y63" s="384"/>
      <c r="Z63" s="384"/>
    </row>
    <row r="64" spans="1:26" ht="11.25" customHeight="1">
      <c r="A64" s="384"/>
      <c r="B64" s="384"/>
      <c r="C64" s="384"/>
      <c r="D64" s="384"/>
      <c r="E64" s="384"/>
      <c r="F64" s="384"/>
      <c r="G64" s="384"/>
      <c r="H64" s="385"/>
      <c r="I64" s="26"/>
      <c r="J64" s="26" t="s">
        <v>981</v>
      </c>
      <c r="K64" s="26" t="s">
        <v>1141</v>
      </c>
      <c r="L64" s="384"/>
      <c r="M64" s="384"/>
      <c r="N64" s="384"/>
      <c r="O64" s="384"/>
      <c r="P64" s="384"/>
      <c r="Q64" s="384"/>
      <c r="R64" s="384"/>
      <c r="S64" s="384"/>
      <c r="T64" s="26"/>
      <c r="U64" s="26"/>
      <c r="V64" s="26"/>
      <c r="W64" s="26"/>
      <c r="X64" s="26"/>
      <c r="Y64" s="384"/>
      <c r="Z64" s="384"/>
    </row>
    <row r="65" spans="1:26" ht="11.25" customHeight="1">
      <c r="A65" s="384"/>
      <c r="B65" s="384"/>
      <c r="C65" s="384"/>
      <c r="D65" s="384"/>
      <c r="E65" s="384"/>
      <c r="F65" s="384"/>
      <c r="G65" s="384"/>
      <c r="H65" s="385"/>
      <c r="I65" s="26"/>
      <c r="J65" s="26" t="s">
        <v>986</v>
      </c>
      <c r="K65" s="26" t="s">
        <v>1142</v>
      </c>
      <c r="L65" s="384"/>
      <c r="M65" s="384"/>
      <c r="N65" s="384"/>
      <c r="O65" s="384"/>
      <c r="P65" s="384"/>
      <c r="Q65" s="384"/>
      <c r="R65" s="384"/>
      <c r="S65" s="384"/>
      <c r="T65" s="26"/>
      <c r="U65" s="26"/>
      <c r="V65" s="26"/>
      <c r="W65" s="26"/>
      <c r="X65" s="26"/>
      <c r="Y65" s="384"/>
      <c r="Z65" s="384"/>
    </row>
    <row r="66" spans="1:26" ht="11.25" customHeight="1">
      <c r="A66" s="384"/>
      <c r="B66" s="384"/>
      <c r="C66" s="384"/>
      <c r="D66" s="384"/>
      <c r="E66" s="384"/>
      <c r="F66" s="384"/>
      <c r="G66" s="384"/>
      <c r="H66" s="385"/>
      <c r="I66" s="26"/>
      <c r="J66" s="26" t="s">
        <v>986</v>
      </c>
      <c r="K66" s="26" t="s">
        <v>1143</v>
      </c>
      <c r="L66" s="384"/>
      <c r="M66" s="384"/>
      <c r="N66" s="384"/>
      <c r="O66" s="384"/>
      <c r="P66" s="384"/>
      <c r="Q66" s="384"/>
      <c r="R66" s="384"/>
      <c r="S66" s="384"/>
      <c r="T66" s="26"/>
      <c r="U66" s="26"/>
      <c r="V66" s="26"/>
      <c r="W66" s="26"/>
      <c r="X66" s="26"/>
      <c r="Y66" s="384"/>
      <c r="Z66" s="384"/>
    </row>
    <row r="67" spans="1:26" ht="11.25" customHeight="1">
      <c r="A67" s="384"/>
      <c r="B67" s="384"/>
      <c r="C67" s="384"/>
      <c r="D67" s="384"/>
      <c r="E67" s="384"/>
      <c r="F67" s="384"/>
      <c r="G67" s="384"/>
      <c r="H67" s="385"/>
      <c r="I67" s="26"/>
      <c r="J67" s="26" t="s">
        <v>986</v>
      </c>
      <c r="K67" s="26" t="s">
        <v>1144</v>
      </c>
      <c r="L67" s="384"/>
      <c r="M67" s="384"/>
      <c r="N67" s="384"/>
      <c r="O67" s="384"/>
      <c r="P67" s="384"/>
      <c r="Q67" s="384"/>
      <c r="R67" s="384"/>
      <c r="S67" s="384"/>
      <c r="T67" s="26"/>
      <c r="U67" s="26"/>
      <c r="V67" s="26"/>
      <c r="W67" s="26"/>
      <c r="X67" s="26"/>
      <c r="Y67" s="384"/>
      <c r="Z67" s="384"/>
    </row>
    <row r="68" spans="1:26" ht="11.25" customHeight="1">
      <c r="A68" s="384"/>
      <c r="B68" s="384"/>
      <c r="C68" s="384"/>
      <c r="D68" s="384"/>
      <c r="E68" s="384"/>
      <c r="F68" s="384"/>
      <c r="G68" s="384"/>
      <c r="H68" s="385"/>
      <c r="I68" s="26"/>
      <c r="J68" s="26" t="s">
        <v>1145</v>
      </c>
      <c r="K68" s="26" t="s">
        <v>1146</v>
      </c>
      <c r="L68" s="384"/>
      <c r="M68" s="384"/>
      <c r="N68" s="384"/>
      <c r="O68" s="384"/>
      <c r="P68" s="384"/>
      <c r="Q68" s="384"/>
      <c r="R68" s="384"/>
      <c r="S68" s="384"/>
      <c r="T68" s="26"/>
      <c r="U68" s="26"/>
      <c r="V68" s="26"/>
      <c r="W68" s="26"/>
      <c r="X68" s="26"/>
      <c r="Y68" s="384"/>
      <c r="Z68" s="384"/>
    </row>
    <row r="69" spans="1:26" ht="11.25" customHeight="1">
      <c r="A69" s="384"/>
      <c r="B69" s="384"/>
      <c r="C69" s="384"/>
      <c r="D69" s="384"/>
      <c r="E69" s="384"/>
      <c r="F69" s="384"/>
      <c r="G69" s="384"/>
      <c r="H69" s="385"/>
      <c r="I69" s="26"/>
      <c r="J69" s="26" t="s">
        <v>1145</v>
      </c>
      <c r="K69" s="26" t="s">
        <v>1147</v>
      </c>
      <c r="L69" s="384"/>
      <c r="M69" s="384"/>
      <c r="N69" s="384"/>
      <c r="O69" s="384"/>
      <c r="P69" s="384"/>
      <c r="Q69" s="384"/>
      <c r="R69" s="384"/>
      <c r="S69" s="384"/>
      <c r="T69" s="26"/>
      <c r="U69" s="26"/>
      <c r="V69" s="26"/>
      <c r="W69" s="26"/>
      <c r="X69" s="26"/>
      <c r="Y69" s="384"/>
      <c r="Z69" s="384"/>
    </row>
    <row r="70" spans="1:26" ht="11.25" customHeight="1">
      <c r="A70" s="384"/>
      <c r="B70" s="384"/>
      <c r="C70" s="384"/>
      <c r="D70" s="384"/>
      <c r="E70" s="384"/>
      <c r="F70" s="384"/>
      <c r="G70" s="384"/>
      <c r="H70" s="385"/>
      <c r="I70" s="26"/>
      <c r="J70" s="26" t="s">
        <v>1145</v>
      </c>
      <c r="K70" s="26" t="s">
        <v>1148</v>
      </c>
      <c r="L70" s="384"/>
      <c r="M70" s="384"/>
      <c r="N70" s="384"/>
      <c r="O70" s="384"/>
      <c r="P70" s="384"/>
      <c r="Q70" s="384"/>
      <c r="R70" s="384"/>
      <c r="S70" s="384"/>
      <c r="T70" s="26"/>
      <c r="U70" s="26"/>
      <c r="V70" s="26"/>
      <c r="W70" s="26"/>
      <c r="X70" s="26"/>
      <c r="Y70" s="384"/>
      <c r="Z70" s="384"/>
    </row>
    <row r="71" spans="1:26" ht="11.25" customHeight="1">
      <c r="A71" s="384"/>
      <c r="B71" s="384"/>
      <c r="C71" s="384"/>
      <c r="D71" s="384"/>
      <c r="E71" s="384"/>
      <c r="F71" s="384"/>
      <c r="G71" s="384"/>
      <c r="H71" s="385"/>
      <c r="I71" s="26"/>
      <c r="J71" s="26" t="s">
        <v>1145</v>
      </c>
      <c r="K71" s="26" t="s">
        <v>1149</v>
      </c>
      <c r="L71" s="384"/>
      <c r="M71" s="384"/>
      <c r="N71" s="384"/>
      <c r="O71" s="384"/>
      <c r="P71" s="384"/>
      <c r="Q71" s="384"/>
      <c r="R71" s="384"/>
      <c r="S71" s="384"/>
      <c r="T71" s="26"/>
      <c r="U71" s="26"/>
      <c r="V71" s="26"/>
      <c r="W71" s="26"/>
      <c r="X71" s="26"/>
      <c r="Y71" s="384"/>
      <c r="Z71" s="384"/>
    </row>
    <row r="72" spans="1:26" ht="11.25" customHeight="1">
      <c r="A72" s="384"/>
      <c r="B72" s="384"/>
      <c r="C72" s="384"/>
      <c r="D72" s="384"/>
      <c r="E72" s="384"/>
      <c r="F72" s="384"/>
      <c r="G72" s="384"/>
      <c r="H72" s="385"/>
      <c r="I72" s="26"/>
      <c r="J72" s="26" t="s">
        <v>1145</v>
      </c>
      <c r="K72" s="26" t="s">
        <v>1150</v>
      </c>
      <c r="L72" s="384"/>
      <c r="M72" s="384"/>
      <c r="N72" s="384"/>
      <c r="O72" s="384"/>
      <c r="P72" s="384"/>
      <c r="Q72" s="384"/>
      <c r="R72" s="384"/>
      <c r="S72" s="384"/>
      <c r="T72" s="26"/>
      <c r="U72" s="26"/>
      <c r="V72" s="26"/>
      <c r="W72" s="26"/>
      <c r="X72" s="26"/>
      <c r="Y72" s="384"/>
      <c r="Z72" s="384"/>
    </row>
    <row r="73" spans="1:26" ht="11.25" customHeight="1">
      <c r="A73" s="384"/>
      <c r="B73" s="384"/>
      <c r="C73" s="384"/>
      <c r="D73" s="384"/>
      <c r="E73" s="384"/>
      <c r="F73" s="384"/>
      <c r="G73" s="384"/>
      <c r="H73" s="385"/>
      <c r="I73" s="26"/>
      <c r="J73" s="26" t="s">
        <v>1145</v>
      </c>
      <c r="K73" s="26" t="s">
        <v>1151</v>
      </c>
      <c r="L73" s="384"/>
      <c r="M73" s="384"/>
      <c r="N73" s="384"/>
      <c r="O73" s="384"/>
      <c r="P73" s="384"/>
      <c r="Q73" s="384"/>
      <c r="R73" s="384"/>
      <c r="S73" s="384"/>
      <c r="T73" s="26"/>
      <c r="U73" s="26"/>
      <c r="V73" s="26"/>
      <c r="W73" s="26"/>
      <c r="X73" s="26"/>
      <c r="Y73" s="384"/>
      <c r="Z73" s="384"/>
    </row>
    <row r="74" spans="1:26" ht="11.25" customHeight="1">
      <c r="A74" s="384"/>
      <c r="B74" s="384"/>
      <c r="C74" s="384"/>
      <c r="D74" s="384"/>
      <c r="E74" s="384"/>
      <c r="F74" s="384"/>
      <c r="G74" s="384"/>
      <c r="H74" s="385"/>
      <c r="I74" s="26"/>
      <c r="J74" s="26" t="s">
        <v>1145</v>
      </c>
      <c r="K74" s="26" t="s">
        <v>1152</v>
      </c>
      <c r="L74" s="384"/>
      <c r="M74" s="384"/>
      <c r="N74" s="384"/>
      <c r="O74" s="384"/>
      <c r="P74" s="384"/>
      <c r="Q74" s="384"/>
      <c r="R74" s="384"/>
      <c r="S74" s="384"/>
      <c r="T74" s="26"/>
      <c r="U74" s="26"/>
      <c r="V74" s="26"/>
      <c r="W74" s="26"/>
      <c r="X74" s="26"/>
      <c r="Y74" s="384"/>
      <c r="Z74" s="384"/>
    </row>
    <row r="75" spans="1:26" ht="11.25" customHeight="1">
      <c r="A75" s="384"/>
      <c r="B75" s="384"/>
      <c r="C75" s="384"/>
      <c r="D75" s="384"/>
      <c r="E75" s="384"/>
      <c r="F75" s="384"/>
      <c r="G75" s="384"/>
      <c r="H75" s="385"/>
      <c r="I75" s="26"/>
      <c r="J75" s="26" t="s">
        <v>1145</v>
      </c>
      <c r="K75" s="26" t="s">
        <v>1153</v>
      </c>
      <c r="L75" s="384"/>
      <c r="M75" s="384"/>
      <c r="N75" s="384"/>
      <c r="O75" s="384"/>
      <c r="P75" s="384"/>
      <c r="Q75" s="384"/>
      <c r="R75" s="384"/>
      <c r="S75" s="384"/>
      <c r="T75" s="26"/>
      <c r="U75" s="26"/>
      <c r="V75" s="26"/>
      <c r="W75" s="26"/>
      <c r="X75" s="26"/>
      <c r="Y75" s="384"/>
      <c r="Z75" s="384"/>
    </row>
    <row r="76" spans="1:26" ht="11.25" customHeight="1">
      <c r="A76" s="384"/>
      <c r="B76" s="384"/>
      <c r="C76" s="384"/>
      <c r="D76" s="384"/>
      <c r="E76" s="384"/>
      <c r="F76" s="384"/>
      <c r="G76" s="384"/>
      <c r="H76" s="385"/>
      <c r="I76" s="26"/>
      <c r="J76" s="26" t="s">
        <v>987</v>
      </c>
      <c r="K76" s="26" t="s">
        <v>1154</v>
      </c>
      <c r="L76" s="384"/>
      <c r="M76" s="384"/>
      <c r="N76" s="384"/>
      <c r="O76" s="384"/>
      <c r="P76" s="384"/>
      <c r="Q76" s="384"/>
      <c r="R76" s="384"/>
      <c r="S76" s="384"/>
      <c r="T76" s="26"/>
      <c r="U76" s="26"/>
      <c r="V76" s="26"/>
      <c r="W76" s="26"/>
      <c r="X76" s="26"/>
      <c r="Y76" s="384"/>
      <c r="Z76" s="384"/>
    </row>
    <row r="77" spans="1:26" ht="11.25" customHeight="1">
      <c r="A77" s="384"/>
      <c r="B77" s="384"/>
      <c r="C77" s="384"/>
      <c r="D77" s="384"/>
      <c r="E77" s="384"/>
      <c r="F77" s="384"/>
      <c r="G77" s="384"/>
      <c r="H77" s="385"/>
      <c r="I77" s="26"/>
      <c r="J77" s="26" t="s">
        <v>987</v>
      </c>
      <c r="K77" s="26" t="s">
        <v>1155</v>
      </c>
      <c r="L77" s="384"/>
      <c r="M77" s="384"/>
      <c r="N77" s="384"/>
      <c r="O77" s="384"/>
      <c r="P77" s="384"/>
      <c r="Q77" s="384"/>
      <c r="R77" s="384"/>
      <c r="S77" s="384"/>
      <c r="T77" s="26"/>
      <c r="U77" s="26"/>
      <c r="V77" s="26"/>
      <c r="W77" s="26"/>
      <c r="X77" s="26"/>
      <c r="Y77" s="384"/>
      <c r="Z77" s="384"/>
    </row>
    <row r="78" spans="1:26" ht="11.25" customHeight="1">
      <c r="A78" s="384"/>
      <c r="B78" s="384"/>
      <c r="C78" s="384"/>
      <c r="D78" s="384"/>
      <c r="E78" s="384"/>
      <c r="F78" s="384"/>
      <c r="G78" s="384"/>
      <c r="H78" s="385"/>
      <c r="I78" s="26"/>
      <c r="J78" s="26" t="s">
        <v>987</v>
      </c>
      <c r="K78" s="26" t="s">
        <v>1156</v>
      </c>
      <c r="L78" s="384"/>
      <c r="M78" s="384"/>
      <c r="N78" s="384"/>
      <c r="O78" s="384"/>
      <c r="P78" s="384"/>
      <c r="Q78" s="384"/>
      <c r="R78" s="384"/>
      <c r="S78" s="384"/>
      <c r="T78" s="26"/>
      <c r="U78" s="26"/>
      <c r="V78" s="26"/>
      <c r="W78" s="26"/>
      <c r="X78" s="26"/>
      <c r="Y78" s="384"/>
      <c r="Z78" s="384"/>
    </row>
    <row r="79" spans="1:26" ht="11.25" customHeight="1">
      <c r="A79" s="384"/>
      <c r="B79" s="384"/>
      <c r="C79" s="384"/>
      <c r="D79" s="384"/>
      <c r="E79" s="384"/>
      <c r="F79" s="384"/>
      <c r="G79" s="384"/>
      <c r="H79" s="385"/>
      <c r="I79" s="26"/>
      <c r="J79" s="26" t="s">
        <v>987</v>
      </c>
      <c r="K79" s="26" t="s">
        <v>1157</v>
      </c>
      <c r="L79" s="384"/>
      <c r="M79" s="384"/>
      <c r="N79" s="384"/>
      <c r="O79" s="384"/>
      <c r="P79" s="384"/>
      <c r="Q79" s="384"/>
      <c r="R79" s="384"/>
      <c r="S79" s="384"/>
      <c r="T79" s="26"/>
      <c r="U79" s="26"/>
      <c r="V79" s="26"/>
      <c r="W79" s="26"/>
      <c r="X79" s="26"/>
      <c r="Y79" s="384"/>
      <c r="Z79" s="384"/>
    </row>
    <row r="80" spans="1:26" ht="11.25" customHeight="1">
      <c r="A80" s="384"/>
      <c r="B80" s="384"/>
      <c r="C80" s="384"/>
      <c r="D80" s="384"/>
      <c r="E80" s="384"/>
      <c r="F80" s="384"/>
      <c r="G80" s="384"/>
      <c r="H80" s="385"/>
      <c r="I80" s="26"/>
      <c r="J80" s="26"/>
      <c r="K80" s="26"/>
      <c r="L80" s="384"/>
      <c r="M80" s="384"/>
      <c r="N80" s="384"/>
      <c r="O80" s="384"/>
      <c r="P80" s="384"/>
      <c r="Q80" s="384"/>
      <c r="R80" s="384"/>
      <c r="S80" s="384"/>
      <c r="T80" s="26"/>
      <c r="U80" s="26"/>
      <c r="V80" s="26"/>
      <c r="W80" s="26"/>
      <c r="X80" s="26"/>
      <c r="Y80" s="384"/>
      <c r="Z80" s="384"/>
    </row>
    <row r="81" spans="1:26" ht="11.25" customHeight="1">
      <c r="A81" s="384"/>
      <c r="B81" s="384"/>
      <c r="C81" s="384"/>
      <c r="D81" s="384"/>
      <c r="E81" s="384"/>
      <c r="F81" s="384"/>
      <c r="G81" s="384"/>
      <c r="H81" s="385"/>
      <c r="I81" s="26"/>
      <c r="J81" s="26"/>
      <c r="K81" s="26"/>
      <c r="L81" s="384"/>
      <c r="M81" s="384"/>
      <c r="N81" s="384"/>
      <c r="O81" s="384"/>
      <c r="P81" s="384"/>
      <c r="Q81" s="384"/>
      <c r="R81" s="384"/>
      <c r="S81" s="384"/>
      <c r="T81" s="26"/>
      <c r="U81" s="26"/>
      <c r="V81" s="26"/>
      <c r="W81" s="26"/>
      <c r="X81" s="26"/>
      <c r="Y81" s="384"/>
      <c r="Z81" s="384"/>
    </row>
    <row r="82" spans="1:26" ht="11.25" customHeight="1">
      <c r="A82" s="384"/>
      <c r="B82" s="384"/>
      <c r="C82" s="384"/>
      <c r="D82" s="384"/>
      <c r="E82" s="384"/>
      <c r="F82" s="384"/>
      <c r="G82" s="384"/>
      <c r="H82" s="385"/>
      <c r="I82" s="26"/>
      <c r="J82" s="26"/>
      <c r="K82" s="26"/>
      <c r="L82" s="384"/>
      <c r="M82" s="384"/>
      <c r="N82" s="384"/>
      <c r="O82" s="384"/>
      <c r="P82" s="384"/>
      <c r="Q82" s="384"/>
      <c r="R82" s="384"/>
      <c r="S82" s="384"/>
      <c r="T82" s="26"/>
      <c r="U82" s="26"/>
      <c r="V82" s="26"/>
      <c r="W82" s="26"/>
      <c r="X82" s="26"/>
      <c r="Y82" s="384"/>
      <c r="Z82" s="384"/>
    </row>
    <row r="83" spans="1:26" ht="11.25" customHeight="1">
      <c r="A83" s="384"/>
      <c r="B83" s="384"/>
      <c r="C83" s="384"/>
      <c r="D83" s="384"/>
      <c r="E83" s="384"/>
      <c r="F83" s="384"/>
      <c r="G83" s="384"/>
      <c r="H83" s="385"/>
      <c r="I83" s="26"/>
      <c r="J83" s="26"/>
      <c r="K83" s="26"/>
      <c r="L83" s="384"/>
      <c r="M83" s="384"/>
      <c r="N83" s="384"/>
      <c r="O83" s="384"/>
      <c r="P83" s="384"/>
      <c r="Q83" s="384"/>
      <c r="R83" s="384"/>
      <c r="S83" s="384"/>
      <c r="T83" s="26"/>
      <c r="U83" s="26"/>
      <c r="V83" s="26"/>
      <c r="W83" s="26"/>
      <c r="X83" s="26"/>
      <c r="Y83" s="384"/>
      <c r="Z83" s="384"/>
    </row>
    <row r="84" spans="1:26" ht="11.25" customHeight="1">
      <c r="A84" s="384"/>
      <c r="B84" s="384"/>
      <c r="C84" s="384"/>
      <c r="D84" s="384"/>
      <c r="E84" s="384"/>
      <c r="F84" s="384"/>
      <c r="G84" s="384"/>
      <c r="H84" s="385"/>
      <c r="I84" s="26"/>
      <c r="J84" s="26"/>
      <c r="K84" s="26"/>
      <c r="L84" s="384"/>
      <c r="M84" s="384"/>
      <c r="N84" s="384"/>
      <c r="O84" s="384"/>
      <c r="P84" s="384"/>
      <c r="Q84" s="384"/>
      <c r="R84" s="384"/>
      <c r="S84" s="384"/>
      <c r="T84" s="26"/>
      <c r="U84" s="26"/>
      <c r="V84" s="26"/>
      <c r="W84" s="26"/>
      <c r="X84" s="26"/>
      <c r="Y84" s="384"/>
      <c r="Z84" s="384"/>
    </row>
    <row r="85" spans="1:26" ht="11.25" customHeight="1">
      <c r="A85" s="384"/>
      <c r="B85" s="384"/>
      <c r="C85" s="384"/>
      <c r="D85" s="384"/>
      <c r="E85" s="384"/>
      <c r="F85" s="384"/>
      <c r="G85" s="384"/>
      <c r="H85" s="385"/>
      <c r="I85" s="26"/>
      <c r="J85" s="26"/>
      <c r="K85" s="26"/>
      <c r="L85" s="384"/>
      <c r="M85" s="384"/>
      <c r="N85" s="384"/>
      <c r="O85" s="384"/>
      <c r="P85" s="384"/>
      <c r="Q85" s="384"/>
      <c r="R85" s="384"/>
      <c r="S85" s="384"/>
      <c r="T85" s="26"/>
      <c r="U85" s="26"/>
      <c r="V85" s="26"/>
      <c r="W85" s="26"/>
      <c r="X85" s="26"/>
      <c r="Y85" s="384"/>
      <c r="Z85" s="384"/>
    </row>
    <row r="86" spans="1:26" ht="11.25" customHeight="1">
      <c r="A86" s="384"/>
      <c r="B86" s="384"/>
      <c r="C86" s="384"/>
      <c r="D86" s="384"/>
      <c r="E86" s="384"/>
      <c r="F86" s="384"/>
      <c r="G86" s="384"/>
      <c r="H86" s="385"/>
      <c r="I86" s="26"/>
      <c r="J86" s="26"/>
      <c r="K86" s="26"/>
      <c r="L86" s="384"/>
      <c r="M86" s="384"/>
      <c r="N86" s="384"/>
      <c r="O86" s="384"/>
      <c r="P86" s="384"/>
      <c r="Q86" s="384"/>
      <c r="R86" s="384"/>
      <c r="S86" s="384"/>
      <c r="T86" s="26"/>
      <c r="U86" s="26"/>
      <c r="V86" s="26"/>
      <c r="W86" s="26"/>
      <c r="X86" s="26"/>
      <c r="Y86" s="384"/>
      <c r="Z86" s="384"/>
    </row>
    <row r="87" spans="1:26" ht="11.25" customHeight="1">
      <c r="A87" s="384"/>
      <c r="B87" s="384"/>
      <c r="C87" s="384"/>
      <c r="D87" s="384"/>
      <c r="E87" s="384"/>
      <c r="F87" s="384"/>
      <c r="G87" s="384"/>
      <c r="H87" s="385"/>
      <c r="I87" s="26"/>
      <c r="J87" s="26"/>
      <c r="K87" s="26"/>
      <c r="L87" s="384"/>
      <c r="M87" s="384"/>
      <c r="N87" s="384"/>
      <c r="O87" s="384"/>
      <c r="P87" s="384"/>
      <c r="Q87" s="384"/>
      <c r="R87" s="384"/>
      <c r="S87" s="384"/>
      <c r="T87" s="26"/>
      <c r="U87" s="26"/>
      <c r="V87" s="26"/>
      <c r="W87" s="26"/>
      <c r="X87" s="26"/>
      <c r="Y87" s="384"/>
      <c r="Z87" s="384"/>
    </row>
    <row r="88" spans="1:26" ht="11.25" customHeight="1">
      <c r="A88" s="384"/>
      <c r="B88" s="384"/>
      <c r="C88" s="384"/>
      <c r="D88" s="384"/>
      <c r="E88" s="384"/>
      <c r="F88" s="384"/>
      <c r="G88" s="384"/>
      <c r="H88" s="385"/>
      <c r="I88" s="26"/>
      <c r="J88" s="26"/>
      <c r="K88" s="26"/>
      <c r="L88" s="384"/>
      <c r="M88" s="384"/>
      <c r="N88" s="384"/>
      <c r="O88" s="384"/>
      <c r="P88" s="384"/>
      <c r="Q88" s="384"/>
      <c r="R88" s="384"/>
      <c r="S88" s="384"/>
      <c r="T88" s="26"/>
      <c r="U88" s="26"/>
      <c r="V88" s="26"/>
      <c r="W88" s="26"/>
      <c r="X88" s="26"/>
      <c r="Y88" s="384"/>
      <c r="Z88" s="384"/>
    </row>
    <row r="89" spans="1:26" ht="11.25" customHeight="1">
      <c r="A89" s="384"/>
      <c r="B89" s="384"/>
      <c r="C89" s="384"/>
      <c r="D89" s="384"/>
      <c r="E89" s="384"/>
      <c r="F89" s="384"/>
      <c r="G89" s="384"/>
      <c r="H89" s="385"/>
      <c r="I89" s="26"/>
      <c r="J89" s="26"/>
      <c r="K89" s="26"/>
      <c r="L89" s="384"/>
      <c r="M89" s="384"/>
      <c r="N89" s="384"/>
      <c r="O89" s="384"/>
      <c r="P89" s="384"/>
      <c r="Q89" s="384"/>
      <c r="R89" s="384"/>
      <c r="S89" s="384"/>
      <c r="T89" s="26"/>
      <c r="U89" s="26"/>
      <c r="V89" s="26"/>
      <c r="W89" s="26"/>
      <c r="X89" s="26"/>
      <c r="Y89" s="384"/>
      <c r="Z89" s="384"/>
    </row>
    <row r="90" spans="1:26" ht="11.25" customHeight="1">
      <c r="A90" s="384"/>
      <c r="B90" s="384"/>
      <c r="C90" s="384"/>
      <c r="D90" s="384"/>
      <c r="E90" s="384"/>
      <c r="F90" s="384"/>
      <c r="G90" s="384"/>
      <c r="H90" s="385"/>
      <c r="I90" s="26"/>
      <c r="J90" s="26"/>
      <c r="K90" s="26"/>
      <c r="L90" s="384"/>
      <c r="M90" s="384"/>
      <c r="N90" s="384"/>
      <c r="O90" s="384"/>
      <c r="P90" s="384"/>
      <c r="Q90" s="384"/>
      <c r="R90" s="384"/>
      <c r="S90" s="384"/>
      <c r="T90" s="26"/>
      <c r="U90" s="26"/>
      <c r="V90" s="26"/>
      <c r="W90" s="26"/>
      <c r="X90" s="26"/>
      <c r="Y90" s="384"/>
      <c r="Z90" s="384"/>
    </row>
    <row r="91" spans="1:26" ht="11.25" customHeight="1">
      <c r="A91" s="384"/>
      <c r="B91" s="384"/>
      <c r="C91" s="384"/>
      <c r="D91" s="384"/>
      <c r="E91" s="384"/>
      <c r="F91" s="384"/>
      <c r="G91" s="384"/>
      <c r="H91" s="385"/>
      <c r="I91" s="26"/>
      <c r="J91" s="26"/>
      <c r="K91" s="26"/>
      <c r="L91" s="384"/>
      <c r="M91" s="384"/>
      <c r="N91" s="384"/>
      <c r="O91" s="384"/>
      <c r="P91" s="384"/>
      <c r="Q91" s="384"/>
      <c r="R91" s="384"/>
      <c r="S91" s="384"/>
      <c r="T91" s="26"/>
      <c r="U91" s="26"/>
      <c r="V91" s="26"/>
      <c r="W91" s="26"/>
      <c r="X91" s="26"/>
      <c r="Y91" s="384"/>
      <c r="Z91" s="384"/>
    </row>
    <row r="92" spans="1:26" ht="11.25" customHeight="1">
      <c r="A92" s="384"/>
      <c r="B92" s="384"/>
      <c r="C92" s="384"/>
      <c r="D92" s="384"/>
      <c r="E92" s="384"/>
      <c r="F92" s="384"/>
      <c r="G92" s="384"/>
      <c r="H92" s="385"/>
      <c r="I92" s="26"/>
      <c r="J92" s="26"/>
      <c r="K92" s="26"/>
      <c r="L92" s="384"/>
      <c r="M92" s="384"/>
      <c r="N92" s="384"/>
      <c r="O92" s="384"/>
      <c r="P92" s="384"/>
      <c r="Q92" s="384"/>
      <c r="R92" s="384"/>
      <c r="S92" s="384"/>
      <c r="T92" s="26"/>
      <c r="U92" s="26"/>
      <c r="V92" s="26"/>
      <c r="W92" s="26"/>
      <c r="X92" s="26"/>
      <c r="Y92" s="384"/>
      <c r="Z92" s="384"/>
    </row>
    <row r="93" spans="1:26" ht="11.25" customHeight="1">
      <c r="A93" s="384"/>
      <c r="B93" s="384"/>
      <c r="C93" s="384"/>
      <c r="D93" s="384"/>
      <c r="E93" s="384"/>
      <c r="F93" s="384"/>
      <c r="G93" s="384"/>
      <c r="H93" s="385"/>
      <c r="I93" s="26"/>
      <c r="J93" s="26"/>
      <c r="K93" s="26"/>
      <c r="L93" s="384"/>
      <c r="M93" s="384"/>
      <c r="N93" s="384"/>
      <c r="O93" s="384"/>
      <c r="P93" s="384"/>
      <c r="Q93" s="384"/>
      <c r="R93" s="384"/>
      <c r="S93" s="384"/>
      <c r="T93" s="26"/>
      <c r="U93" s="26"/>
      <c r="V93" s="26"/>
      <c r="W93" s="26"/>
      <c r="X93" s="26"/>
      <c r="Y93" s="384"/>
      <c r="Z93" s="384"/>
    </row>
    <row r="94" spans="1:26" ht="11.25" customHeight="1">
      <c r="A94" s="384"/>
      <c r="B94" s="384"/>
      <c r="C94" s="384"/>
      <c r="D94" s="384"/>
      <c r="E94" s="384"/>
      <c r="F94" s="384"/>
      <c r="G94" s="384"/>
      <c r="H94" s="385"/>
      <c r="I94" s="26"/>
      <c r="J94" s="26"/>
      <c r="K94" s="26"/>
      <c r="L94" s="384"/>
      <c r="M94" s="384"/>
      <c r="N94" s="384"/>
      <c r="O94" s="384"/>
      <c r="P94" s="384"/>
      <c r="Q94" s="384"/>
      <c r="R94" s="384"/>
      <c r="S94" s="384"/>
      <c r="T94" s="26"/>
      <c r="U94" s="26"/>
      <c r="V94" s="26"/>
      <c r="W94" s="26"/>
      <c r="X94" s="26"/>
      <c r="Y94" s="384"/>
      <c r="Z94" s="384"/>
    </row>
    <row r="95" spans="1:26" ht="11.25" customHeight="1">
      <c r="A95" s="384"/>
      <c r="B95" s="384"/>
      <c r="C95" s="384"/>
      <c r="D95" s="384"/>
      <c r="E95" s="384"/>
      <c r="F95" s="384"/>
      <c r="G95" s="384"/>
      <c r="H95" s="385"/>
      <c r="I95" s="26"/>
      <c r="J95" s="26"/>
      <c r="K95" s="26"/>
      <c r="L95" s="384"/>
      <c r="M95" s="384"/>
      <c r="N95" s="384"/>
      <c r="O95" s="384"/>
      <c r="P95" s="384"/>
      <c r="Q95" s="384"/>
      <c r="R95" s="384"/>
      <c r="S95" s="384"/>
      <c r="T95" s="26"/>
      <c r="U95" s="26"/>
      <c r="V95" s="26"/>
      <c r="W95" s="26"/>
      <c r="X95" s="26"/>
      <c r="Y95" s="384"/>
      <c r="Z95" s="384"/>
    </row>
    <row r="96" spans="1:26" ht="11.25" customHeight="1">
      <c r="A96" s="384"/>
      <c r="B96" s="384"/>
      <c r="C96" s="384"/>
      <c r="D96" s="384"/>
      <c r="E96" s="384"/>
      <c r="F96" s="384"/>
      <c r="G96" s="384"/>
      <c r="H96" s="385"/>
      <c r="I96" s="26"/>
      <c r="J96" s="26"/>
      <c r="K96" s="26"/>
      <c r="L96" s="384"/>
      <c r="M96" s="384"/>
      <c r="N96" s="384"/>
      <c r="O96" s="384"/>
      <c r="P96" s="384"/>
      <c r="Q96" s="384"/>
      <c r="R96" s="384"/>
      <c r="S96" s="384"/>
      <c r="T96" s="26"/>
      <c r="U96" s="26"/>
      <c r="V96" s="26"/>
      <c r="W96" s="26"/>
      <c r="X96" s="26"/>
      <c r="Y96" s="384"/>
      <c r="Z96" s="384"/>
    </row>
    <row r="97" spans="1:26" ht="11.25" customHeight="1">
      <c r="A97" s="384"/>
      <c r="B97" s="384"/>
      <c r="C97" s="384"/>
      <c r="D97" s="384"/>
      <c r="E97" s="384"/>
      <c r="F97" s="384"/>
      <c r="G97" s="384"/>
      <c r="H97" s="385"/>
      <c r="I97" s="26"/>
      <c r="J97" s="26"/>
      <c r="K97" s="26"/>
      <c r="L97" s="384"/>
      <c r="M97" s="384"/>
      <c r="N97" s="384"/>
      <c r="O97" s="384"/>
      <c r="P97" s="384"/>
      <c r="Q97" s="384"/>
      <c r="R97" s="384"/>
      <c r="S97" s="384"/>
      <c r="T97" s="26"/>
      <c r="U97" s="26"/>
      <c r="V97" s="26"/>
      <c r="W97" s="26"/>
      <c r="X97" s="26"/>
      <c r="Y97" s="384"/>
      <c r="Z97" s="384"/>
    </row>
    <row r="98" spans="1:26" ht="11.25" customHeight="1">
      <c r="A98" s="384"/>
      <c r="B98" s="384"/>
      <c r="C98" s="384"/>
      <c r="D98" s="384"/>
      <c r="E98" s="384"/>
      <c r="F98" s="384"/>
      <c r="G98" s="384"/>
      <c r="H98" s="385"/>
      <c r="I98" s="26"/>
      <c r="J98" s="26"/>
      <c r="K98" s="26"/>
      <c r="L98" s="384"/>
      <c r="M98" s="384"/>
      <c r="N98" s="384"/>
      <c r="O98" s="384"/>
      <c r="P98" s="384"/>
      <c r="Q98" s="384"/>
      <c r="R98" s="384"/>
      <c r="S98" s="384"/>
      <c r="T98" s="26"/>
      <c r="U98" s="26"/>
      <c r="V98" s="26"/>
      <c r="W98" s="26"/>
      <c r="X98" s="26"/>
      <c r="Y98" s="384"/>
      <c r="Z98" s="384"/>
    </row>
    <row r="99" spans="1:26" ht="11.25" customHeight="1">
      <c r="A99" s="384"/>
      <c r="B99" s="384"/>
      <c r="C99" s="384"/>
      <c r="D99" s="384"/>
      <c r="E99" s="384"/>
      <c r="F99" s="384"/>
      <c r="G99" s="384"/>
      <c r="H99" s="385"/>
      <c r="I99" s="26"/>
      <c r="J99" s="26"/>
      <c r="K99" s="26"/>
      <c r="L99" s="384"/>
      <c r="M99" s="384"/>
      <c r="N99" s="384"/>
      <c r="O99" s="384"/>
      <c r="P99" s="384"/>
      <c r="Q99" s="384"/>
      <c r="R99" s="384"/>
      <c r="S99" s="384"/>
      <c r="T99" s="26"/>
      <c r="U99" s="26"/>
      <c r="V99" s="26"/>
      <c r="W99" s="26"/>
      <c r="X99" s="26"/>
      <c r="Y99" s="384"/>
      <c r="Z99" s="384"/>
    </row>
    <row r="100" spans="1:26" ht="11.25" customHeight="1">
      <c r="A100" s="384"/>
      <c r="B100" s="384"/>
      <c r="C100" s="384"/>
      <c r="D100" s="384"/>
      <c r="E100" s="384"/>
      <c r="F100" s="384"/>
      <c r="G100" s="384"/>
      <c r="H100" s="385"/>
      <c r="I100" s="26"/>
      <c r="J100" s="26"/>
      <c r="K100" s="26"/>
      <c r="L100" s="384"/>
      <c r="M100" s="384"/>
      <c r="N100" s="384"/>
      <c r="O100" s="384"/>
      <c r="P100" s="384"/>
      <c r="Q100" s="384"/>
      <c r="R100" s="384"/>
      <c r="S100" s="384"/>
      <c r="T100" s="26"/>
      <c r="U100" s="26"/>
      <c r="V100" s="26"/>
      <c r="W100" s="26"/>
      <c r="X100" s="26"/>
      <c r="Y100" s="384"/>
      <c r="Z100" s="384"/>
    </row>
    <row r="101" spans="1:26" ht="11.25" customHeight="1">
      <c r="A101" s="384"/>
      <c r="B101" s="384"/>
      <c r="C101" s="384"/>
      <c r="D101" s="384"/>
      <c r="E101" s="384"/>
      <c r="F101" s="384"/>
      <c r="G101" s="384"/>
      <c r="H101" s="385"/>
      <c r="I101" s="26"/>
      <c r="J101" s="26"/>
      <c r="K101" s="26"/>
      <c r="L101" s="384"/>
      <c r="M101" s="384"/>
      <c r="N101" s="384"/>
      <c r="O101" s="384"/>
      <c r="P101" s="384"/>
      <c r="Q101" s="384"/>
      <c r="R101" s="384"/>
      <c r="S101" s="384"/>
      <c r="T101" s="26"/>
      <c r="U101" s="26"/>
      <c r="V101" s="26"/>
      <c r="W101" s="26"/>
      <c r="X101" s="26"/>
      <c r="Y101" s="384"/>
      <c r="Z101" s="384"/>
    </row>
    <row r="102" spans="1:26" ht="11.25" customHeight="1">
      <c r="A102" s="384"/>
      <c r="B102" s="384"/>
      <c r="C102" s="384"/>
      <c r="D102" s="384"/>
      <c r="E102" s="384"/>
      <c r="F102" s="384"/>
      <c r="G102" s="384"/>
      <c r="H102" s="385"/>
      <c r="I102" s="26"/>
      <c r="J102" s="26"/>
      <c r="K102" s="26"/>
      <c r="L102" s="384"/>
      <c r="M102" s="384"/>
      <c r="N102" s="384"/>
      <c r="O102" s="384"/>
      <c r="P102" s="384"/>
      <c r="Q102" s="384"/>
      <c r="R102" s="384"/>
      <c r="S102" s="384"/>
      <c r="T102" s="26"/>
      <c r="U102" s="26"/>
      <c r="V102" s="26"/>
      <c r="W102" s="26"/>
      <c r="X102" s="26"/>
      <c r="Y102" s="384"/>
      <c r="Z102" s="384"/>
    </row>
    <row r="103" spans="1:26" ht="11.25" customHeight="1">
      <c r="A103" s="384"/>
      <c r="B103" s="384"/>
      <c r="C103" s="384"/>
      <c r="D103" s="384"/>
      <c r="E103" s="384"/>
      <c r="F103" s="384"/>
      <c r="G103" s="384"/>
      <c r="H103" s="385"/>
      <c r="I103" s="26"/>
      <c r="J103" s="26"/>
      <c r="K103" s="26"/>
      <c r="L103" s="384"/>
      <c r="M103" s="384"/>
      <c r="N103" s="384"/>
      <c r="O103" s="384"/>
      <c r="P103" s="384"/>
      <c r="Q103" s="384"/>
      <c r="R103" s="384"/>
      <c r="S103" s="384"/>
      <c r="T103" s="26"/>
      <c r="U103" s="26"/>
      <c r="V103" s="26"/>
      <c r="W103" s="26"/>
      <c r="X103" s="26"/>
      <c r="Y103" s="384"/>
      <c r="Z103" s="384"/>
    </row>
    <row r="104" spans="1:26" ht="11.25" customHeight="1">
      <c r="A104" s="384"/>
      <c r="B104" s="384"/>
      <c r="C104" s="384"/>
      <c r="D104" s="384"/>
      <c r="E104" s="384"/>
      <c r="F104" s="384"/>
      <c r="G104" s="384"/>
      <c r="H104" s="385"/>
      <c r="I104" s="26"/>
      <c r="J104" s="26"/>
      <c r="K104" s="26"/>
      <c r="L104" s="384"/>
      <c r="M104" s="384"/>
      <c r="N104" s="384"/>
      <c r="O104" s="384"/>
      <c r="P104" s="384"/>
      <c r="Q104" s="384"/>
      <c r="R104" s="384"/>
      <c r="S104" s="384"/>
      <c r="T104" s="26"/>
      <c r="U104" s="26"/>
      <c r="V104" s="26"/>
      <c r="W104" s="26"/>
      <c r="X104" s="26"/>
      <c r="Y104" s="384"/>
      <c r="Z104" s="384"/>
    </row>
    <row r="105" spans="1:26" ht="11.25" customHeight="1">
      <c r="A105" s="384"/>
      <c r="B105" s="384"/>
      <c r="C105" s="384"/>
      <c r="D105" s="384"/>
      <c r="E105" s="384"/>
      <c r="F105" s="384"/>
      <c r="G105" s="384"/>
      <c r="H105" s="385"/>
      <c r="I105" s="26"/>
      <c r="J105" s="26"/>
      <c r="K105" s="26"/>
      <c r="L105" s="384"/>
      <c r="M105" s="384"/>
      <c r="N105" s="384"/>
      <c r="O105" s="384"/>
      <c r="P105" s="384"/>
      <c r="Q105" s="384"/>
      <c r="R105" s="384"/>
      <c r="S105" s="384"/>
      <c r="T105" s="26"/>
      <c r="U105" s="26"/>
      <c r="V105" s="26"/>
      <c r="W105" s="26"/>
      <c r="X105" s="26"/>
      <c r="Y105" s="384"/>
      <c r="Z105" s="384"/>
    </row>
    <row r="106" spans="1:26" ht="11.25" customHeight="1">
      <c r="A106" s="384"/>
      <c r="B106" s="384"/>
      <c r="C106" s="384"/>
      <c r="D106" s="384"/>
      <c r="E106" s="384"/>
      <c r="F106" s="384"/>
      <c r="G106" s="384"/>
      <c r="H106" s="385"/>
      <c r="I106" s="26"/>
      <c r="J106" s="26"/>
      <c r="K106" s="26"/>
      <c r="L106" s="384"/>
      <c r="M106" s="384"/>
      <c r="N106" s="384"/>
      <c r="O106" s="384"/>
      <c r="P106" s="384"/>
      <c r="Q106" s="384"/>
      <c r="R106" s="384"/>
      <c r="S106" s="384"/>
      <c r="T106" s="26"/>
      <c r="U106" s="26"/>
      <c r="V106" s="26"/>
      <c r="W106" s="26"/>
      <c r="X106" s="26"/>
      <c r="Y106" s="384"/>
      <c r="Z106" s="384"/>
    </row>
    <row r="107" spans="1:26" ht="11.25" customHeight="1">
      <c r="A107" s="384"/>
      <c r="B107" s="384"/>
      <c r="C107" s="384"/>
      <c r="D107" s="384"/>
      <c r="E107" s="384"/>
      <c r="F107" s="384"/>
      <c r="G107" s="384"/>
      <c r="H107" s="385"/>
      <c r="I107" s="26"/>
      <c r="J107" s="26"/>
      <c r="K107" s="26"/>
      <c r="L107" s="384"/>
      <c r="M107" s="384"/>
      <c r="N107" s="384"/>
      <c r="O107" s="384"/>
      <c r="P107" s="384"/>
      <c r="Q107" s="384"/>
      <c r="R107" s="384"/>
      <c r="S107" s="384"/>
      <c r="T107" s="26"/>
      <c r="U107" s="26"/>
      <c r="V107" s="26"/>
      <c r="W107" s="26"/>
      <c r="X107" s="26"/>
      <c r="Y107" s="384"/>
      <c r="Z107" s="384"/>
    </row>
    <row r="108" spans="1:26" ht="11.25" customHeight="1">
      <c r="A108" s="384"/>
      <c r="B108" s="384"/>
      <c r="C108" s="384"/>
      <c r="D108" s="384"/>
      <c r="E108" s="384"/>
      <c r="F108" s="384"/>
      <c r="G108" s="384"/>
      <c r="H108" s="385"/>
      <c r="I108" s="26"/>
      <c r="J108" s="26"/>
      <c r="K108" s="26"/>
      <c r="L108" s="384"/>
      <c r="M108" s="384"/>
      <c r="N108" s="384"/>
      <c r="O108" s="384"/>
      <c r="P108" s="384"/>
      <c r="Q108" s="384"/>
      <c r="R108" s="384"/>
      <c r="S108" s="384"/>
      <c r="T108" s="26"/>
      <c r="U108" s="26"/>
      <c r="V108" s="26"/>
      <c r="W108" s="26"/>
      <c r="X108" s="26"/>
      <c r="Y108" s="384"/>
      <c r="Z108" s="384"/>
    </row>
    <row r="109" spans="1:26" ht="11.25" customHeight="1">
      <c r="A109" s="384"/>
      <c r="B109" s="384"/>
      <c r="C109" s="384"/>
      <c r="D109" s="384"/>
      <c r="E109" s="384"/>
      <c r="F109" s="384"/>
      <c r="G109" s="384"/>
      <c r="H109" s="385"/>
      <c r="I109" s="26"/>
      <c r="J109" s="26"/>
      <c r="K109" s="26"/>
      <c r="L109" s="384"/>
      <c r="M109" s="384"/>
      <c r="N109" s="384"/>
      <c r="O109" s="384"/>
      <c r="P109" s="384"/>
      <c r="Q109" s="384"/>
      <c r="R109" s="384"/>
      <c r="S109" s="384"/>
      <c r="T109" s="26"/>
      <c r="U109" s="26"/>
      <c r="V109" s="26"/>
      <c r="W109" s="26"/>
      <c r="X109" s="26"/>
      <c r="Y109" s="384"/>
      <c r="Z109" s="384"/>
    </row>
    <row r="110" spans="1:26" ht="11.25" customHeight="1">
      <c r="A110" s="384"/>
      <c r="B110" s="384"/>
      <c r="C110" s="384"/>
      <c r="D110" s="384"/>
      <c r="E110" s="384"/>
      <c r="F110" s="384"/>
      <c r="G110" s="384"/>
      <c r="H110" s="385"/>
      <c r="I110" s="26"/>
      <c r="J110" s="26"/>
      <c r="K110" s="26"/>
      <c r="L110" s="384"/>
      <c r="M110" s="384"/>
      <c r="N110" s="384"/>
      <c r="O110" s="384"/>
      <c r="P110" s="384"/>
      <c r="Q110" s="384"/>
      <c r="R110" s="384"/>
      <c r="S110" s="384"/>
      <c r="T110" s="26"/>
      <c r="U110" s="26"/>
      <c r="V110" s="26"/>
      <c r="W110" s="26"/>
      <c r="X110" s="26"/>
      <c r="Y110" s="384"/>
      <c r="Z110" s="384"/>
    </row>
    <row r="111" spans="1:26" ht="11.25" customHeight="1">
      <c r="A111" s="384"/>
      <c r="B111" s="384"/>
      <c r="C111" s="384"/>
      <c r="D111" s="384"/>
      <c r="E111" s="384"/>
      <c r="F111" s="384"/>
      <c r="G111" s="384"/>
      <c r="H111" s="385"/>
      <c r="I111" s="26"/>
      <c r="J111" s="26"/>
      <c r="K111" s="26"/>
      <c r="L111" s="384"/>
      <c r="M111" s="384"/>
      <c r="N111" s="384"/>
      <c r="O111" s="384"/>
      <c r="P111" s="384"/>
      <c r="Q111" s="384"/>
      <c r="R111" s="384"/>
      <c r="S111" s="384"/>
      <c r="T111" s="26"/>
      <c r="U111" s="26"/>
      <c r="V111" s="26"/>
      <c r="W111" s="26"/>
      <c r="X111" s="26"/>
      <c r="Y111" s="384"/>
      <c r="Z111" s="384"/>
    </row>
    <row r="112" spans="1:26" ht="11.25" customHeight="1">
      <c r="A112" s="384"/>
      <c r="B112" s="384"/>
      <c r="C112" s="384"/>
      <c r="D112" s="384"/>
      <c r="E112" s="384"/>
      <c r="F112" s="384"/>
      <c r="G112" s="384"/>
      <c r="H112" s="385"/>
      <c r="I112" s="26"/>
      <c r="J112" s="26"/>
      <c r="K112" s="26"/>
      <c r="L112" s="384"/>
      <c r="M112" s="384"/>
      <c r="N112" s="384"/>
      <c r="O112" s="384"/>
      <c r="P112" s="384"/>
      <c r="Q112" s="384"/>
      <c r="R112" s="384"/>
      <c r="S112" s="384"/>
      <c r="T112" s="26"/>
      <c r="U112" s="26"/>
      <c r="V112" s="26"/>
      <c r="W112" s="26"/>
      <c r="X112" s="26"/>
      <c r="Y112" s="384"/>
      <c r="Z112" s="384"/>
    </row>
    <row r="113" spans="1:26" ht="11.25" customHeight="1">
      <c r="A113" s="384"/>
      <c r="B113" s="384"/>
      <c r="C113" s="384"/>
      <c r="D113" s="384"/>
      <c r="E113" s="384"/>
      <c r="F113" s="384"/>
      <c r="G113" s="384"/>
      <c r="H113" s="385"/>
      <c r="I113" s="26"/>
      <c r="J113" s="26"/>
      <c r="K113" s="26"/>
      <c r="L113" s="384"/>
      <c r="M113" s="384"/>
      <c r="N113" s="384"/>
      <c r="O113" s="384"/>
      <c r="P113" s="384"/>
      <c r="Q113" s="384"/>
      <c r="R113" s="384"/>
      <c r="S113" s="384"/>
      <c r="T113" s="26"/>
      <c r="U113" s="26"/>
      <c r="V113" s="26"/>
      <c r="W113" s="26"/>
      <c r="X113" s="26"/>
      <c r="Y113" s="384"/>
      <c r="Z113" s="384"/>
    </row>
    <row r="114" spans="1:26" ht="11.25" customHeight="1">
      <c r="A114" s="384"/>
      <c r="B114" s="384"/>
      <c r="C114" s="384"/>
      <c r="D114" s="384"/>
      <c r="E114" s="384"/>
      <c r="F114" s="384"/>
      <c r="G114" s="384"/>
      <c r="H114" s="385"/>
      <c r="I114" s="26"/>
      <c r="J114" s="26"/>
      <c r="K114" s="26"/>
      <c r="L114" s="384"/>
      <c r="M114" s="384"/>
      <c r="N114" s="384"/>
      <c r="O114" s="384"/>
      <c r="P114" s="384"/>
      <c r="Q114" s="384"/>
      <c r="R114" s="384"/>
      <c r="S114" s="384"/>
      <c r="T114" s="26"/>
      <c r="U114" s="26"/>
      <c r="V114" s="26"/>
      <c r="W114" s="26"/>
      <c r="X114" s="26"/>
      <c r="Y114" s="384"/>
      <c r="Z114" s="384"/>
    </row>
    <row r="115" spans="1:26" ht="11.25" customHeight="1">
      <c r="A115" s="384"/>
      <c r="B115" s="384"/>
      <c r="C115" s="384"/>
      <c r="D115" s="384"/>
      <c r="E115" s="384"/>
      <c r="F115" s="384"/>
      <c r="G115" s="384"/>
      <c r="H115" s="385"/>
      <c r="I115" s="26"/>
      <c r="J115" s="26"/>
      <c r="K115" s="26"/>
      <c r="L115" s="384"/>
      <c r="M115" s="384"/>
      <c r="N115" s="384"/>
      <c r="O115" s="384"/>
      <c r="P115" s="384"/>
      <c r="Q115" s="384"/>
      <c r="R115" s="384"/>
      <c r="S115" s="384"/>
      <c r="T115" s="26"/>
      <c r="U115" s="26"/>
      <c r="V115" s="26"/>
      <c r="W115" s="26"/>
      <c r="X115" s="26"/>
      <c r="Y115" s="384"/>
      <c r="Z115" s="384"/>
    </row>
    <row r="116" spans="1:26" ht="11.25" customHeight="1">
      <c r="A116" s="384"/>
      <c r="B116" s="384"/>
      <c r="C116" s="384"/>
      <c r="D116" s="384"/>
      <c r="E116" s="384"/>
      <c r="F116" s="384"/>
      <c r="G116" s="384"/>
      <c r="H116" s="385"/>
      <c r="I116" s="26"/>
      <c r="J116" s="26"/>
      <c r="K116" s="26"/>
      <c r="L116" s="384"/>
      <c r="M116" s="384"/>
      <c r="N116" s="384"/>
      <c r="O116" s="384"/>
      <c r="P116" s="384"/>
      <c r="Q116" s="384"/>
      <c r="R116" s="384"/>
      <c r="S116" s="384"/>
      <c r="T116" s="26"/>
      <c r="U116" s="26"/>
      <c r="V116" s="26"/>
      <c r="W116" s="26"/>
      <c r="X116" s="26"/>
      <c r="Y116" s="384"/>
      <c r="Z116" s="384"/>
    </row>
    <row r="117" spans="1:26" ht="11.25" customHeight="1">
      <c r="A117" s="384"/>
      <c r="B117" s="384"/>
      <c r="C117" s="384"/>
      <c r="D117" s="384"/>
      <c r="E117" s="384"/>
      <c r="F117" s="384"/>
      <c r="G117" s="384"/>
      <c r="H117" s="385"/>
      <c r="I117" s="26"/>
      <c r="J117" s="26"/>
      <c r="K117" s="26"/>
      <c r="L117" s="384"/>
      <c r="M117" s="384"/>
      <c r="N117" s="384"/>
      <c r="O117" s="384"/>
      <c r="P117" s="384"/>
      <c r="Q117" s="384"/>
      <c r="R117" s="384"/>
      <c r="S117" s="384"/>
      <c r="T117" s="26"/>
      <c r="U117" s="26"/>
      <c r="V117" s="26"/>
      <c r="W117" s="26"/>
      <c r="X117" s="26"/>
      <c r="Y117" s="384"/>
      <c r="Z117" s="384"/>
    </row>
    <row r="118" spans="1:26" ht="11.25" customHeight="1">
      <c r="A118" s="384"/>
      <c r="B118" s="384"/>
      <c r="C118" s="384"/>
      <c r="D118" s="384"/>
      <c r="E118" s="384"/>
      <c r="F118" s="384"/>
      <c r="G118" s="384"/>
      <c r="H118" s="385"/>
      <c r="I118" s="26"/>
      <c r="J118" s="26"/>
      <c r="K118" s="26"/>
      <c r="L118" s="384"/>
      <c r="M118" s="384"/>
      <c r="N118" s="384"/>
      <c r="O118" s="384"/>
      <c r="P118" s="384"/>
      <c r="Q118" s="384"/>
      <c r="R118" s="384"/>
      <c r="S118" s="384"/>
      <c r="T118" s="26"/>
      <c r="U118" s="26"/>
      <c r="V118" s="26"/>
      <c r="W118" s="26"/>
      <c r="X118" s="26"/>
      <c r="Y118" s="384"/>
      <c r="Z118" s="384"/>
    </row>
    <row r="119" spans="1:26" ht="11.25" customHeight="1">
      <c r="A119" s="384"/>
      <c r="B119" s="384"/>
      <c r="C119" s="384"/>
      <c r="D119" s="384"/>
      <c r="E119" s="384"/>
      <c r="F119" s="384"/>
      <c r="G119" s="384"/>
      <c r="H119" s="385"/>
      <c r="I119" s="26"/>
      <c r="J119" s="26"/>
      <c r="K119" s="26"/>
      <c r="L119" s="384"/>
      <c r="M119" s="384"/>
      <c r="N119" s="384"/>
      <c r="O119" s="384"/>
      <c r="P119" s="384"/>
      <c r="Q119" s="384"/>
      <c r="R119" s="384"/>
      <c r="S119" s="384"/>
      <c r="T119" s="26"/>
      <c r="U119" s="26"/>
      <c r="V119" s="26"/>
      <c r="W119" s="26"/>
      <c r="X119" s="26"/>
      <c r="Y119" s="384"/>
      <c r="Z119" s="384"/>
    </row>
    <row r="120" spans="1:26" ht="11.25" customHeight="1">
      <c r="A120" s="384"/>
      <c r="B120" s="384"/>
      <c r="C120" s="384"/>
      <c r="D120" s="384"/>
      <c r="E120" s="384"/>
      <c r="F120" s="384"/>
      <c r="G120" s="384"/>
      <c r="H120" s="385"/>
      <c r="I120" s="26"/>
      <c r="J120" s="26"/>
      <c r="K120" s="26"/>
      <c r="L120" s="384"/>
      <c r="M120" s="384"/>
      <c r="N120" s="384"/>
      <c r="O120" s="384"/>
      <c r="P120" s="384"/>
      <c r="Q120" s="384"/>
      <c r="R120" s="384"/>
      <c r="S120" s="384"/>
      <c r="T120" s="26"/>
      <c r="U120" s="26"/>
      <c r="V120" s="26"/>
      <c r="W120" s="26"/>
      <c r="X120" s="26"/>
      <c r="Y120" s="384"/>
      <c r="Z120" s="384"/>
    </row>
    <row r="121" spans="1:26" ht="11.25" customHeight="1">
      <c r="A121" s="384"/>
      <c r="B121" s="384"/>
      <c r="C121" s="384"/>
      <c r="D121" s="384"/>
      <c r="E121" s="384"/>
      <c r="F121" s="384"/>
      <c r="G121" s="384"/>
      <c r="H121" s="385"/>
      <c r="I121" s="26"/>
      <c r="J121" s="26"/>
      <c r="K121" s="26"/>
      <c r="L121" s="384"/>
      <c r="M121" s="384"/>
      <c r="N121" s="384"/>
      <c r="O121" s="384"/>
      <c r="P121" s="384"/>
      <c r="Q121" s="384"/>
      <c r="R121" s="384"/>
      <c r="S121" s="384"/>
      <c r="T121" s="26"/>
      <c r="U121" s="26"/>
      <c r="V121" s="26"/>
      <c r="W121" s="26"/>
      <c r="X121" s="26"/>
      <c r="Y121" s="384"/>
      <c r="Z121" s="384"/>
    </row>
    <row r="122" spans="1:26" ht="11.25" customHeight="1">
      <c r="A122" s="384"/>
      <c r="B122" s="384"/>
      <c r="C122" s="384"/>
      <c r="D122" s="384"/>
      <c r="E122" s="384"/>
      <c r="F122" s="384"/>
      <c r="G122" s="384"/>
      <c r="H122" s="385"/>
      <c r="I122" s="26"/>
      <c r="J122" s="26"/>
      <c r="K122" s="26"/>
      <c r="L122" s="384"/>
      <c r="M122" s="384"/>
      <c r="N122" s="384"/>
      <c r="O122" s="384"/>
      <c r="P122" s="384"/>
      <c r="Q122" s="384"/>
      <c r="R122" s="384"/>
      <c r="S122" s="384"/>
      <c r="T122" s="26"/>
      <c r="U122" s="26"/>
      <c r="V122" s="26"/>
      <c r="W122" s="26"/>
      <c r="X122" s="26"/>
      <c r="Y122" s="384"/>
      <c r="Z122" s="384"/>
    </row>
    <row r="123" spans="1:26" ht="11.25" customHeight="1">
      <c r="A123" s="384"/>
      <c r="B123" s="384"/>
      <c r="C123" s="384"/>
      <c r="D123" s="384"/>
      <c r="E123" s="384"/>
      <c r="F123" s="384"/>
      <c r="G123" s="384"/>
      <c r="H123" s="385"/>
      <c r="I123" s="26"/>
      <c r="J123" s="26"/>
      <c r="K123" s="26"/>
      <c r="L123" s="384"/>
      <c r="M123" s="384"/>
      <c r="N123" s="384"/>
      <c r="O123" s="384"/>
      <c r="P123" s="384"/>
      <c r="Q123" s="384"/>
      <c r="R123" s="384"/>
      <c r="S123" s="384"/>
      <c r="T123" s="26"/>
      <c r="U123" s="26"/>
      <c r="V123" s="26"/>
      <c r="W123" s="26"/>
      <c r="X123" s="26"/>
      <c r="Y123" s="384"/>
      <c r="Z123" s="384"/>
    </row>
    <row r="124" spans="1:26" ht="11.25" customHeight="1">
      <c r="A124" s="384"/>
      <c r="B124" s="384"/>
      <c r="C124" s="384"/>
      <c r="D124" s="384"/>
      <c r="E124" s="384"/>
      <c r="F124" s="384"/>
      <c r="G124" s="384"/>
      <c r="H124" s="385"/>
      <c r="I124" s="26"/>
      <c r="J124" s="26"/>
      <c r="K124" s="26"/>
      <c r="L124" s="384"/>
      <c r="M124" s="384"/>
      <c r="N124" s="384"/>
      <c r="O124" s="384"/>
      <c r="P124" s="384"/>
      <c r="Q124" s="384"/>
      <c r="R124" s="384"/>
      <c r="S124" s="384"/>
      <c r="T124" s="26"/>
      <c r="U124" s="26"/>
      <c r="V124" s="26"/>
      <c r="W124" s="26"/>
      <c r="X124" s="26"/>
      <c r="Y124" s="384"/>
      <c r="Z124" s="384"/>
    </row>
    <row r="125" spans="1:26" ht="11.25" customHeight="1">
      <c r="A125" s="384"/>
      <c r="B125" s="384"/>
      <c r="C125" s="384"/>
      <c r="D125" s="384"/>
      <c r="E125" s="384"/>
      <c r="F125" s="384"/>
      <c r="G125" s="384"/>
      <c r="H125" s="385"/>
      <c r="I125" s="26"/>
      <c r="J125" s="26"/>
      <c r="K125" s="26"/>
      <c r="L125" s="384"/>
      <c r="M125" s="384"/>
      <c r="N125" s="384"/>
      <c r="O125" s="384"/>
      <c r="P125" s="384"/>
      <c r="Q125" s="384"/>
      <c r="R125" s="384"/>
      <c r="S125" s="384"/>
      <c r="T125" s="26"/>
      <c r="U125" s="26"/>
      <c r="V125" s="26"/>
      <c r="W125" s="26"/>
      <c r="X125" s="26"/>
      <c r="Y125" s="384"/>
      <c r="Z125" s="384"/>
    </row>
    <row r="126" spans="1:26" ht="11.25" customHeight="1">
      <c r="A126" s="384"/>
      <c r="B126" s="384"/>
      <c r="C126" s="384"/>
      <c r="D126" s="384"/>
      <c r="E126" s="384"/>
      <c r="F126" s="384"/>
      <c r="G126" s="384"/>
      <c r="H126" s="385"/>
      <c r="I126" s="26"/>
      <c r="J126" s="26"/>
      <c r="K126" s="26"/>
      <c r="L126" s="384"/>
      <c r="M126" s="384"/>
      <c r="N126" s="384"/>
      <c r="O126" s="384"/>
      <c r="P126" s="384"/>
      <c r="Q126" s="384"/>
      <c r="R126" s="384"/>
      <c r="S126" s="384"/>
      <c r="T126" s="26"/>
      <c r="U126" s="26"/>
      <c r="V126" s="26"/>
      <c r="W126" s="26"/>
      <c r="X126" s="26"/>
      <c r="Y126" s="384"/>
      <c r="Z126" s="384"/>
    </row>
    <row r="127" spans="1:26" ht="11.25" customHeight="1">
      <c r="A127" s="384"/>
      <c r="B127" s="384"/>
      <c r="C127" s="384"/>
      <c r="D127" s="384"/>
      <c r="E127" s="384"/>
      <c r="F127" s="384"/>
      <c r="G127" s="384"/>
      <c r="H127" s="385"/>
      <c r="I127" s="26"/>
      <c r="J127" s="26"/>
      <c r="K127" s="26"/>
      <c r="L127" s="384"/>
      <c r="M127" s="384"/>
      <c r="N127" s="384"/>
      <c r="O127" s="384"/>
      <c r="P127" s="384"/>
      <c r="Q127" s="384"/>
      <c r="R127" s="384"/>
      <c r="S127" s="384"/>
      <c r="T127" s="26"/>
      <c r="U127" s="26"/>
      <c r="V127" s="26"/>
      <c r="W127" s="26"/>
      <c r="X127" s="26"/>
      <c r="Y127" s="384"/>
      <c r="Z127" s="384"/>
    </row>
    <row r="128" spans="1:26" ht="11.25" customHeight="1">
      <c r="A128" s="384"/>
      <c r="B128" s="384"/>
      <c r="C128" s="384"/>
      <c r="D128" s="384"/>
      <c r="E128" s="384"/>
      <c r="F128" s="384"/>
      <c r="G128" s="384"/>
      <c r="H128" s="385"/>
      <c r="I128" s="26"/>
      <c r="J128" s="26"/>
      <c r="K128" s="26"/>
      <c r="L128" s="384"/>
      <c r="M128" s="384"/>
      <c r="N128" s="384"/>
      <c r="O128" s="384"/>
      <c r="P128" s="384"/>
      <c r="Q128" s="384"/>
      <c r="R128" s="384"/>
      <c r="S128" s="384"/>
      <c r="T128" s="26"/>
      <c r="U128" s="26"/>
      <c r="V128" s="26"/>
      <c r="W128" s="26"/>
      <c r="X128" s="26"/>
      <c r="Y128" s="384"/>
      <c r="Z128" s="384"/>
    </row>
    <row r="129" spans="1:26" ht="11.25" customHeight="1">
      <c r="A129" s="384"/>
      <c r="B129" s="384"/>
      <c r="C129" s="384"/>
      <c r="D129" s="384"/>
      <c r="E129" s="384"/>
      <c r="F129" s="384"/>
      <c r="G129" s="384"/>
      <c r="H129" s="385"/>
      <c r="I129" s="26"/>
      <c r="J129" s="26"/>
      <c r="K129" s="26"/>
      <c r="L129" s="384"/>
      <c r="M129" s="384"/>
      <c r="N129" s="384"/>
      <c r="O129" s="384"/>
      <c r="P129" s="384"/>
      <c r="Q129" s="384"/>
      <c r="R129" s="384"/>
      <c r="S129" s="384"/>
      <c r="T129" s="26"/>
      <c r="U129" s="26"/>
      <c r="V129" s="26"/>
      <c r="W129" s="26"/>
      <c r="X129" s="26"/>
      <c r="Y129" s="384"/>
      <c r="Z129" s="384"/>
    </row>
    <row r="130" spans="1:26" ht="11.25" customHeight="1">
      <c r="A130" s="384"/>
      <c r="B130" s="384"/>
      <c r="C130" s="384"/>
      <c r="D130" s="384"/>
      <c r="E130" s="384"/>
      <c r="F130" s="384"/>
      <c r="G130" s="384"/>
      <c r="H130" s="385"/>
      <c r="I130" s="26"/>
      <c r="J130" s="26"/>
      <c r="K130" s="26"/>
      <c r="L130" s="384"/>
      <c r="M130" s="384"/>
      <c r="N130" s="384"/>
      <c r="O130" s="384"/>
      <c r="P130" s="384"/>
      <c r="Q130" s="384"/>
      <c r="R130" s="384"/>
      <c r="S130" s="384"/>
      <c r="T130" s="26"/>
      <c r="U130" s="26"/>
      <c r="V130" s="26"/>
      <c r="W130" s="26"/>
      <c r="X130" s="26"/>
      <c r="Y130" s="384"/>
      <c r="Z130" s="384"/>
    </row>
    <row r="131" spans="1:26" ht="11.25" customHeight="1">
      <c r="A131" s="384"/>
      <c r="B131" s="384"/>
      <c r="C131" s="384"/>
      <c r="D131" s="384"/>
      <c r="E131" s="384"/>
      <c r="F131" s="384"/>
      <c r="G131" s="384"/>
      <c r="H131" s="385"/>
      <c r="I131" s="26"/>
      <c r="J131" s="26"/>
      <c r="K131" s="26"/>
      <c r="L131" s="384"/>
      <c r="M131" s="384"/>
      <c r="N131" s="384"/>
      <c r="O131" s="384"/>
      <c r="P131" s="384"/>
      <c r="Q131" s="384"/>
      <c r="R131" s="384"/>
      <c r="S131" s="384"/>
      <c r="T131" s="26"/>
      <c r="U131" s="26"/>
      <c r="V131" s="26"/>
      <c r="W131" s="26"/>
      <c r="X131" s="26"/>
      <c r="Y131" s="384"/>
      <c r="Z131" s="384"/>
    </row>
    <row r="132" spans="1:26" ht="11.25" customHeight="1">
      <c r="A132" s="384"/>
      <c r="B132" s="384"/>
      <c r="C132" s="384"/>
      <c r="D132" s="384"/>
      <c r="E132" s="384"/>
      <c r="F132" s="384"/>
      <c r="G132" s="384"/>
      <c r="H132" s="385"/>
      <c r="I132" s="26"/>
      <c r="J132" s="26"/>
      <c r="K132" s="26"/>
      <c r="L132" s="384"/>
      <c r="M132" s="384"/>
      <c r="N132" s="384"/>
      <c r="O132" s="384"/>
      <c r="P132" s="384"/>
      <c r="Q132" s="384"/>
      <c r="R132" s="384"/>
      <c r="S132" s="384"/>
      <c r="T132" s="26"/>
      <c r="U132" s="26"/>
      <c r="V132" s="26"/>
      <c r="W132" s="26"/>
      <c r="X132" s="26"/>
      <c r="Y132" s="384"/>
      <c r="Z132" s="384"/>
    </row>
    <row r="133" spans="1:26" ht="11.25" customHeight="1">
      <c r="A133" s="384"/>
      <c r="B133" s="384"/>
      <c r="C133" s="384"/>
      <c r="D133" s="384"/>
      <c r="E133" s="384"/>
      <c r="F133" s="384"/>
      <c r="G133" s="384"/>
      <c r="H133" s="385"/>
      <c r="I133" s="26"/>
      <c r="J133" s="26"/>
      <c r="K133" s="26"/>
      <c r="L133" s="384"/>
      <c r="M133" s="384"/>
      <c r="N133" s="384"/>
      <c r="O133" s="384"/>
      <c r="P133" s="384"/>
      <c r="Q133" s="384"/>
      <c r="R133" s="384"/>
      <c r="S133" s="384"/>
      <c r="T133" s="26"/>
      <c r="U133" s="26"/>
      <c r="V133" s="26"/>
      <c r="W133" s="26"/>
      <c r="X133" s="26"/>
      <c r="Y133" s="384"/>
      <c r="Z133" s="384"/>
    </row>
    <row r="134" spans="1:26" ht="11.25" customHeight="1">
      <c r="A134" s="384"/>
      <c r="B134" s="384"/>
      <c r="C134" s="384"/>
      <c r="D134" s="384"/>
      <c r="E134" s="384"/>
      <c r="F134" s="384"/>
      <c r="G134" s="384"/>
      <c r="H134" s="385"/>
      <c r="I134" s="26"/>
      <c r="J134" s="26"/>
      <c r="K134" s="26"/>
      <c r="L134" s="384"/>
      <c r="M134" s="384"/>
      <c r="N134" s="384"/>
      <c r="O134" s="384"/>
      <c r="P134" s="384"/>
      <c r="Q134" s="384"/>
      <c r="R134" s="384"/>
      <c r="S134" s="384"/>
      <c r="T134" s="26"/>
      <c r="U134" s="26"/>
      <c r="V134" s="26"/>
      <c r="W134" s="26"/>
      <c r="X134" s="26"/>
      <c r="Y134" s="384"/>
      <c r="Z134" s="384"/>
    </row>
    <row r="135" spans="1:26" ht="11.25" customHeight="1">
      <c r="A135" s="384"/>
      <c r="B135" s="384"/>
      <c r="C135" s="384"/>
      <c r="D135" s="384"/>
      <c r="E135" s="384"/>
      <c r="F135" s="384"/>
      <c r="G135" s="384"/>
      <c r="H135" s="385"/>
      <c r="I135" s="26"/>
      <c r="J135" s="26"/>
      <c r="K135" s="26"/>
      <c r="L135" s="384"/>
      <c r="M135" s="384"/>
      <c r="N135" s="384"/>
      <c r="O135" s="384"/>
      <c r="P135" s="384"/>
      <c r="Q135" s="384"/>
      <c r="R135" s="384"/>
      <c r="S135" s="384"/>
      <c r="T135" s="26"/>
      <c r="U135" s="26"/>
      <c r="V135" s="26"/>
      <c r="W135" s="26"/>
      <c r="X135" s="26"/>
      <c r="Y135" s="384"/>
      <c r="Z135" s="384"/>
    </row>
    <row r="136" spans="1:26" ht="11.25" customHeight="1">
      <c r="A136" s="384"/>
      <c r="B136" s="384"/>
      <c r="C136" s="384"/>
      <c r="D136" s="384"/>
      <c r="E136" s="384"/>
      <c r="F136" s="384"/>
      <c r="G136" s="384"/>
      <c r="H136" s="385"/>
      <c r="I136" s="26"/>
      <c r="J136" s="26"/>
      <c r="K136" s="26"/>
      <c r="L136" s="384"/>
      <c r="M136" s="384"/>
      <c r="N136" s="384"/>
      <c r="O136" s="384"/>
      <c r="P136" s="384"/>
      <c r="Q136" s="384"/>
      <c r="R136" s="384"/>
      <c r="S136" s="384"/>
      <c r="T136" s="26"/>
      <c r="U136" s="26"/>
      <c r="V136" s="26"/>
      <c r="W136" s="26"/>
      <c r="X136" s="26"/>
      <c r="Y136" s="384"/>
      <c r="Z136" s="384"/>
    </row>
    <row r="137" spans="1:26" ht="11.25" customHeight="1">
      <c r="A137" s="384"/>
      <c r="B137" s="384"/>
      <c r="C137" s="384"/>
      <c r="D137" s="384"/>
      <c r="E137" s="384"/>
      <c r="F137" s="384"/>
      <c r="G137" s="384"/>
      <c r="H137" s="385"/>
      <c r="I137" s="26"/>
      <c r="J137" s="26"/>
      <c r="K137" s="26"/>
      <c r="L137" s="384"/>
      <c r="M137" s="384"/>
      <c r="N137" s="384"/>
      <c r="O137" s="384"/>
      <c r="P137" s="384"/>
      <c r="Q137" s="384"/>
      <c r="R137" s="384"/>
      <c r="S137" s="384"/>
      <c r="T137" s="26"/>
      <c r="U137" s="26"/>
      <c r="V137" s="26"/>
      <c r="W137" s="26"/>
      <c r="X137" s="26"/>
      <c r="Y137" s="384"/>
      <c r="Z137" s="384"/>
    </row>
    <row r="138" spans="1:26" ht="11.25" customHeight="1">
      <c r="A138" s="384"/>
      <c r="B138" s="384"/>
      <c r="C138" s="384"/>
      <c r="D138" s="384"/>
      <c r="E138" s="384"/>
      <c r="F138" s="384"/>
      <c r="G138" s="384"/>
      <c r="H138" s="385"/>
      <c r="I138" s="26"/>
      <c r="J138" s="26"/>
      <c r="K138" s="26"/>
      <c r="L138" s="384"/>
      <c r="M138" s="384"/>
      <c r="N138" s="384"/>
      <c r="O138" s="384"/>
      <c r="P138" s="384"/>
      <c r="Q138" s="384"/>
      <c r="R138" s="384"/>
      <c r="S138" s="384"/>
      <c r="T138" s="26"/>
      <c r="U138" s="26"/>
      <c r="V138" s="26"/>
      <c r="W138" s="26"/>
      <c r="X138" s="26"/>
      <c r="Y138" s="384"/>
      <c r="Z138" s="384"/>
    </row>
    <row r="139" spans="1:26" ht="11.25" customHeight="1">
      <c r="A139" s="384"/>
      <c r="B139" s="384"/>
      <c r="C139" s="384"/>
      <c r="D139" s="384"/>
      <c r="E139" s="384"/>
      <c r="F139" s="384"/>
      <c r="G139" s="384"/>
      <c r="H139" s="385"/>
      <c r="I139" s="26"/>
      <c r="J139" s="26"/>
      <c r="K139" s="26"/>
      <c r="L139" s="384"/>
      <c r="M139" s="384"/>
      <c r="N139" s="384"/>
      <c r="O139" s="384"/>
      <c r="P139" s="384"/>
      <c r="Q139" s="384"/>
      <c r="R139" s="384"/>
      <c r="S139" s="384"/>
      <c r="T139" s="26"/>
      <c r="U139" s="26"/>
      <c r="V139" s="26"/>
      <c r="W139" s="26"/>
      <c r="X139" s="26"/>
      <c r="Y139" s="384"/>
      <c r="Z139" s="384"/>
    </row>
    <row r="140" spans="1:26" ht="11.25" customHeight="1">
      <c r="A140" s="384"/>
      <c r="B140" s="384"/>
      <c r="C140" s="384"/>
      <c r="D140" s="384"/>
      <c r="E140" s="384"/>
      <c r="F140" s="384"/>
      <c r="G140" s="384"/>
      <c r="H140" s="385"/>
      <c r="I140" s="26"/>
      <c r="J140" s="26"/>
      <c r="K140" s="26"/>
      <c r="L140" s="384"/>
      <c r="M140" s="384"/>
      <c r="N140" s="384"/>
      <c r="O140" s="384"/>
      <c r="P140" s="384"/>
      <c r="Q140" s="384"/>
      <c r="R140" s="384"/>
      <c r="S140" s="384"/>
      <c r="T140" s="26"/>
      <c r="U140" s="26"/>
      <c r="V140" s="26"/>
      <c r="W140" s="26"/>
      <c r="X140" s="26"/>
      <c r="Y140" s="384"/>
      <c r="Z140" s="384"/>
    </row>
    <row r="141" spans="1:26" ht="11.25" customHeight="1">
      <c r="A141" s="384"/>
      <c r="B141" s="384"/>
      <c r="C141" s="384"/>
      <c r="D141" s="384"/>
      <c r="E141" s="384"/>
      <c r="F141" s="384"/>
      <c r="G141" s="384"/>
      <c r="H141" s="385"/>
      <c r="I141" s="26"/>
      <c r="J141" s="26"/>
      <c r="K141" s="26"/>
      <c r="L141" s="384"/>
      <c r="M141" s="384"/>
      <c r="N141" s="384"/>
      <c r="O141" s="384"/>
      <c r="P141" s="384"/>
      <c r="Q141" s="384"/>
      <c r="R141" s="384"/>
      <c r="S141" s="384"/>
      <c r="T141" s="26"/>
      <c r="U141" s="26"/>
      <c r="V141" s="26"/>
      <c r="W141" s="26"/>
      <c r="X141" s="26"/>
      <c r="Y141" s="384"/>
      <c r="Z141" s="384"/>
    </row>
    <row r="142" spans="1:26" ht="11.25" customHeight="1">
      <c r="A142" s="384"/>
      <c r="B142" s="384"/>
      <c r="C142" s="384"/>
      <c r="D142" s="384"/>
      <c r="E142" s="384"/>
      <c r="F142" s="384"/>
      <c r="G142" s="384"/>
      <c r="H142" s="385"/>
      <c r="I142" s="26"/>
      <c r="J142" s="26"/>
      <c r="K142" s="26"/>
      <c r="L142" s="384"/>
      <c r="M142" s="384"/>
      <c r="N142" s="384"/>
      <c r="O142" s="384"/>
      <c r="P142" s="384"/>
      <c r="Q142" s="384"/>
      <c r="R142" s="384"/>
      <c r="S142" s="384"/>
      <c r="T142" s="26"/>
      <c r="U142" s="26"/>
      <c r="V142" s="26"/>
      <c r="W142" s="26"/>
      <c r="X142" s="26"/>
      <c r="Y142" s="384"/>
      <c r="Z142" s="384"/>
    </row>
    <row r="143" spans="1:26" ht="11.25" customHeight="1">
      <c r="A143" s="384"/>
      <c r="B143" s="384"/>
      <c r="C143" s="384"/>
      <c r="D143" s="384"/>
      <c r="E143" s="384"/>
      <c r="F143" s="384"/>
      <c r="G143" s="384"/>
      <c r="H143" s="385"/>
      <c r="I143" s="26"/>
      <c r="J143" s="26"/>
      <c r="K143" s="26"/>
      <c r="L143" s="384"/>
      <c r="M143" s="384"/>
      <c r="N143" s="384"/>
      <c r="O143" s="384"/>
      <c r="P143" s="384"/>
      <c r="Q143" s="384"/>
      <c r="R143" s="384"/>
      <c r="S143" s="384"/>
      <c r="T143" s="26"/>
      <c r="U143" s="26"/>
      <c r="V143" s="26"/>
      <c r="W143" s="26"/>
      <c r="X143" s="26"/>
      <c r="Y143" s="384"/>
      <c r="Z143" s="384"/>
    </row>
    <row r="144" spans="1:26" ht="11.25" customHeight="1">
      <c r="A144" s="384"/>
      <c r="B144" s="384"/>
      <c r="C144" s="384"/>
      <c r="D144" s="384"/>
      <c r="E144" s="384"/>
      <c r="F144" s="384"/>
      <c r="G144" s="384"/>
      <c r="H144" s="385"/>
      <c r="I144" s="26"/>
      <c r="J144" s="26"/>
      <c r="K144" s="26"/>
      <c r="L144" s="384"/>
      <c r="M144" s="384"/>
      <c r="N144" s="384"/>
      <c r="O144" s="384"/>
      <c r="P144" s="384"/>
      <c r="Q144" s="384"/>
      <c r="R144" s="384"/>
      <c r="S144" s="384"/>
      <c r="T144" s="26"/>
      <c r="U144" s="26"/>
      <c r="V144" s="26"/>
      <c r="W144" s="26"/>
      <c r="X144" s="26"/>
      <c r="Y144" s="384"/>
      <c r="Z144" s="384"/>
    </row>
    <row r="145" spans="1:26" ht="11.25" customHeight="1">
      <c r="A145" s="384"/>
      <c r="B145" s="384"/>
      <c r="C145" s="384"/>
      <c r="D145" s="384"/>
      <c r="E145" s="384"/>
      <c r="F145" s="384"/>
      <c r="G145" s="384"/>
      <c r="H145" s="385"/>
      <c r="I145" s="26"/>
      <c r="J145" s="26"/>
      <c r="K145" s="26"/>
      <c r="L145" s="384"/>
      <c r="M145" s="384"/>
      <c r="N145" s="384"/>
      <c r="O145" s="384"/>
      <c r="P145" s="384"/>
      <c r="Q145" s="384"/>
      <c r="R145" s="384"/>
      <c r="S145" s="384"/>
      <c r="T145" s="26"/>
      <c r="U145" s="26"/>
      <c r="V145" s="26"/>
      <c r="W145" s="26"/>
      <c r="X145" s="26"/>
      <c r="Y145" s="384"/>
      <c r="Z145" s="384"/>
    </row>
    <row r="146" spans="1:26" ht="11.25" customHeight="1">
      <c r="A146" s="384"/>
      <c r="B146" s="384"/>
      <c r="C146" s="384"/>
      <c r="D146" s="384"/>
      <c r="E146" s="384"/>
      <c r="F146" s="384"/>
      <c r="G146" s="384"/>
      <c r="H146" s="385"/>
      <c r="I146" s="26"/>
      <c r="J146" s="26"/>
      <c r="K146" s="26"/>
      <c r="L146" s="384"/>
      <c r="M146" s="384"/>
      <c r="N146" s="384"/>
      <c r="O146" s="384"/>
      <c r="P146" s="384"/>
      <c r="Q146" s="384"/>
      <c r="R146" s="384"/>
      <c r="S146" s="384"/>
      <c r="T146" s="26"/>
      <c r="U146" s="26"/>
      <c r="V146" s="26"/>
      <c r="W146" s="26"/>
      <c r="X146" s="26"/>
      <c r="Y146" s="384"/>
      <c r="Z146" s="384"/>
    </row>
    <row r="147" spans="1:26" ht="11.25" customHeight="1">
      <c r="A147" s="384"/>
      <c r="B147" s="384"/>
      <c r="C147" s="384"/>
      <c r="D147" s="384"/>
      <c r="E147" s="384"/>
      <c r="F147" s="384"/>
      <c r="G147" s="384"/>
      <c r="H147" s="385"/>
      <c r="I147" s="26"/>
      <c r="J147" s="26"/>
      <c r="K147" s="26"/>
      <c r="L147" s="384"/>
      <c r="M147" s="384"/>
      <c r="N147" s="384"/>
      <c r="O147" s="384"/>
      <c r="P147" s="384"/>
      <c r="Q147" s="384"/>
      <c r="R147" s="384"/>
      <c r="S147" s="384"/>
      <c r="T147" s="26"/>
      <c r="U147" s="26"/>
      <c r="V147" s="26"/>
      <c r="W147" s="26"/>
      <c r="X147" s="26"/>
      <c r="Y147" s="384"/>
      <c r="Z147" s="384"/>
    </row>
    <row r="148" spans="1:26" ht="11.25" customHeight="1">
      <c r="A148" s="384"/>
      <c r="B148" s="384"/>
      <c r="C148" s="384"/>
      <c r="D148" s="384"/>
      <c r="E148" s="384"/>
      <c r="F148" s="384"/>
      <c r="G148" s="384"/>
      <c r="H148" s="385"/>
      <c r="I148" s="26"/>
      <c r="J148" s="26"/>
      <c r="K148" s="26"/>
      <c r="L148" s="384"/>
      <c r="M148" s="384"/>
      <c r="N148" s="384"/>
      <c r="O148" s="384"/>
      <c r="P148" s="384"/>
      <c r="Q148" s="384"/>
      <c r="R148" s="384"/>
      <c r="S148" s="384"/>
      <c r="T148" s="26"/>
      <c r="U148" s="26"/>
      <c r="V148" s="26"/>
      <c r="W148" s="26"/>
      <c r="X148" s="26"/>
      <c r="Y148" s="384"/>
      <c r="Z148" s="384"/>
    </row>
    <row r="149" spans="1:26" ht="11.25" customHeight="1">
      <c r="A149" s="384"/>
      <c r="B149" s="384"/>
      <c r="C149" s="384"/>
      <c r="D149" s="384"/>
      <c r="E149" s="384"/>
      <c r="F149" s="384"/>
      <c r="G149" s="384"/>
      <c r="H149" s="385"/>
      <c r="I149" s="26"/>
      <c r="J149" s="26"/>
      <c r="K149" s="26"/>
      <c r="L149" s="384"/>
      <c r="M149" s="384"/>
      <c r="N149" s="384"/>
      <c r="O149" s="384"/>
      <c r="P149" s="384"/>
      <c r="Q149" s="384"/>
      <c r="R149" s="384"/>
      <c r="S149" s="384"/>
      <c r="T149" s="26"/>
      <c r="U149" s="26"/>
      <c r="V149" s="26"/>
      <c r="W149" s="26"/>
      <c r="X149" s="26"/>
      <c r="Y149" s="384"/>
      <c r="Z149" s="384"/>
    </row>
    <row r="150" spans="1:26" ht="11.25" customHeight="1">
      <c r="A150" s="384"/>
      <c r="B150" s="384"/>
      <c r="C150" s="384"/>
      <c r="D150" s="384"/>
      <c r="E150" s="384"/>
      <c r="F150" s="384"/>
      <c r="G150" s="384"/>
      <c r="H150" s="385"/>
      <c r="I150" s="26"/>
      <c r="J150" s="26"/>
      <c r="K150" s="26"/>
      <c r="L150" s="384"/>
      <c r="M150" s="384"/>
      <c r="N150" s="384"/>
      <c r="O150" s="384"/>
      <c r="P150" s="384"/>
      <c r="Q150" s="384"/>
      <c r="R150" s="384"/>
      <c r="S150" s="384"/>
      <c r="T150" s="26"/>
      <c r="U150" s="26"/>
      <c r="V150" s="26"/>
      <c r="W150" s="26"/>
      <c r="X150" s="26"/>
      <c r="Y150" s="384"/>
      <c r="Z150" s="384"/>
    </row>
    <row r="151" spans="1:26" ht="11.25" customHeight="1">
      <c r="A151" s="384"/>
      <c r="B151" s="384"/>
      <c r="C151" s="384"/>
      <c r="D151" s="384"/>
      <c r="E151" s="384"/>
      <c r="F151" s="384"/>
      <c r="G151" s="384"/>
      <c r="H151" s="385"/>
      <c r="I151" s="26"/>
      <c r="J151" s="26"/>
      <c r="K151" s="26"/>
      <c r="L151" s="384"/>
      <c r="M151" s="384"/>
      <c r="N151" s="384"/>
      <c r="O151" s="384"/>
      <c r="P151" s="384"/>
      <c r="Q151" s="384"/>
      <c r="R151" s="384"/>
      <c r="S151" s="384"/>
      <c r="T151" s="26"/>
      <c r="U151" s="26"/>
      <c r="V151" s="26"/>
      <c r="W151" s="26"/>
      <c r="X151" s="26"/>
      <c r="Y151" s="384"/>
      <c r="Z151" s="384"/>
    </row>
    <row r="152" spans="1:26" ht="11.25" customHeight="1">
      <c r="A152" s="384"/>
      <c r="B152" s="384"/>
      <c r="C152" s="384"/>
      <c r="D152" s="384"/>
      <c r="E152" s="384"/>
      <c r="F152" s="384"/>
      <c r="G152" s="384"/>
      <c r="H152" s="385"/>
      <c r="I152" s="26"/>
      <c r="J152" s="26"/>
      <c r="K152" s="26"/>
      <c r="L152" s="384"/>
      <c r="M152" s="384"/>
      <c r="N152" s="384"/>
      <c r="O152" s="384"/>
      <c r="P152" s="384"/>
      <c r="Q152" s="384"/>
      <c r="R152" s="384"/>
      <c r="S152" s="384"/>
      <c r="T152" s="26"/>
      <c r="U152" s="26"/>
      <c r="V152" s="26"/>
      <c r="W152" s="26"/>
      <c r="X152" s="26"/>
      <c r="Y152" s="384"/>
      <c r="Z152" s="384"/>
    </row>
    <row r="153" spans="1:26" ht="11.25" customHeight="1">
      <c r="A153" s="384"/>
      <c r="B153" s="384"/>
      <c r="C153" s="384"/>
      <c r="D153" s="384"/>
      <c r="E153" s="384"/>
      <c r="F153" s="384"/>
      <c r="G153" s="384"/>
      <c r="H153" s="385"/>
      <c r="I153" s="26"/>
      <c r="J153" s="26"/>
      <c r="K153" s="26"/>
      <c r="L153" s="384"/>
      <c r="M153" s="384"/>
      <c r="N153" s="384"/>
      <c r="O153" s="384"/>
      <c r="P153" s="384"/>
      <c r="Q153" s="384"/>
      <c r="R153" s="384"/>
      <c r="S153" s="384"/>
      <c r="T153" s="26"/>
      <c r="U153" s="26"/>
      <c r="V153" s="26"/>
      <c r="W153" s="26"/>
      <c r="X153" s="26"/>
      <c r="Y153" s="384"/>
      <c r="Z153" s="384"/>
    </row>
    <row r="154" spans="1:26" ht="11.25" customHeight="1">
      <c r="A154" s="384"/>
      <c r="B154" s="384"/>
      <c r="C154" s="384"/>
      <c r="D154" s="384"/>
      <c r="E154" s="384"/>
      <c r="F154" s="384"/>
      <c r="G154" s="384"/>
      <c r="H154" s="385"/>
      <c r="I154" s="26"/>
      <c r="J154" s="26"/>
      <c r="K154" s="26"/>
      <c r="L154" s="384"/>
      <c r="M154" s="384"/>
      <c r="N154" s="384"/>
      <c r="O154" s="384"/>
      <c r="P154" s="384"/>
      <c r="Q154" s="384"/>
      <c r="R154" s="384"/>
      <c r="S154" s="384"/>
      <c r="T154" s="26"/>
      <c r="U154" s="26"/>
      <c r="V154" s="26"/>
      <c r="W154" s="26"/>
      <c r="X154" s="26"/>
      <c r="Y154" s="384"/>
      <c r="Z154" s="384"/>
    </row>
    <row r="155" spans="1:26" ht="11.25" customHeight="1">
      <c r="A155" s="384"/>
      <c r="B155" s="384"/>
      <c r="C155" s="384"/>
      <c r="D155" s="384"/>
      <c r="E155" s="384"/>
      <c r="F155" s="384"/>
      <c r="G155" s="384"/>
      <c r="H155" s="385"/>
      <c r="I155" s="26"/>
      <c r="J155" s="26"/>
      <c r="K155" s="26"/>
      <c r="L155" s="384"/>
      <c r="M155" s="384"/>
      <c r="N155" s="384"/>
      <c r="O155" s="384"/>
      <c r="P155" s="384"/>
      <c r="Q155" s="384"/>
      <c r="R155" s="384"/>
      <c r="S155" s="384"/>
      <c r="T155" s="26"/>
      <c r="U155" s="26"/>
      <c r="V155" s="26"/>
      <c r="W155" s="26"/>
      <c r="X155" s="26"/>
      <c r="Y155" s="384"/>
      <c r="Z155" s="384"/>
    </row>
    <row r="156" spans="1:26" ht="11.25" customHeight="1">
      <c r="A156" s="384"/>
      <c r="B156" s="384"/>
      <c r="C156" s="384"/>
      <c r="D156" s="384"/>
      <c r="E156" s="384"/>
      <c r="F156" s="384"/>
      <c r="G156" s="384"/>
      <c r="H156" s="385"/>
      <c r="I156" s="26"/>
      <c r="J156" s="26"/>
      <c r="K156" s="26"/>
      <c r="L156" s="384"/>
      <c r="M156" s="384"/>
      <c r="N156" s="384"/>
      <c r="O156" s="384"/>
      <c r="P156" s="384"/>
      <c r="Q156" s="384"/>
      <c r="R156" s="384"/>
      <c r="S156" s="384"/>
      <c r="T156" s="26"/>
      <c r="U156" s="26"/>
      <c r="V156" s="26"/>
      <c r="W156" s="26"/>
      <c r="X156" s="26"/>
      <c r="Y156" s="384"/>
      <c r="Z156" s="384"/>
    </row>
    <row r="157" spans="1:26" ht="11.25" customHeight="1">
      <c r="A157" s="384"/>
      <c r="B157" s="384"/>
      <c r="C157" s="384"/>
      <c r="D157" s="384"/>
      <c r="E157" s="384"/>
      <c r="F157" s="384"/>
      <c r="G157" s="384"/>
      <c r="H157" s="385"/>
      <c r="I157" s="26"/>
      <c r="J157" s="26"/>
      <c r="K157" s="26"/>
      <c r="L157" s="384"/>
      <c r="M157" s="384"/>
      <c r="N157" s="384"/>
      <c r="O157" s="384"/>
      <c r="P157" s="384"/>
      <c r="Q157" s="384"/>
      <c r="R157" s="384"/>
      <c r="S157" s="384"/>
      <c r="T157" s="26"/>
      <c r="U157" s="26"/>
      <c r="V157" s="26"/>
      <c r="W157" s="26"/>
      <c r="X157" s="26"/>
      <c r="Y157" s="384"/>
      <c r="Z157" s="384"/>
    </row>
    <row r="158" spans="1:26" ht="11.25" customHeight="1">
      <c r="A158" s="384"/>
      <c r="B158" s="384"/>
      <c r="C158" s="384"/>
      <c r="D158" s="384"/>
      <c r="E158" s="384"/>
      <c r="F158" s="384"/>
      <c r="G158" s="384"/>
      <c r="H158" s="385"/>
      <c r="I158" s="26"/>
      <c r="J158" s="26"/>
      <c r="K158" s="26"/>
      <c r="L158" s="384"/>
      <c r="M158" s="384"/>
      <c r="N158" s="384"/>
      <c r="O158" s="384"/>
      <c r="P158" s="384"/>
      <c r="Q158" s="384"/>
      <c r="R158" s="384"/>
      <c r="S158" s="384"/>
      <c r="T158" s="26"/>
      <c r="U158" s="26"/>
      <c r="V158" s="26"/>
      <c r="W158" s="26"/>
      <c r="X158" s="26"/>
      <c r="Y158" s="384"/>
      <c r="Z158" s="384"/>
    </row>
    <row r="159" spans="1:26" ht="11.25" customHeight="1">
      <c r="A159" s="384"/>
      <c r="B159" s="384"/>
      <c r="C159" s="384"/>
      <c r="D159" s="384"/>
      <c r="E159" s="384"/>
      <c r="F159" s="384"/>
      <c r="G159" s="384"/>
      <c r="H159" s="385"/>
      <c r="I159" s="26"/>
      <c r="J159" s="26"/>
      <c r="K159" s="26"/>
      <c r="L159" s="384"/>
      <c r="M159" s="384"/>
      <c r="N159" s="384"/>
      <c r="O159" s="384"/>
      <c r="P159" s="384"/>
      <c r="Q159" s="384"/>
      <c r="R159" s="384"/>
      <c r="S159" s="384"/>
      <c r="T159" s="26"/>
      <c r="U159" s="26"/>
      <c r="V159" s="26"/>
      <c r="W159" s="26"/>
      <c r="X159" s="26"/>
      <c r="Y159" s="384"/>
      <c r="Z159" s="384"/>
    </row>
    <row r="160" spans="1:26" ht="11.25" customHeight="1">
      <c r="A160" s="384"/>
      <c r="B160" s="384"/>
      <c r="C160" s="384"/>
      <c r="D160" s="384"/>
      <c r="E160" s="384"/>
      <c r="F160" s="384"/>
      <c r="G160" s="384"/>
      <c r="H160" s="385"/>
      <c r="I160" s="26"/>
      <c r="J160" s="26"/>
      <c r="K160" s="26"/>
      <c r="L160" s="384"/>
      <c r="M160" s="384"/>
      <c r="N160" s="384"/>
      <c r="O160" s="384"/>
      <c r="P160" s="384"/>
      <c r="Q160" s="384"/>
      <c r="R160" s="384"/>
      <c r="S160" s="384"/>
      <c r="T160" s="26"/>
      <c r="U160" s="26"/>
      <c r="V160" s="26"/>
      <c r="W160" s="26"/>
      <c r="X160" s="26"/>
      <c r="Y160" s="384"/>
      <c r="Z160" s="384"/>
    </row>
    <row r="161" spans="1:26" ht="11.25" customHeight="1">
      <c r="A161" s="384"/>
      <c r="B161" s="384"/>
      <c r="C161" s="384"/>
      <c r="D161" s="384"/>
      <c r="E161" s="384"/>
      <c r="F161" s="384"/>
      <c r="G161" s="384"/>
      <c r="H161" s="385"/>
      <c r="I161" s="26"/>
      <c r="J161" s="26"/>
      <c r="K161" s="26"/>
      <c r="L161" s="384"/>
      <c r="M161" s="384"/>
      <c r="N161" s="384"/>
      <c r="O161" s="384"/>
      <c r="P161" s="384"/>
      <c r="Q161" s="384"/>
      <c r="R161" s="384"/>
      <c r="S161" s="384"/>
      <c r="T161" s="26"/>
      <c r="U161" s="26"/>
      <c r="V161" s="26"/>
      <c r="W161" s="26"/>
      <c r="X161" s="26"/>
      <c r="Y161" s="384"/>
      <c r="Z161" s="384"/>
    </row>
    <row r="162" spans="1:26" ht="11.25" customHeight="1">
      <c r="A162" s="384"/>
      <c r="B162" s="384"/>
      <c r="C162" s="384"/>
      <c r="D162" s="384"/>
      <c r="E162" s="384"/>
      <c r="F162" s="384"/>
      <c r="G162" s="384"/>
      <c r="H162" s="385"/>
      <c r="I162" s="26"/>
      <c r="J162" s="26"/>
      <c r="K162" s="26"/>
      <c r="L162" s="384"/>
      <c r="M162" s="384"/>
      <c r="N162" s="384"/>
      <c r="O162" s="384"/>
      <c r="P162" s="384"/>
      <c r="Q162" s="384"/>
      <c r="R162" s="384"/>
      <c r="S162" s="384"/>
      <c r="T162" s="26"/>
      <c r="U162" s="26"/>
      <c r="V162" s="26"/>
      <c r="W162" s="26"/>
      <c r="X162" s="26"/>
      <c r="Y162" s="384"/>
      <c r="Z162" s="384"/>
    </row>
    <row r="163" spans="1:26" ht="11.25" customHeight="1">
      <c r="A163" s="384"/>
      <c r="B163" s="384"/>
      <c r="C163" s="384"/>
      <c r="D163" s="384"/>
      <c r="E163" s="384"/>
      <c r="F163" s="384"/>
      <c r="G163" s="384"/>
      <c r="H163" s="385"/>
      <c r="I163" s="26"/>
      <c r="J163" s="26"/>
      <c r="K163" s="26"/>
      <c r="L163" s="384"/>
      <c r="M163" s="384"/>
      <c r="N163" s="384"/>
      <c r="O163" s="384"/>
      <c r="P163" s="384"/>
      <c r="Q163" s="384"/>
      <c r="R163" s="384"/>
      <c r="S163" s="384"/>
      <c r="T163" s="26"/>
      <c r="U163" s="26"/>
      <c r="V163" s="26"/>
      <c r="W163" s="26"/>
      <c r="X163" s="26"/>
      <c r="Y163" s="384"/>
      <c r="Z163" s="384"/>
    </row>
    <row r="164" spans="1:26" ht="11.25" customHeight="1">
      <c r="A164" s="384"/>
      <c r="B164" s="384"/>
      <c r="C164" s="384"/>
      <c r="D164" s="384"/>
      <c r="E164" s="384"/>
      <c r="F164" s="384"/>
      <c r="G164" s="384"/>
      <c r="H164" s="385"/>
      <c r="I164" s="26"/>
      <c r="J164" s="26"/>
      <c r="K164" s="26"/>
      <c r="L164" s="384"/>
      <c r="M164" s="384"/>
      <c r="N164" s="384"/>
      <c r="O164" s="384"/>
      <c r="P164" s="384"/>
      <c r="Q164" s="384"/>
      <c r="R164" s="384"/>
      <c r="S164" s="384"/>
      <c r="T164" s="26"/>
      <c r="U164" s="26"/>
      <c r="V164" s="26"/>
      <c r="W164" s="26"/>
      <c r="X164" s="26"/>
      <c r="Y164" s="384"/>
      <c r="Z164" s="384"/>
    </row>
    <row r="165" spans="1:26" ht="11.25" customHeight="1">
      <c r="A165" s="384"/>
      <c r="B165" s="384"/>
      <c r="C165" s="384"/>
      <c r="D165" s="384"/>
      <c r="E165" s="384"/>
      <c r="F165" s="384"/>
      <c r="G165" s="384"/>
      <c r="H165" s="385"/>
      <c r="I165" s="26"/>
      <c r="J165" s="26"/>
      <c r="K165" s="26"/>
      <c r="L165" s="384"/>
      <c r="M165" s="384"/>
      <c r="N165" s="384"/>
      <c r="O165" s="384"/>
      <c r="P165" s="384"/>
      <c r="Q165" s="384"/>
      <c r="R165" s="384"/>
      <c r="S165" s="384"/>
      <c r="T165" s="26"/>
      <c r="U165" s="26"/>
      <c r="V165" s="26"/>
      <c r="W165" s="26"/>
      <c r="X165" s="26"/>
      <c r="Y165" s="384"/>
      <c r="Z165" s="384"/>
    </row>
    <row r="166" spans="1:26" ht="11.25" customHeight="1">
      <c r="A166" s="384"/>
      <c r="B166" s="384"/>
      <c r="C166" s="384"/>
      <c r="D166" s="384"/>
      <c r="E166" s="384"/>
      <c r="F166" s="384"/>
      <c r="G166" s="384"/>
      <c r="H166" s="385"/>
      <c r="I166" s="26"/>
      <c r="J166" s="26"/>
      <c r="K166" s="26"/>
      <c r="L166" s="384"/>
      <c r="M166" s="384"/>
      <c r="N166" s="384"/>
      <c r="O166" s="384"/>
      <c r="P166" s="384"/>
      <c r="Q166" s="384"/>
      <c r="R166" s="384"/>
      <c r="S166" s="384"/>
      <c r="T166" s="26"/>
      <c r="U166" s="26"/>
      <c r="V166" s="26"/>
      <c r="W166" s="26"/>
      <c r="X166" s="26"/>
      <c r="Y166" s="384"/>
      <c r="Z166" s="384"/>
    </row>
    <row r="167" spans="1:26" ht="11.25" customHeight="1">
      <c r="A167" s="384"/>
      <c r="B167" s="384"/>
      <c r="C167" s="384"/>
      <c r="D167" s="384"/>
      <c r="E167" s="384"/>
      <c r="F167" s="384"/>
      <c r="G167" s="384"/>
      <c r="H167" s="385"/>
      <c r="I167" s="26"/>
      <c r="J167" s="26"/>
      <c r="K167" s="26"/>
      <c r="L167" s="384"/>
      <c r="M167" s="384"/>
      <c r="N167" s="384"/>
      <c r="O167" s="384"/>
      <c r="P167" s="384"/>
      <c r="Q167" s="384"/>
      <c r="R167" s="384"/>
      <c r="S167" s="384"/>
      <c r="T167" s="26"/>
      <c r="U167" s="26"/>
      <c r="V167" s="26"/>
      <c r="W167" s="26"/>
      <c r="X167" s="26"/>
      <c r="Y167" s="384"/>
      <c r="Z167" s="384"/>
    </row>
    <row r="168" spans="1:26" ht="11.25" customHeight="1">
      <c r="A168" s="384"/>
      <c r="B168" s="384"/>
      <c r="C168" s="384"/>
      <c r="D168" s="384"/>
      <c r="E168" s="384"/>
      <c r="F168" s="384"/>
      <c r="G168" s="384"/>
      <c r="H168" s="385"/>
      <c r="I168" s="26"/>
      <c r="J168" s="26"/>
      <c r="K168" s="26"/>
      <c r="L168" s="384"/>
      <c r="M168" s="384"/>
      <c r="N168" s="384"/>
      <c r="O168" s="384"/>
      <c r="P168" s="384"/>
      <c r="Q168" s="384"/>
      <c r="R168" s="384"/>
      <c r="S168" s="384"/>
      <c r="T168" s="26"/>
      <c r="U168" s="26"/>
      <c r="V168" s="26"/>
      <c r="W168" s="26"/>
      <c r="X168" s="26"/>
      <c r="Y168" s="384"/>
      <c r="Z168" s="384"/>
    </row>
    <row r="169" spans="1:26" ht="11.25" customHeight="1">
      <c r="A169" s="384"/>
      <c r="B169" s="384"/>
      <c r="C169" s="384"/>
      <c r="D169" s="384"/>
      <c r="E169" s="384"/>
      <c r="F169" s="384"/>
      <c r="G169" s="384"/>
      <c r="H169" s="385"/>
      <c r="I169" s="26"/>
      <c r="J169" s="26"/>
      <c r="K169" s="26"/>
      <c r="L169" s="384"/>
      <c r="M169" s="384"/>
      <c r="N169" s="384"/>
      <c r="O169" s="384"/>
      <c r="P169" s="384"/>
      <c r="Q169" s="384"/>
      <c r="R169" s="384"/>
      <c r="S169" s="384"/>
      <c r="T169" s="26"/>
      <c r="U169" s="26"/>
      <c r="V169" s="26"/>
      <c r="W169" s="26"/>
      <c r="X169" s="26"/>
      <c r="Y169" s="384"/>
      <c r="Z169" s="384"/>
    </row>
    <row r="170" spans="1:26" ht="11.25" customHeight="1">
      <c r="A170" s="384"/>
      <c r="B170" s="384"/>
      <c r="C170" s="384"/>
      <c r="D170" s="384"/>
      <c r="E170" s="384"/>
      <c r="F170" s="384"/>
      <c r="G170" s="384"/>
      <c r="H170" s="385"/>
      <c r="I170" s="26"/>
      <c r="J170" s="26"/>
      <c r="K170" s="26"/>
      <c r="L170" s="384"/>
      <c r="M170" s="384"/>
      <c r="N170" s="384"/>
      <c r="O170" s="384"/>
      <c r="P170" s="384"/>
      <c r="Q170" s="384"/>
      <c r="R170" s="384"/>
      <c r="S170" s="384"/>
      <c r="T170" s="26"/>
      <c r="U170" s="26"/>
      <c r="V170" s="26"/>
      <c r="W170" s="26"/>
      <c r="X170" s="26"/>
      <c r="Y170" s="384"/>
      <c r="Z170" s="384"/>
    </row>
    <row r="171" spans="1:26" ht="11.25" customHeight="1">
      <c r="A171" s="384"/>
      <c r="B171" s="384"/>
      <c r="C171" s="384"/>
      <c r="D171" s="384"/>
      <c r="E171" s="384"/>
      <c r="F171" s="384"/>
      <c r="G171" s="384"/>
      <c r="H171" s="385"/>
      <c r="I171" s="26"/>
      <c r="J171" s="26"/>
      <c r="K171" s="26"/>
      <c r="L171" s="384"/>
      <c r="M171" s="384"/>
      <c r="N171" s="384"/>
      <c r="O171" s="384"/>
      <c r="P171" s="384"/>
      <c r="Q171" s="384"/>
      <c r="R171" s="384"/>
      <c r="S171" s="384"/>
      <c r="T171" s="26"/>
      <c r="U171" s="26"/>
      <c r="V171" s="26"/>
      <c r="W171" s="26"/>
      <c r="X171" s="26"/>
      <c r="Y171" s="384"/>
      <c r="Z171" s="384"/>
    </row>
    <row r="172" spans="1:26" ht="11.25" customHeight="1">
      <c r="A172" s="384"/>
      <c r="B172" s="384"/>
      <c r="C172" s="384"/>
      <c r="D172" s="384"/>
      <c r="E172" s="384"/>
      <c r="F172" s="384"/>
      <c r="G172" s="384"/>
      <c r="H172" s="385"/>
      <c r="I172" s="26"/>
      <c r="J172" s="26"/>
      <c r="K172" s="26"/>
      <c r="L172" s="384"/>
      <c r="M172" s="384"/>
      <c r="N172" s="384"/>
      <c r="O172" s="384"/>
      <c r="P172" s="384"/>
      <c r="Q172" s="384"/>
      <c r="R172" s="384"/>
      <c r="S172" s="384"/>
      <c r="T172" s="26"/>
      <c r="U172" s="26"/>
      <c r="V172" s="26"/>
      <c r="W172" s="26"/>
      <c r="X172" s="26"/>
      <c r="Y172" s="384"/>
      <c r="Z172" s="384"/>
    </row>
    <row r="173" spans="1:26" ht="11.25" customHeight="1">
      <c r="A173" s="384"/>
      <c r="B173" s="384"/>
      <c r="C173" s="384"/>
      <c r="D173" s="384"/>
      <c r="E173" s="384"/>
      <c r="F173" s="384"/>
      <c r="G173" s="384"/>
      <c r="H173" s="385"/>
      <c r="I173" s="26"/>
      <c r="J173" s="26"/>
      <c r="K173" s="26"/>
      <c r="L173" s="384"/>
      <c r="M173" s="384"/>
      <c r="N173" s="384"/>
      <c r="O173" s="384"/>
      <c r="P173" s="384"/>
      <c r="Q173" s="384"/>
      <c r="R173" s="384"/>
      <c r="S173" s="384"/>
      <c r="T173" s="26"/>
      <c r="U173" s="26"/>
      <c r="V173" s="26"/>
      <c r="W173" s="26"/>
      <c r="X173" s="26"/>
      <c r="Y173" s="384"/>
      <c r="Z173" s="384"/>
    </row>
    <row r="174" spans="1:26" ht="11.25" customHeight="1">
      <c r="A174" s="384"/>
      <c r="B174" s="384"/>
      <c r="C174" s="384"/>
      <c r="D174" s="384"/>
      <c r="E174" s="384"/>
      <c r="F174" s="384"/>
      <c r="G174" s="384"/>
      <c r="H174" s="385"/>
      <c r="I174" s="26"/>
      <c r="J174" s="26"/>
      <c r="K174" s="26"/>
      <c r="L174" s="384"/>
      <c r="M174" s="384"/>
      <c r="N174" s="384"/>
      <c r="O174" s="384"/>
      <c r="P174" s="384"/>
      <c r="Q174" s="384"/>
      <c r="R174" s="384"/>
      <c r="S174" s="384"/>
      <c r="T174" s="26"/>
      <c r="U174" s="26"/>
      <c r="V174" s="26"/>
      <c r="W174" s="26"/>
      <c r="X174" s="26"/>
      <c r="Y174" s="384"/>
      <c r="Z174" s="384"/>
    </row>
    <row r="175" spans="1:26" ht="11.25" customHeight="1">
      <c r="A175" s="384"/>
      <c r="B175" s="384"/>
      <c r="C175" s="384"/>
      <c r="D175" s="384"/>
      <c r="E175" s="384"/>
      <c r="F175" s="384"/>
      <c r="G175" s="384"/>
      <c r="H175" s="385"/>
      <c r="I175" s="26"/>
      <c r="J175" s="26"/>
      <c r="K175" s="26"/>
      <c r="L175" s="384"/>
      <c r="M175" s="384"/>
      <c r="N175" s="384"/>
      <c r="O175" s="384"/>
      <c r="P175" s="384"/>
      <c r="Q175" s="384"/>
      <c r="R175" s="384"/>
      <c r="S175" s="384"/>
      <c r="T175" s="26"/>
      <c r="U175" s="26"/>
      <c r="V175" s="26"/>
      <c r="W175" s="26"/>
      <c r="X175" s="26"/>
      <c r="Y175" s="384"/>
      <c r="Z175" s="384"/>
    </row>
    <row r="176" spans="1:26" ht="11.25" customHeight="1">
      <c r="A176" s="384"/>
      <c r="B176" s="384"/>
      <c r="C176" s="384"/>
      <c r="D176" s="384"/>
      <c r="E176" s="384"/>
      <c r="F176" s="384"/>
      <c r="G176" s="384"/>
      <c r="H176" s="385"/>
      <c r="I176" s="26"/>
      <c r="J176" s="26"/>
      <c r="K176" s="26"/>
      <c r="L176" s="384"/>
      <c r="M176" s="384"/>
      <c r="N176" s="384"/>
      <c r="O176" s="384"/>
      <c r="P176" s="384"/>
      <c r="Q176" s="384"/>
      <c r="R176" s="384"/>
      <c r="S176" s="384"/>
      <c r="T176" s="26"/>
      <c r="U176" s="26"/>
      <c r="V176" s="26"/>
      <c r="W176" s="26"/>
      <c r="X176" s="26"/>
      <c r="Y176" s="384"/>
      <c r="Z176" s="384"/>
    </row>
    <row r="177" spans="1:26" ht="11.25" customHeight="1">
      <c r="A177" s="384"/>
      <c r="B177" s="384"/>
      <c r="C177" s="384"/>
      <c r="D177" s="384"/>
      <c r="E177" s="384"/>
      <c r="F177" s="384"/>
      <c r="G177" s="384"/>
      <c r="H177" s="385"/>
      <c r="I177" s="26"/>
      <c r="J177" s="26"/>
      <c r="K177" s="26"/>
      <c r="L177" s="384"/>
      <c r="M177" s="384"/>
      <c r="N177" s="384"/>
      <c r="O177" s="384"/>
      <c r="P177" s="384"/>
      <c r="Q177" s="384"/>
      <c r="R177" s="384"/>
      <c r="S177" s="384"/>
      <c r="T177" s="26"/>
      <c r="U177" s="26"/>
      <c r="V177" s="26"/>
      <c r="W177" s="26"/>
      <c r="X177" s="26"/>
      <c r="Y177" s="384"/>
      <c r="Z177" s="384"/>
    </row>
    <row r="178" spans="1:26" ht="11.25" customHeight="1">
      <c r="A178" s="384"/>
      <c r="B178" s="384"/>
      <c r="C178" s="384"/>
      <c r="D178" s="384"/>
      <c r="E178" s="384"/>
      <c r="F178" s="384"/>
      <c r="G178" s="384"/>
      <c r="H178" s="385"/>
      <c r="I178" s="26"/>
      <c r="J178" s="26"/>
      <c r="K178" s="26"/>
      <c r="L178" s="384"/>
      <c r="M178" s="384"/>
      <c r="N178" s="384"/>
      <c r="O178" s="384"/>
      <c r="P178" s="384"/>
      <c r="Q178" s="384"/>
      <c r="R178" s="384"/>
      <c r="S178" s="384"/>
      <c r="T178" s="26"/>
      <c r="U178" s="26"/>
      <c r="V178" s="26"/>
      <c r="W178" s="26"/>
      <c r="X178" s="26"/>
      <c r="Y178" s="384"/>
      <c r="Z178" s="384"/>
    </row>
    <row r="179" spans="1:26" ht="11.25" customHeight="1">
      <c r="A179" s="384"/>
      <c r="B179" s="384"/>
      <c r="C179" s="384"/>
      <c r="D179" s="384"/>
      <c r="E179" s="384"/>
      <c r="F179" s="384"/>
      <c r="G179" s="384"/>
      <c r="H179" s="385"/>
      <c r="I179" s="26"/>
      <c r="J179" s="26"/>
      <c r="K179" s="26"/>
      <c r="L179" s="384"/>
      <c r="M179" s="384"/>
      <c r="N179" s="384"/>
      <c r="O179" s="384"/>
      <c r="P179" s="384"/>
      <c r="Q179" s="384"/>
      <c r="R179" s="384"/>
      <c r="S179" s="384"/>
      <c r="T179" s="26"/>
      <c r="U179" s="26"/>
      <c r="V179" s="26"/>
      <c r="W179" s="26"/>
      <c r="X179" s="26"/>
      <c r="Y179" s="384"/>
      <c r="Z179" s="384"/>
    </row>
    <row r="180" spans="1:26" ht="11.25" customHeight="1">
      <c r="A180" s="384"/>
      <c r="B180" s="384"/>
      <c r="C180" s="384"/>
      <c r="D180" s="384"/>
      <c r="E180" s="384"/>
      <c r="F180" s="384"/>
      <c r="G180" s="384"/>
      <c r="H180" s="385"/>
      <c r="I180" s="26"/>
      <c r="J180" s="26"/>
      <c r="K180" s="26"/>
      <c r="L180" s="384"/>
      <c r="M180" s="384"/>
      <c r="N180" s="384"/>
      <c r="O180" s="384"/>
      <c r="P180" s="384"/>
      <c r="Q180" s="384"/>
      <c r="R180" s="384"/>
      <c r="S180" s="384"/>
      <c r="T180" s="26"/>
      <c r="U180" s="26"/>
      <c r="V180" s="26"/>
      <c r="W180" s="26"/>
      <c r="X180" s="26"/>
      <c r="Y180" s="384"/>
      <c r="Z180" s="384"/>
    </row>
    <row r="181" spans="1:26" ht="11.25" customHeight="1">
      <c r="A181" s="384"/>
      <c r="B181" s="384"/>
      <c r="C181" s="384"/>
      <c r="D181" s="384"/>
      <c r="E181" s="384"/>
      <c r="F181" s="384"/>
      <c r="G181" s="384"/>
      <c r="H181" s="385"/>
      <c r="I181" s="26"/>
      <c r="J181" s="26"/>
      <c r="K181" s="26"/>
      <c r="L181" s="384"/>
      <c r="M181" s="384"/>
      <c r="N181" s="384"/>
      <c r="O181" s="384"/>
      <c r="P181" s="384"/>
      <c r="Q181" s="384"/>
      <c r="R181" s="384"/>
      <c r="S181" s="384"/>
      <c r="T181" s="26"/>
      <c r="U181" s="26"/>
      <c r="V181" s="26"/>
      <c r="W181" s="26"/>
      <c r="X181" s="26"/>
      <c r="Y181" s="384"/>
      <c r="Z181" s="384"/>
    </row>
    <row r="182" spans="1:26" ht="11.25" customHeight="1">
      <c r="A182" s="384"/>
      <c r="B182" s="384"/>
      <c r="C182" s="384"/>
      <c r="D182" s="384"/>
      <c r="E182" s="384"/>
      <c r="F182" s="384"/>
      <c r="G182" s="384"/>
      <c r="H182" s="385"/>
      <c r="I182" s="26"/>
      <c r="J182" s="26"/>
      <c r="K182" s="26"/>
      <c r="L182" s="384"/>
      <c r="M182" s="384"/>
      <c r="N182" s="384"/>
      <c r="O182" s="384"/>
      <c r="P182" s="384"/>
      <c r="Q182" s="384"/>
      <c r="R182" s="384"/>
      <c r="S182" s="384"/>
      <c r="T182" s="26"/>
      <c r="U182" s="26"/>
      <c r="V182" s="26"/>
      <c r="W182" s="26"/>
      <c r="X182" s="26"/>
      <c r="Y182" s="384"/>
      <c r="Z182" s="384"/>
    </row>
    <row r="183" spans="1:26" ht="11.25" customHeight="1">
      <c r="A183" s="384"/>
      <c r="B183" s="384"/>
      <c r="C183" s="384"/>
      <c r="D183" s="384"/>
      <c r="E183" s="384"/>
      <c r="F183" s="384"/>
      <c r="G183" s="384"/>
      <c r="H183" s="385"/>
      <c r="I183" s="26"/>
      <c r="J183" s="26"/>
      <c r="K183" s="26"/>
      <c r="L183" s="384"/>
      <c r="M183" s="384"/>
      <c r="N183" s="384"/>
      <c r="O183" s="384"/>
      <c r="P183" s="384"/>
      <c r="Q183" s="384"/>
      <c r="R183" s="384"/>
      <c r="S183" s="384"/>
      <c r="T183" s="26"/>
      <c r="U183" s="26"/>
      <c r="V183" s="26"/>
      <c r="W183" s="26"/>
      <c r="X183" s="26"/>
      <c r="Y183" s="384"/>
      <c r="Z183" s="384"/>
    </row>
    <row r="184" spans="1:26" ht="11.25" customHeight="1">
      <c r="A184" s="384"/>
      <c r="B184" s="384"/>
      <c r="C184" s="384"/>
      <c r="D184" s="384"/>
      <c r="E184" s="384"/>
      <c r="F184" s="384"/>
      <c r="G184" s="384"/>
      <c r="H184" s="385"/>
      <c r="I184" s="26"/>
      <c r="J184" s="26"/>
      <c r="K184" s="26"/>
      <c r="L184" s="384"/>
      <c r="M184" s="384"/>
      <c r="N184" s="384"/>
      <c r="O184" s="384"/>
      <c r="P184" s="384"/>
      <c r="Q184" s="384"/>
      <c r="R184" s="384"/>
      <c r="S184" s="384"/>
      <c r="T184" s="26"/>
      <c r="U184" s="26"/>
      <c r="V184" s="26"/>
      <c r="W184" s="26"/>
      <c r="X184" s="26"/>
      <c r="Y184" s="384"/>
      <c r="Z184" s="384"/>
    </row>
    <row r="185" spans="1:26" ht="11.25" customHeight="1">
      <c r="A185" s="384"/>
      <c r="B185" s="384"/>
      <c r="C185" s="384"/>
      <c r="D185" s="384"/>
      <c r="E185" s="384"/>
      <c r="F185" s="384"/>
      <c r="G185" s="384"/>
      <c r="H185" s="385"/>
      <c r="I185" s="26"/>
      <c r="J185" s="26"/>
      <c r="K185" s="26"/>
      <c r="L185" s="384"/>
      <c r="M185" s="384"/>
      <c r="N185" s="384"/>
      <c r="O185" s="384"/>
      <c r="P185" s="384"/>
      <c r="Q185" s="384"/>
      <c r="R185" s="384"/>
      <c r="S185" s="384"/>
      <c r="T185" s="26"/>
      <c r="U185" s="26"/>
      <c r="V185" s="26"/>
      <c r="W185" s="26"/>
      <c r="X185" s="26"/>
      <c r="Y185" s="384"/>
      <c r="Z185" s="384"/>
    </row>
    <row r="186" spans="1:26" ht="11.25" customHeight="1">
      <c r="A186" s="384"/>
      <c r="B186" s="384"/>
      <c r="C186" s="384"/>
      <c r="D186" s="384"/>
      <c r="E186" s="384"/>
      <c r="F186" s="384"/>
      <c r="G186" s="384"/>
      <c r="H186" s="385"/>
      <c r="I186" s="26"/>
      <c r="J186" s="26"/>
      <c r="K186" s="26"/>
      <c r="L186" s="384"/>
      <c r="M186" s="384"/>
      <c r="N186" s="384"/>
      <c r="O186" s="384"/>
      <c r="P186" s="384"/>
      <c r="Q186" s="384"/>
      <c r="R186" s="384"/>
      <c r="S186" s="384"/>
      <c r="T186" s="26"/>
      <c r="U186" s="26"/>
      <c r="V186" s="26"/>
      <c r="W186" s="26"/>
      <c r="X186" s="26"/>
      <c r="Y186" s="384"/>
      <c r="Z186" s="384"/>
    </row>
    <row r="187" spans="1:26" ht="11.25" customHeight="1">
      <c r="A187" s="384"/>
      <c r="B187" s="384"/>
      <c r="C187" s="384"/>
      <c r="D187" s="384"/>
      <c r="E187" s="384"/>
      <c r="F187" s="384"/>
      <c r="G187" s="384"/>
      <c r="H187" s="385"/>
      <c r="I187" s="26"/>
      <c r="J187" s="26"/>
      <c r="K187" s="26"/>
      <c r="L187" s="384"/>
      <c r="M187" s="384"/>
      <c r="N187" s="384"/>
      <c r="O187" s="384"/>
      <c r="P187" s="384"/>
      <c r="Q187" s="384"/>
      <c r="R187" s="384"/>
      <c r="S187" s="384"/>
      <c r="T187" s="26"/>
      <c r="U187" s="26"/>
      <c r="V187" s="26"/>
      <c r="W187" s="26"/>
      <c r="X187" s="26"/>
      <c r="Y187" s="384"/>
      <c r="Z187" s="384"/>
    </row>
    <row r="188" spans="1:26" ht="11.25" customHeight="1">
      <c r="A188" s="384"/>
      <c r="B188" s="384"/>
      <c r="C188" s="384"/>
      <c r="D188" s="384"/>
      <c r="E188" s="384"/>
      <c r="F188" s="384"/>
      <c r="G188" s="384"/>
      <c r="H188" s="385"/>
      <c r="I188" s="26"/>
      <c r="J188" s="26"/>
      <c r="K188" s="26"/>
      <c r="L188" s="384"/>
      <c r="M188" s="384"/>
      <c r="N188" s="384"/>
      <c r="O188" s="384"/>
      <c r="P188" s="384"/>
      <c r="Q188" s="384"/>
      <c r="R188" s="384"/>
      <c r="S188" s="384"/>
      <c r="T188" s="26"/>
      <c r="U188" s="26"/>
      <c r="V188" s="26"/>
      <c r="W188" s="26"/>
      <c r="X188" s="26"/>
      <c r="Y188" s="384"/>
      <c r="Z188" s="384"/>
    </row>
    <row r="189" spans="1:26" ht="11.25" customHeight="1">
      <c r="A189" s="384"/>
      <c r="B189" s="384"/>
      <c r="C189" s="384"/>
      <c r="D189" s="384"/>
      <c r="E189" s="384"/>
      <c r="F189" s="384"/>
      <c r="G189" s="384"/>
      <c r="H189" s="385"/>
      <c r="I189" s="26"/>
      <c r="J189" s="26"/>
      <c r="K189" s="26"/>
      <c r="L189" s="384"/>
      <c r="M189" s="384"/>
      <c r="N189" s="384"/>
      <c r="O189" s="384"/>
      <c r="P189" s="384"/>
      <c r="Q189" s="384"/>
      <c r="R189" s="384"/>
      <c r="S189" s="384"/>
      <c r="T189" s="26"/>
      <c r="U189" s="26"/>
      <c r="V189" s="26"/>
      <c r="W189" s="26"/>
      <c r="X189" s="26"/>
      <c r="Y189" s="384"/>
      <c r="Z189" s="384"/>
    </row>
    <row r="190" spans="1:26" ht="11.25" customHeight="1">
      <c r="A190" s="384"/>
      <c r="B190" s="384"/>
      <c r="C190" s="384"/>
      <c r="D190" s="384"/>
      <c r="E190" s="384"/>
      <c r="F190" s="384"/>
      <c r="G190" s="384"/>
      <c r="H190" s="385"/>
      <c r="I190" s="26"/>
      <c r="J190" s="26"/>
      <c r="K190" s="26"/>
      <c r="L190" s="384"/>
      <c r="M190" s="384"/>
      <c r="N190" s="384"/>
      <c r="O190" s="384"/>
      <c r="P190" s="384"/>
      <c r="Q190" s="384"/>
      <c r="R190" s="384"/>
      <c r="S190" s="384"/>
      <c r="T190" s="26"/>
      <c r="U190" s="26"/>
      <c r="V190" s="26"/>
      <c r="W190" s="26"/>
      <c r="X190" s="26"/>
      <c r="Y190" s="384"/>
      <c r="Z190" s="384"/>
    </row>
    <row r="191" spans="1:26" ht="11.25" customHeight="1">
      <c r="A191" s="384"/>
      <c r="B191" s="384"/>
      <c r="C191" s="384"/>
      <c r="D191" s="384"/>
      <c r="E191" s="384"/>
      <c r="F191" s="384"/>
      <c r="G191" s="384"/>
      <c r="H191" s="385"/>
      <c r="I191" s="26"/>
      <c r="J191" s="26"/>
      <c r="K191" s="26"/>
      <c r="L191" s="384"/>
      <c r="M191" s="384"/>
      <c r="N191" s="384"/>
      <c r="O191" s="384"/>
      <c r="P191" s="384"/>
      <c r="Q191" s="384"/>
      <c r="R191" s="384"/>
      <c r="S191" s="384"/>
      <c r="T191" s="26"/>
      <c r="U191" s="26"/>
      <c r="V191" s="26"/>
      <c r="W191" s="26"/>
      <c r="X191" s="26"/>
      <c r="Y191" s="384"/>
      <c r="Z191" s="384"/>
    </row>
    <row r="192" spans="1:26" ht="11.25" customHeight="1">
      <c r="A192" s="384"/>
      <c r="B192" s="384"/>
      <c r="C192" s="384"/>
      <c r="D192" s="384"/>
      <c r="E192" s="384"/>
      <c r="F192" s="384"/>
      <c r="G192" s="384"/>
      <c r="H192" s="385"/>
      <c r="I192" s="26"/>
      <c r="J192" s="26"/>
      <c r="K192" s="26"/>
      <c r="L192" s="384"/>
      <c r="M192" s="384"/>
      <c r="N192" s="384"/>
      <c r="O192" s="384"/>
      <c r="P192" s="384"/>
      <c r="Q192" s="384"/>
      <c r="R192" s="384"/>
      <c r="S192" s="384"/>
      <c r="T192" s="26"/>
      <c r="U192" s="26"/>
      <c r="V192" s="26"/>
      <c r="W192" s="26"/>
      <c r="X192" s="26"/>
      <c r="Y192" s="384"/>
      <c r="Z192" s="384"/>
    </row>
    <row r="193" spans="1:26" ht="11.25" customHeight="1">
      <c r="A193" s="384"/>
      <c r="B193" s="384"/>
      <c r="C193" s="384"/>
      <c r="D193" s="384"/>
      <c r="E193" s="384"/>
      <c r="F193" s="384"/>
      <c r="G193" s="384"/>
      <c r="H193" s="385"/>
      <c r="I193" s="26"/>
      <c r="J193" s="26"/>
      <c r="K193" s="26"/>
      <c r="L193" s="384"/>
      <c r="M193" s="384"/>
      <c r="N193" s="384"/>
      <c r="O193" s="384"/>
      <c r="P193" s="384"/>
      <c r="Q193" s="384"/>
      <c r="R193" s="384"/>
      <c r="S193" s="384"/>
      <c r="T193" s="26"/>
      <c r="U193" s="26"/>
      <c r="V193" s="26"/>
      <c r="W193" s="26"/>
      <c r="X193" s="26"/>
      <c r="Y193" s="384"/>
      <c r="Z193" s="384"/>
    </row>
    <row r="194" spans="1:26" ht="11.25" customHeight="1">
      <c r="A194" s="384"/>
      <c r="B194" s="384"/>
      <c r="C194" s="384"/>
      <c r="D194" s="384"/>
      <c r="E194" s="384"/>
      <c r="F194" s="384"/>
      <c r="G194" s="384"/>
      <c r="H194" s="385"/>
      <c r="I194" s="26"/>
      <c r="J194" s="26"/>
      <c r="K194" s="26"/>
      <c r="L194" s="384"/>
      <c r="M194" s="384"/>
      <c r="N194" s="384"/>
      <c r="O194" s="384"/>
      <c r="P194" s="384"/>
      <c r="Q194" s="384"/>
      <c r="R194" s="384"/>
      <c r="S194" s="384"/>
      <c r="T194" s="26"/>
      <c r="U194" s="26"/>
      <c r="V194" s="26"/>
      <c r="W194" s="26"/>
      <c r="X194" s="26"/>
      <c r="Y194" s="384"/>
      <c r="Z194" s="384"/>
    </row>
    <row r="195" spans="1:26" ht="11.25" customHeight="1">
      <c r="A195" s="384"/>
      <c r="B195" s="384"/>
      <c r="C195" s="384"/>
      <c r="D195" s="384"/>
      <c r="E195" s="384"/>
      <c r="F195" s="384"/>
      <c r="G195" s="384"/>
      <c r="H195" s="385"/>
      <c r="I195" s="26"/>
      <c r="J195" s="26"/>
      <c r="K195" s="26"/>
      <c r="L195" s="384"/>
      <c r="M195" s="384"/>
      <c r="N195" s="384"/>
      <c r="O195" s="384"/>
      <c r="P195" s="384"/>
      <c r="Q195" s="384"/>
      <c r="R195" s="384"/>
      <c r="S195" s="384"/>
      <c r="T195" s="26"/>
      <c r="U195" s="26"/>
      <c r="V195" s="26"/>
      <c r="W195" s="26"/>
      <c r="X195" s="26"/>
      <c r="Y195" s="384"/>
      <c r="Z195" s="384"/>
    </row>
    <row r="196" spans="1:26" ht="11.25" customHeight="1">
      <c r="A196" s="384"/>
      <c r="B196" s="384"/>
      <c r="C196" s="384"/>
      <c r="D196" s="384"/>
      <c r="E196" s="384"/>
      <c r="F196" s="384"/>
      <c r="G196" s="384"/>
      <c r="H196" s="385"/>
      <c r="I196" s="26"/>
      <c r="J196" s="26"/>
      <c r="K196" s="26"/>
      <c r="L196" s="384"/>
      <c r="M196" s="384"/>
      <c r="N196" s="384"/>
      <c r="O196" s="384"/>
      <c r="P196" s="384"/>
      <c r="Q196" s="384"/>
      <c r="R196" s="384"/>
      <c r="S196" s="384"/>
      <c r="T196" s="26"/>
      <c r="U196" s="26"/>
      <c r="V196" s="26"/>
      <c r="W196" s="26"/>
      <c r="X196" s="26"/>
      <c r="Y196" s="384"/>
      <c r="Z196" s="384"/>
    </row>
    <row r="197" spans="1:26" ht="11.25" customHeight="1">
      <c r="A197" s="384"/>
      <c r="B197" s="384"/>
      <c r="C197" s="384"/>
      <c r="D197" s="384"/>
      <c r="E197" s="384"/>
      <c r="F197" s="384"/>
      <c r="G197" s="384"/>
      <c r="H197" s="385"/>
      <c r="I197" s="26"/>
      <c r="J197" s="26"/>
      <c r="K197" s="26"/>
      <c r="L197" s="384"/>
      <c r="M197" s="384"/>
      <c r="N197" s="384"/>
      <c r="O197" s="384"/>
      <c r="P197" s="384"/>
      <c r="Q197" s="384"/>
      <c r="R197" s="384"/>
      <c r="S197" s="384"/>
      <c r="T197" s="26"/>
      <c r="U197" s="26"/>
      <c r="V197" s="26"/>
      <c r="W197" s="26"/>
      <c r="X197" s="26"/>
      <c r="Y197" s="384"/>
      <c r="Z197" s="384"/>
    </row>
    <row r="198" spans="1:26" ht="11.25" customHeight="1">
      <c r="A198" s="384"/>
      <c r="B198" s="384"/>
      <c r="C198" s="384"/>
      <c r="D198" s="384"/>
      <c r="E198" s="384"/>
      <c r="F198" s="384"/>
      <c r="G198" s="384"/>
      <c r="H198" s="385"/>
      <c r="I198" s="26"/>
      <c r="J198" s="26"/>
      <c r="K198" s="26"/>
      <c r="L198" s="384"/>
      <c r="M198" s="384"/>
      <c r="N198" s="384"/>
      <c r="O198" s="384"/>
      <c r="P198" s="384"/>
      <c r="Q198" s="384"/>
      <c r="R198" s="384"/>
      <c r="S198" s="384"/>
      <c r="T198" s="26"/>
      <c r="U198" s="26"/>
      <c r="V198" s="26"/>
      <c r="W198" s="26"/>
      <c r="X198" s="26"/>
      <c r="Y198" s="384"/>
      <c r="Z198" s="384"/>
    </row>
    <row r="199" spans="1:26" ht="11.25" customHeight="1">
      <c r="A199" s="384"/>
      <c r="B199" s="384"/>
      <c r="C199" s="384"/>
      <c r="D199" s="384"/>
      <c r="E199" s="384"/>
      <c r="F199" s="384"/>
      <c r="G199" s="384"/>
      <c r="H199" s="385"/>
      <c r="I199" s="26"/>
      <c r="J199" s="26"/>
      <c r="K199" s="26"/>
      <c r="L199" s="384"/>
      <c r="M199" s="384"/>
      <c r="N199" s="384"/>
      <c r="O199" s="384"/>
      <c r="P199" s="384"/>
      <c r="Q199" s="384"/>
      <c r="R199" s="384"/>
      <c r="S199" s="384"/>
      <c r="T199" s="26"/>
      <c r="U199" s="26"/>
      <c r="V199" s="26"/>
      <c r="W199" s="26"/>
      <c r="X199" s="26"/>
      <c r="Y199" s="384"/>
      <c r="Z199" s="384"/>
    </row>
    <row r="200" spans="1:26" ht="11.25" customHeight="1">
      <c r="A200" s="384"/>
      <c r="B200" s="384"/>
      <c r="C200" s="384"/>
      <c r="D200" s="384"/>
      <c r="E200" s="384"/>
      <c r="F200" s="384"/>
      <c r="G200" s="384"/>
      <c r="H200" s="385"/>
      <c r="I200" s="26"/>
      <c r="J200" s="26"/>
      <c r="K200" s="26"/>
      <c r="L200" s="384"/>
      <c r="M200" s="384"/>
      <c r="N200" s="384"/>
      <c r="O200" s="384"/>
      <c r="P200" s="384"/>
      <c r="Q200" s="384"/>
      <c r="R200" s="384"/>
      <c r="S200" s="384"/>
      <c r="T200" s="26"/>
      <c r="U200" s="26"/>
      <c r="V200" s="26"/>
      <c r="W200" s="26"/>
      <c r="X200" s="26"/>
      <c r="Y200" s="384"/>
      <c r="Z200" s="384"/>
    </row>
    <row r="201" spans="1:26" ht="11.25" customHeight="1">
      <c r="A201" s="384"/>
      <c r="B201" s="384"/>
      <c r="C201" s="384"/>
      <c r="D201" s="384"/>
      <c r="E201" s="384"/>
      <c r="F201" s="384"/>
      <c r="G201" s="384"/>
      <c r="H201" s="385"/>
      <c r="I201" s="26"/>
      <c r="J201" s="26"/>
      <c r="K201" s="26"/>
      <c r="L201" s="384"/>
      <c r="M201" s="384"/>
      <c r="N201" s="384"/>
      <c r="O201" s="384"/>
      <c r="P201" s="384"/>
      <c r="Q201" s="384"/>
      <c r="R201" s="384"/>
      <c r="S201" s="384"/>
      <c r="T201" s="26"/>
      <c r="U201" s="26"/>
      <c r="V201" s="26"/>
      <c r="W201" s="26"/>
      <c r="X201" s="26"/>
      <c r="Y201" s="384"/>
      <c r="Z201" s="384"/>
    </row>
    <row r="202" spans="1:26" ht="11.25" customHeight="1">
      <c r="A202" s="384"/>
      <c r="B202" s="384"/>
      <c r="C202" s="384"/>
      <c r="D202" s="384"/>
      <c r="E202" s="384"/>
      <c r="F202" s="384"/>
      <c r="G202" s="384"/>
      <c r="H202" s="385"/>
      <c r="I202" s="26"/>
      <c r="J202" s="26"/>
      <c r="K202" s="26"/>
      <c r="L202" s="384"/>
      <c r="M202" s="384"/>
      <c r="N202" s="384"/>
      <c r="O202" s="384"/>
      <c r="P202" s="384"/>
      <c r="Q202" s="384"/>
      <c r="R202" s="384"/>
      <c r="S202" s="384"/>
      <c r="T202" s="26"/>
      <c r="U202" s="26"/>
      <c r="V202" s="26"/>
      <c r="W202" s="26"/>
      <c r="X202" s="26"/>
      <c r="Y202" s="384"/>
      <c r="Z202" s="384"/>
    </row>
    <row r="203" spans="1:26" ht="11.25" customHeight="1">
      <c r="A203" s="384"/>
      <c r="B203" s="384"/>
      <c r="C203" s="384"/>
      <c r="D203" s="384"/>
      <c r="E203" s="384"/>
      <c r="F203" s="384"/>
      <c r="G203" s="384"/>
      <c r="H203" s="385"/>
      <c r="I203" s="26"/>
      <c r="J203" s="26"/>
      <c r="K203" s="26"/>
      <c r="L203" s="384"/>
      <c r="M203" s="384"/>
      <c r="N203" s="384"/>
      <c r="O203" s="384"/>
      <c r="P203" s="384"/>
      <c r="Q203" s="384"/>
      <c r="R203" s="384"/>
      <c r="S203" s="384"/>
      <c r="T203" s="26"/>
      <c r="U203" s="26"/>
      <c r="V203" s="26"/>
      <c r="W203" s="26"/>
      <c r="X203" s="26"/>
      <c r="Y203" s="384"/>
      <c r="Z203" s="384"/>
    </row>
    <row r="204" spans="1:26" ht="11.25" customHeight="1">
      <c r="A204" s="384"/>
      <c r="B204" s="384"/>
      <c r="C204" s="384"/>
      <c r="D204" s="384"/>
      <c r="E204" s="384"/>
      <c r="F204" s="384"/>
      <c r="G204" s="384"/>
      <c r="H204" s="385"/>
      <c r="I204" s="26"/>
      <c r="J204" s="26"/>
      <c r="K204" s="26"/>
      <c r="L204" s="384"/>
      <c r="M204" s="384"/>
      <c r="N204" s="384"/>
      <c r="O204" s="384"/>
      <c r="P204" s="384"/>
      <c r="Q204" s="384"/>
      <c r="R204" s="384"/>
      <c r="S204" s="384"/>
      <c r="T204" s="26"/>
      <c r="U204" s="26"/>
      <c r="V204" s="26"/>
      <c r="W204" s="26"/>
      <c r="X204" s="26"/>
      <c r="Y204" s="384"/>
      <c r="Z204" s="384"/>
    </row>
    <row r="205" spans="1:26" ht="11.25" customHeight="1">
      <c r="A205" s="384"/>
      <c r="B205" s="384"/>
      <c r="C205" s="384"/>
      <c r="D205" s="384"/>
      <c r="E205" s="384"/>
      <c r="F205" s="384"/>
      <c r="G205" s="384"/>
      <c r="H205" s="385"/>
      <c r="I205" s="26"/>
      <c r="J205" s="26"/>
      <c r="K205" s="26"/>
      <c r="L205" s="384"/>
      <c r="M205" s="384"/>
      <c r="N205" s="384"/>
      <c r="O205" s="384"/>
      <c r="P205" s="384"/>
      <c r="Q205" s="384"/>
      <c r="R205" s="384"/>
      <c r="S205" s="384"/>
      <c r="T205" s="26"/>
      <c r="U205" s="26"/>
      <c r="V205" s="26"/>
      <c r="W205" s="26"/>
      <c r="X205" s="26"/>
      <c r="Y205" s="384"/>
      <c r="Z205" s="384"/>
    </row>
    <row r="206" spans="1:26" ht="11.25" customHeight="1">
      <c r="A206" s="384"/>
      <c r="B206" s="384"/>
      <c r="C206" s="384"/>
      <c r="D206" s="384"/>
      <c r="E206" s="384"/>
      <c r="F206" s="384"/>
      <c r="G206" s="384"/>
      <c r="H206" s="385"/>
      <c r="I206" s="26"/>
      <c r="J206" s="26"/>
      <c r="K206" s="26"/>
      <c r="L206" s="384"/>
      <c r="M206" s="384"/>
      <c r="N206" s="384"/>
      <c r="O206" s="384"/>
      <c r="P206" s="384"/>
      <c r="Q206" s="384"/>
      <c r="R206" s="384"/>
      <c r="S206" s="384"/>
      <c r="T206" s="26"/>
      <c r="U206" s="26"/>
      <c r="V206" s="26"/>
      <c r="W206" s="26"/>
      <c r="X206" s="26"/>
      <c r="Y206" s="384"/>
      <c r="Z206" s="384"/>
    </row>
    <row r="207" spans="1:26" ht="11.25" customHeight="1">
      <c r="A207" s="384"/>
      <c r="B207" s="384"/>
      <c r="C207" s="384"/>
      <c r="D207" s="384"/>
      <c r="E207" s="384"/>
      <c r="F207" s="384"/>
      <c r="G207" s="384"/>
      <c r="H207" s="385"/>
      <c r="I207" s="26"/>
      <c r="J207" s="26"/>
      <c r="K207" s="26"/>
      <c r="L207" s="384"/>
      <c r="M207" s="384"/>
      <c r="N207" s="384"/>
      <c r="O207" s="384"/>
      <c r="P207" s="384"/>
      <c r="Q207" s="384"/>
      <c r="R207" s="384"/>
      <c r="S207" s="384"/>
      <c r="T207" s="26"/>
      <c r="U207" s="26"/>
      <c r="V207" s="26"/>
      <c r="W207" s="26"/>
      <c r="X207" s="26"/>
      <c r="Y207" s="384"/>
      <c r="Z207" s="384"/>
    </row>
    <row r="208" spans="1:26" ht="11.25" customHeight="1">
      <c r="A208" s="384"/>
      <c r="B208" s="384"/>
      <c r="C208" s="384"/>
      <c r="D208" s="384"/>
      <c r="E208" s="384"/>
      <c r="F208" s="384"/>
      <c r="G208" s="384"/>
      <c r="H208" s="385"/>
      <c r="I208" s="26"/>
      <c r="J208" s="26"/>
      <c r="K208" s="26"/>
      <c r="L208" s="384"/>
      <c r="M208" s="384"/>
      <c r="N208" s="384"/>
      <c r="O208" s="384"/>
      <c r="P208" s="384"/>
      <c r="Q208" s="384"/>
      <c r="R208" s="384"/>
      <c r="S208" s="384"/>
      <c r="T208" s="26"/>
      <c r="U208" s="26"/>
      <c r="V208" s="26"/>
      <c r="W208" s="26"/>
      <c r="X208" s="26"/>
      <c r="Y208" s="384"/>
      <c r="Z208" s="384"/>
    </row>
    <row r="209" spans="1:26" ht="11.25" customHeight="1">
      <c r="A209" s="384"/>
      <c r="B209" s="384"/>
      <c r="C209" s="384"/>
      <c r="D209" s="384"/>
      <c r="E209" s="384"/>
      <c r="F209" s="384"/>
      <c r="G209" s="384"/>
      <c r="H209" s="385"/>
      <c r="I209" s="26"/>
      <c r="J209" s="26"/>
      <c r="K209" s="26"/>
      <c r="L209" s="384"/>
      <c r="M209" s="384"/>
      <c r="N209" s="384"/>
      <c r="O209" s="384"/>
      <c r="P209" s="384"/>
      <c r="Q209" s="384"/>
      <c r="R209" s="384"/>
      <c r="S209" s="384"/>
      <c r="T209" s="26"/>
      <c r="U209" s="26"/>
      <c r="V209" s="26"/>
      <c r="W209" s="26"/>
      <c r="X209" s="26"/>
      <c r="Y209" s="384"/>
      <c r="Z209" s="384"/>
    </row>
    <row r="210" spans="1:26" ht="11.25" customHeight="1">
      <c r="A210" s="384"/>
      <c r="B210" s="384"/>
      <c r="C210" s="384"/>
      <c r="D210" s="384"/>
      <c r="E210" s="384"/>
      <c r="F210" s="384"/>
      <c r="G210" s="384"/>
      <c r="H210" s="385"/>
      <c r="I210" s="26"/>
      <c r="J210" s="26"/>
      <c r="K210" s="26"/>
      <c r="L210" s="384"/>
      <c r="M210" s="384"/>
      <c r="N210" s="384"/>
      <c r="O210" s="384"/>
      <c r="P210" s="384"/>
      <c r="Q210" s="384"/>
      <c r="R210" s="384"/>
      <c r="S210" s="384"/>
      <c r="T210" s="26"/>
      <c r="U210" s="26"/>
      <c r="V210" s="26"/>
      <c r="W210" s="26"/>
      <c r="X210" s="26"/>
      <c r="Y210" s="384"/>
      <c r="Z210" s="384"/>
    </row>
    <row r="211" spans="1:26" ht="11.25" customHeight="1">
      <c r="A211" s="384"/>
      <c r="B211" s="384"/>
      <c r="C211" s="384"/>
      <c r="D211" s="384"/>
      <c r="E211" s="384"/>
      <c r="F211" s="384"/>
      <c r="G211" s="384"/>
      <c r="H211" s="385"/>
      <c r="I211" s="26"/>
      <c r="J211" s="26"/>
      <c r="K211" s="26"/>
      <c r="L211" s="384"/>
      <c r="M211" s="384"/>
      <c r="N211" s="384"/>
      <c r="O211" s="384"/>
      <c r="P211" s="384"/>
      <c r="Q211" s="384"/>
      <c r="R211" s="384"/>
      <c r="S211" s="384"/>
      <c r="T211" s="26"/>
      <c r="U211" s="26"/>
      <c r="V211" s="26"/>
      <c r="W211" s="26"/>
      <c r="X211" s="26"/>
      <c r="Y211" s="384"/>
      <c r="Z211" s="384"/>
    </row>
    <row r="212" spans="1:26" ht="11.25" customHeight="1">
      <c r="A212" s="384"/>
      <c r="B212" s="384"/>
      <c r="C212" s="384"/>
      <c r="D212" s="384"/>
      <c r="E212" s="384"/>
      <c r="F212" s="384"/>
      <c r="G212" s="384"/>
      <c r="H212" s="385"/>
      <c r="I212" s="26"/>
      <c r="J212" s="26"/>
      <c r="K212" s="26"/>
      <c r="L212" s="384"/>
      <c r="M212" s="384"/>
      <c r="N212" s="384"/>
      <c r="O212" s="384"/>
      <c r="P212" s="384"/>
      <c r="Q212" s="384"/>
      <c r="R212" s="384"/>
      <c r="S212" s="384"/>
      <c r="T212" s="26"/>
      <c r="U212" s="26"/>
      <c r="V212" s="26"/>
      <c r="W212" s="26"/>
      <c r="X212" s="26"/>
      <c r="Y212" s="384"/>
      <c r="Z212" s="384"/>
    </row>
    <row r="213" spans="1:26" ht="11.25" customHeight="1">
      <c r="A213" s="384"/>
      <c r="B213" s="384"/>
      <c r="C213" s="384"/>
      <c r="D213" s="384"/>
      <c r="E213" s="384"/>
      <c r="F213" s="384"/>
      <c r="G213" s="384"/>
      <c r="H213" s="385"/>
      <c r="I213" s="26"/>
      <c r="J213" s="26"/>
      <c r="K213" s="26"/>
      <c r="L213" s="384"/>
      <c r="M213" s="384"/>
      <c r="N213" s="384"/>
      <c r="O213" s="384"/>
      <c r="P213" s="384"/>
      <c r="Q213" s="384"/>
      <c r="R213" s="384"/>
      <c r="S213" s="384"/>
      <c r="T213" s="26"/>
      <c r="U213" s="26"/>
      <c r="V213" s="26"/>
      <c r="W213" s="26"/>
      <c r="X213" s="26"/>
      <c r="Y213" s="384"/>
      <c r="Z213" s="384"/>
    </row>
    <row r="214" spans="1:26" ht="11.25" customHeight="1">
      <c r="A214" s="384"/>
      <c r="B214" s="384"/>
      <c r="C214" s="384"/>
      <c r="D214" s="384"/>
      <c r="E214" s="384"/>
      <c r="F214" s="384"/>
      <c r="G214" s="384"/>
      <c r="H214" s="385"/>
      <c r="I214" s="26"/>
      <c r="J214" s="26"/>
      <c r="K214" s="26"/>
      <c r="L214" s="384"/>
      <c r="M214" s="384"/>
      <c r="N214" s="384"/>
      <c r="O214" s="384"/>
      <c r="P214" s="384"/>
      <c r="Q214" s="384"/>
      <c r="R214" s="384"/>
      <c r="S214" s="384"/>
      <c r="T214" s="26"/>
      <c r="U214" s="26"/>
      <c r="V214" s="26"/>
      <c r="W214" s="26"/>
      <c r="X214" s="26"/>
      <c r="Y214" s="384"/>
      <c r="Z214" s="384"/>
    </row>
    <row r="215" spans="1:26" ht="11.25" customHeight="1">
      <c r="A215" s="384"/>
      <c r="B215" s="384"/>
      <c r="C215" s="384"/>
      <c r="D215" s="384"/>
      <c r="E215" s="384"/>
      <c r="F215" s="384"/>
      <c r="G215" s="384"/>
      <c r="H215" s="385"/>
      <c r="I215" s="26"/>
      <c r="J215" s="26"/>
      <c r="K215" s="26"/>
      <c r="L215" s="384"/>
      <c r="M215" s="384"/>
      <c r="N215" s="384"/>
      <c r="O215" s="384"/>
      <c r="P215" s="384"/>
      <c r="Q215" s="384"/>
      <c r="R215" s="384"/>
      <c r="S215" s="384"/>
      <c r="T215" s="26"/>
      <c r="U215" s="26"/>
      <c r="V215" s="26"/>
      <c r="W215" s="26"/>
      <c r="X215" s="26"/>
      <c r="Y215" s="384"/>
      <c r="Z215" s="384"/>
    </row>
    <row r="216" spans="1:26" ht="11.25" customHeight="1">
      <c r="A216" s="384"/>
      <c r="B216" s="384"/>
      <c r="C216" s="384"/>
      <c r="D216" s="384"/>
      <c r="E216" s="384"/>
      <c r="F216" s="384"/>
      <c r="G216" s="384"/>
      <c r="H216" s="385"/>
      <c r="I216" s="26"/>
      <c r="J216" s="26"/>
      <c r="K216" s="26"/>
      <c r="L216" s="384"/>
      <c r="M216" s="384"/>
      <c r="N216" s="384"/>
      <c r="O216" s="384"/>
      <c r="P216" s="384"/>
      <c r="Q216" s="384"/>
      <c r="R216" s="384"/>
      <c r="S216" s="384"/>
      <c r="T216" s="26"/>
      <c r="U216" s="26"/>
      <c r="V216" s="26"/>
      <c r="W216" s="26"/>
      <c r="X216" s="26"/>
      <c r="Y216" s="384"/>
      <c r="Z216" s="384"/>
    </row>
    <row r="217" spans="1:26" ht="11.25" customHeight="1">
      <c r="A217" s="384"/>
      <c r="B217" s="384"/>
      <c r="C217" s="384"/>
      <c r="D217" s="384"/>
      <c r="E217" s="384"/>
      <c r="F217" s="384"/>
      <c r="G217" s="384"/>
      <c r="H217" s="385"/>
      <c r="I217" s="26"/>
      <c r="J217" s="26"/>
      <c r="K217" s="26"/>
      <c r="L217" s="384"/>
      <c r="M217" s="384"/>
      <c r="N217" s="384"/>
      <c r="O217" s="384"/>
      <c r="P217" s="384"/>
      <c r="Q217" s="384"/>
      <c r="R217" s="384"/>
      <c r="S217" s="384"/>
      <c r="T217" s="26"/>
      <c r="U217" s="26"/>
      <c r="V217" s="26"/>
      <c r="W217" s="26"/>
      <c r="X217" s="26"/>
      <c r="Y217" s="384"/>
      <c r="Z217" s="384"/>
    </row>
    <row r="218" spans="1:26" ht="11.25" customHeight="1">
      <c r="A218" s="384"/>
      <c r="B218" s="384"/>
      <c r="C218" s="384"/>
      <c r="D218" s="384"/>
      <c r="E218" s="384"/>
      <c r="F218" s="384"/>
      <c r="G218" s="384"/>
      <c r="H218" s="385"/>
      <c r="I218" s="26"/>
      <c r="J218" s="26"/>
      <c r="K218" s="26"/>
      <c r="L218" s="384"/>
      <c r="M218" s="384"/>
      <c r="N218" s="384"/>
      <c r="O218" s="384"/>
      <c r="P218" s="384"/>
      <c r="Q218" s="384"/>
      <c r="R218" s="384"/>
      <c r="S218" s="384"/>
      <c r="T218" s="26"/>
      <c r="U218" s="26"/>
      <c r="V218" s="26"/>
      <c r="W218" s="26"/>
      <c r="X218" s="26"/>
      <c r="Y218" s="384"/>
      <c r="Z218" s="384"/>
    </row>
    <row r="219" spans="1:26" ht="11.25" customHeight="1">
      <c r="A219" s="384"/>
      <c r="B219" s="384"/>
      <c r="C219" s="384"/>
      <c r="D219" s="384"/>
      <c r="E219" s="384"/>
      <c r="F219" s="384"/>
      <c r="G219" s="384"/>
      <c r="H219" s="385"/>
      <c r="I219" s="26"/>
      <c r="J219" s="26"/>
      <c r="K219" s="26"/>
      <c r="L219" s="384"/>
      <c r="M219" s="384"/>
      <c r="N219" s="384"/>
      <c r="O219" s="384"/>
      <c r="P219" s="384"/>
      <c r="Q219" s="384"/>
      <c r="R219" s="384"/>
      <c r="S219" s="384"/>
      <c r="T219" s="26"/>
      <c r="U219" s="26"/>
      <c r="V219" s="26"/>
      <c r="W219" s="26"/>
      <c r="X219" s="26"/>
      <c r="Y219" s="384"/>
      <c r="Z219" s="384"/>
    </row>
    <row r="220" spans="1:26" ht="11.25" customHeight="1">
      <c r="A220" s="384"/>
      <c r="B220" s="384"/>
      <c r="C220" s="384"/>
      <c r="D220" s="384"/>
      <c r="E220" s="384"/>
      <c r="F220" s="384"/>
      <c r="G220" s="384"/>
      <c r="H220" s="385"/>
      <c r="I220" s="26"/>
      <c r="J220" s="26"/>
      <c r="K220" s="26"/>
      <c r="L220" s="384"/>
      <c r="M220" s="384"/>
      <c r="N220" s="384"/>
      <c r="O220" s="384"/>
      <c r="P220" s="384"/>
      <c r="Q220" s="384"/>
      <c r="R220" s="384"/>
      <c r="S220" s="384"/>
      <c r="T220" s="26"/>
      <c r="U220" s="26"/>
      <c r="V220" s="26"/>
      <c r="W220" s="26"/>
      <c r="X220" s="26"/>
      <c r="Y220" s="384"/>
      <c r="Z220" s="384"/>
    </row>
    <row r="221" spans="1:26" ht="11.25" customHeight="1">
      <c r="A221" s="384"/>
      <c r="B221" s="384"/>
      <c r="C221" s="384"/>
      <c r="D221" s="384"/>
      <c r="E221" s="384"/>
      <c r="F221" s="384"/>
      <c r="G221" s="384"/>
      <c r="H221" s="385"/>
      <c r="I221" s="26"/>
      <c r="J221" s="26"/>
      <c r="K221" s="26"/>
      <c r="L221" s="384"/>
      <c r="M221" s="384"/>
      <c r="N221" s="384"/>
      <c r="O221" s="384"/>
      <c r="P221" s="384"/>
      <c r="Q221" s="384"/>
      <c r="R221" s="384"/>
      <c r="S221" s="384"/>
      <c r="T221" s="26"/>
      <c r="U221" s="26"/>
      <c r="V221" s="26"/>
      <c r="W221" s="26"/>
      <c r="X221" s="26"/>
      <c r="Y221" s="384"/>
      <c r="Z221" s="384"/>
    </row>
    <row r="222" spans="1:26" ht="11.25" customHeight="1">
      <c r="A222" s="384"/>
      <c r="B222" s="384"/>
      <c r="C222" s="384"/>
      <c r="D222" s="384"/>
      <c r="E222" s="384"/>
      <c r="F222" s="384"/>
      <c r="G222" s="384"/>
      <c r="H222" s="385"/>
      <c r="I222" s="26"/>
      <c r="J222" s="26"/>
      <c r="K222" s="26"/>
      <c r="L222" s="384"/>
      <c r="M222" s="384"/>
      <c r="N222" s="384"/>
      <c r="O222" s="384"/>
      <c r="P222" s="384"/>
      <c r="Q222" s="384"/>
      <c r="R222" s="384"/>
      <c r="S222" s="384"/>
      <c r="T222" s="26"/>
      <c r="U222" s="26"/>
      <c r="V222" s="26"/>
      <c r="W222" s="26"/>
      <c r="X222" s="26"/>
      <c r="Y222" s="384"/>
      <c r="Z222" s="384"/>
    </row>
    <row r="223" spans="1:26" ht="11.25" customHeight="1">
      <c r="A223" s="384"/>
      <c r="B223" s="384"/>
      <c r="C223" s="384"/>
      <c r="D223" s="384"/>
      <c r="E223" s="384"/>
      <c r="F223" s="384"/>
      <c r="G223" s="384"/>
      <c r="H223" s="385"/>
      <c r="I223" s="26"/>
      <c r="J223" s="26"/>
      <c r="K223" s="26"/>
      <c r="L223" s="384"/>
      <c r="M223" s="384"/>
      <c r="N223" s="384"/>
      <c r="O223" s="384"/>
      <c r="P223" s="384"/>
      <c r="Q223" s="384"/>
      <c r="R223" s="384"/>
      <c r="S223" s="384"/>
      <c r="T223" s="26"/>
      <c r="U223" s="26"/>
      <c r="V223" s="26"/>
      <c r="W223" s="26"/>
      <c r="X223" s="26"/>
      <c r="Y223" s="384"/>
      <c r="Z223" s="384"/>
    </row>
    <row r="224" spans="1:26" ht="11.25" customHeight="1">
      <c r="A224" s="384"/>
      <c r="B224" s="384"/>
      <c r="C224" s="384"/>
      <c r="D224" s="384"/>
      <c r="E224" s="384"/>
      <c r="F224" s="384"/>
      <c r="G224" s="384"/>
      <c r="H224" s="385"/>
      <c r="I224" s="26"/>
      <c r="J224" s="26"/>
      <c r="K224" s="26"/>
      <c r="L224" s="384"/>
      <c r="M224" s="384"/>
      <c r="N224" s="384"/>
      <c r="O224" s="384"/>
      <c r="P224" s="384"/>
      <c r="Q224" s="384"/>
      <c r="R224" s="384"/>
      <c r="S224" s="384"/>
      <c r="T224" s="26"/>
      <c r="U224" s="26"/>
      <c r="V224" s="26"/>
      <c r="W224" s="26"/>
      <c r="X224" s="26"/>
      <c r="Y224" s="384"/>
      <c r="Z224" s="384"/>
    </row>
    <row r="225" spans="1:26" ht="11.25" customHeight="1">
      <c r="A225" s="384"/>
      <c r="B225" s="384"/>
      <c r="C225" s="384"/>
      <c r="D225" s="384"/>
      <c r="E225" s="384"/>
      <c r="F225" s="384"/>
      <c r="G225" s="384"/>
      <c r="H225" s="385"/>
      <c r="I225" s="26"/>
      <c r="J225" s="26"/>
      <c r="K225" s="26"/>
      <c r="L225" s="384"/>
      <c r="M225" s="384"/>
      <c r="N225" s="384"/>
      <c r="O225" s="384"/>
      <c r="P225" s="384"/>
      <c r="Q225" s="384"/>
      <c r="R225" s="384"/>
      <c r="S225" s="384"/>
      <c r="T225" s="26"/>
      <c r="U225" s="26"/>
      <c r="V225" s="26"/>
      <c r="W225" s="26"/>
      <c r="X225" s="26"/>
      <c r="Y225" s="384"/>
      <c r="Z225" s="384"/>
    </row>
    <row r="226" spans="1:26" ht="11.25" customHeight="1">
      <c r="A226" s="384"/>
      <c r="B226" s="384"/>
      <c r="C226" s="384"/>
      <c r="D226" s="384"/>
      <c r="E226" s="384"/>
      <c r="F226" s="384"/>
      <c r="G226" s="384"/>
      <c r="H226" s="385"/>
      <c r="I226" s="26"/>
      <c r="J226" s="26"/>
      <c r="K226" s="26"/>
      <c r="L226" s="384"/>
      <c r="M226" s="384"/>
      <c r="N226" s="384"/>
      <c r="O226" s="384"/>
      <c r="P226" s="384"/>
      <c r="Q226" s="384"/>
      <c r="R226" s="384"/>
      <c r="S226" s="384"/>
      <c r="T226" s="26"/>
      <c r="U226" s="26"/>
      <c r="V226" s="26"/>
      <c r="W226" s="26"/>
      <c r="X226" s="26"/>
      <c r="Y226" s="384"/>
      <c r="Z226" s="384"/>
    </row>
    <row r="227" spans="1:26" ht="11.25" customHeight="1">
      <c r="A227" s="384"/>
      <c r="B227" s="384"/>
      <c r="C227" s="384"/>
      <c r="D227" s="384"/>
      <c r="E227" s="384"/>
      <c r="F227" s="384"/>
      <c r="G227" s="384"/>
      <c r="H227" s="385"/>
      <c r="I227" s="26"/>
      <c r="J227" s="26"/>
      <c r="K227" s="26"/>
      <c r="L227" s="384"/>
      <c r="M227" s="384"/>
      <c r="N227" s="384"/>
      <c r="O227" s="384"/>
      <c r="P227" s="384"/>
      <c r="Q227" s="384"/>
      <c r="R227" s="384"/>
      <c r="S227" s="384"/>
      <c r="T227" s="26"/>
      <c r="U227" s="26"/>
      <c r="V227" s="26"/>
      <c r="W227" s="26"/>
      <c r="X227" s="26"/>
      <c r="Y227" s="384"/>
      <c r="Z227" s="384"/>
    </row>
    <row r="228" spans="1:26" ht="11.25" customHeight="1">
      <c r="A228" s="384"/>
      <c r="B228" s="384"/>
      <c r="C228" s="384"/>
      <c r="D228" s="384"/>
      <c r="E228" s="384"/>
      <c r="F228" s="384"/>
      <c r="G228" s="384"/>
      <c r="H228" s="385"/>
      <c r="I228" s="26"/>
      <c r="J228" s="26"/>
      <c r="K228" s="26"/>
      <c r="L228" s="384"/>
      <c r="M228" s="384"/>
      <c r="N228" s="384"/>
      <c r="O228" s="384"/>
      <c r="P228" s="384"/>
      <c r="Q228" s="384"/>
      <c r="R228" s="384"/>
      <c r="S228" s="384"/>
      <c r="T228" s="26"/>
      <c r="U228" s="26"/>
      <c r="V228" s="26"/>
      <c r="W228" s="26"/>
      <c r="X228" s="26"/>
      <c r="Y228" s="384"/>
      <c r="Z228" s="384"/>
    </row>
    <row r="229" spans="1:26" ht="11.25" customHeight="1">
      <c r="A229" s="384"/>
      <c r="B229" s="384"/>
      <c r="C229" s="384"/>
      <c r="D229" s="384"/>
      <c r="E229" s="384"/>
      <c r="F229" s="384"/>
      <c r="G229" s="384"/>
      <c r="H229" s="385"/>
      <c r="I229" s="26"/>
      <c r="J229" s="26"/>
      <c r="K229" s="26"/>
      <c r="L229" s="384"/>
      <c r="M229" s="384"/>
      <c r="N229" s="384"/>
      <c r="O229" s="384"/>
      <c r="P229" s="384"/>
      <c r="Q229" s="384"/>
      <c r="R229" s="384"/>
      <c r="S229" s="384"/>
      <c r="T229" s="26"/>
      <c r="U229" s="26"/>
      <c r="V229" s="26"/>
      <c r="W229" s="26"/>
      <c r="X229" s="26"/>
      <c r="Y229" s="384"/>
      <c r="Z229" s="384"/>
    </row>
    <row r="230" spans="1:26" ht="11.25" customHeight="1">
      <c r="A230" s="384"/>
      <c r="B230" s="384"/>
      <c r="C230" s="384"/>
      <c r="D230" s="384"/>
      <c r="E230" s="384"/>
      <c r="F230" s="384"/>
      <c r="G230" s="384"/>
      <c r="H230" s="385"/>
      <c r="I230" s="26"/>
      <c r="J230" s="26"/>
      <c r="K230" s="26"/>
      <c r="L230" s="384"/>
      <c r="M230" s="384"/>
      <c r="N230" s="384"/>
      <c r="O230" s="384"/>
      <c r="P230" s="384"/>
      <c r="Q230" s="384"/>
      <c r="R230" s="384"/>
      <c r="S230" s="384"/>
      <c r="T230" s="26"/>
      <c r="U230" s="26"/>
      <c r="V230" s="26"/>
      <c r="W230" s="26"/>
      <c r="X230" s="26"/>
      <c r="Y230" s="384"/>
      <c r="Z230" s="384"/>
    </row>
    <row r="231" spans="1:26" ht="11.25" customHeight="1">
      <c r="A231" s="384"/>
      <c r="B231" s="384"/>
      <c r="C231" s="384"/>
      <c r="D231" s="384"/>
      <c r="E231" s="384"/>
      <c r="F231" s="384"/>
      <c r="G231" s="384"/>
      <c r="H231" s="385"/>
      <c r="I231" s="26"/>
      <c r="J231" s="26"/>
      <c r="K231" s="26"/>
      <c r="L231" s="384"/>
      <c r="M231" s="384"/>
      <c r="N231" s="384"/>
      <c r="O231" s="384"/>
      <c r="P231" s="384"/>
      <c r="Q231" s="384"/>
      <c r="R231" s="384"/>
      <c r="S231" s="384"/>
      <c r="T231" s="26"/>
      <c r="U231" s="26"/>
      <c r="V231" s="26"/>
      <c r="W231" s="26"/>
      <c r="X231" s="26"/>
      <c r="Y231" s="384"/>
      <c r="Z231" s="384"/>
    </row>
    <row r="232" spans="1:26" ht="11.25" customHeight="1">
      <c r="A232" s="384"/>
      <c r="B232" s="384"/>
      <c r="C232" s="384"/>
      <c r="D232" s="384"/>
      <c r="E232" s="384"/>
      <c r="F232" s="384"/>
      <c r="G232" s="384"/>
      <c r="H232" s="385"/>
      <c r="I232" s="26"/>
      <c r="J232" s="26"/>
      <c r="K232" s="26"/>
      <c r="L232" s="384"/>
      <c r="M232" s="384"/>
      <c r="N232" s="384"/>
      <c r="O232" s="384"/>
      <c r="P232" s="384"/>
      <c r="Q232" s="384"/>
      <c r="R232" s="384"/>
      <c r="S232" s="384"/>
      <c r="T232" s="26"/>
      <c r="U232" s="26"/>
      <c r="V232" s="26"/>
      <c r="W232" s="26"/>
      <c r="X232" s="26"/>
      <c r="Y232" s="384"/>
      <c r="Z232" s="384"/>
    </row>
    <row r="233" spans="1:26" ht="11.25" customHeight="1">
      <c r="A233" s="384"/>
      <c r="B233" s="384"/>
      <c r="C233" s="384"/>
      <c r="D233" s="384"/>
      <c r="E233" s="384"/>
      <c r="F233" s="384"/>
      <c r="G233" s="384"/>
      <c r="H233" s="385"/>
      <c r="I233" s="26"/>
      <c r="J233" s="26"/>
      <c r="K233" s="26"/>
      <c r="L233" s="384"/>
      <c r="M233" s="384"/>
      <c r="N233" s="384"/>
      <c r="O233" s="384"/>
      <c r="P233" s="384"/>
      <c r="Q233" s="384"/>
      <c r="R233" s="384"/>
      <c r="S233" s="384"/>
      <c r="T233" s="26"/>
      <c r="U233" s="26"/>
      <c r="V233" s="26"/>
      <c r="W233" s="26"/>
      <c r="X233" s="26"/>
      <c r="Y233" s="384"/>
      <c r="Z233" s="384"/>
    </row>
    <row r="234" spans="1:26" ht="11.25" customHeight="1">
      <c r="A234" s="384"/>
      <c r="B234" s="384"/>
      <c r="C234" s="384"/>
      <c r="D234" s="384"/>
      <c r="E234" s="384"/>
      <c r="F234" s="384"/>
      <c r="G234" s="384"/>
      <c r="H234" s="385"/>
      <c r="I234" s="26"/>
      <c r="J234" s="26"/>
      <c r="K234" s="26"/>
      <c r="L234" s="384"/>
      <c r="M234" s="384"/>
      <c r="N234" s="384"/>
      <c r="O234" s="384"/>
      <c r="P234" s="384"/>
      <c r="Q234" s="384"/>
      <c r="R234" s="384"/>
      <c r="S234" s="384"/>
      <c r="T234" s="26"/>
      <c r="U234" s="26"/>
      <c r="V234" s="26"/>
      <c r="W234" s="26"/>
      <c r="X234" s="26"/>
      <c r="Y234" s="384"/>
      <c r="Z234" s="384"/>
    </row>
    <row r="235" spans="1:26" ht="11.25" customHeight="1">
      <c r="A235" s="384"/>
      <c r="B235" s="384"/>
      <c r="C235" s="384"/>
      <c r="D235" s="384"/>
      <c r="E235" s="384"/>
      <c r="F235" s="384"/>
      <c r="G235" s="384"/>
      <c r="H235" s="385"/>
      <c r="I235" s="26"/>
      <c r="J235" s="26"/>
      <c r="K235" s="26"/>
      <c r="L235" s="384"/>
      <c r="M235" s="384"/>
      <c r="N235" s="384"/>
      <c r="O235" s="384"/>
      <c r="P235" s="384"/>
      <c r="Q235" s="384"/>
      <c r="R235" s="384"/>
      <c r="S235" s="384"/>
      <c r="T235" s="26"/>
      <c r="U235" s="26"/>
      <c r="V235" s="26"/>
      <c r="W235" s="26"/>
      <c r="X235" s="26"/>
      <c r="Y235" s="384"/>
      <c r="Z235" s="384"/>
    </row>
    <row r="236" spans="1:26" ht="11.25" customHeight="1">
      <c r="A236" s="384"/>
      <c r="B236" s="384"/>
      <c r="C236" s="384"/>
      <c r="D236" s="384"/>
      <c r="E236" s="384"/>
      <c r="F236" s="384"/>
      <c r="G236" s="384"/>
      <c r="H236" s="385"/>
      <c r="I236" s="26"/>
      <c r="J236" s="26"/>
      <c r="K236" s="26"/>
      <c r="L236" s="384"/>
      <c r="M236" s="384"/>
      <c r="N236" s="384"/>
      <c r="O236" s="384"/>
      <c r="P236" s="384"/>
      <c r="Q236" s="384"/>
      <c r="R236" s="384"/>
      <c r="S236" s="384"/>
      <c r="T236" s="26"/>
      <c r="U236" s="26"/>
      <c r="V236" s="26"/>
      <c r="W236" s="26"/>
      <c r="X236" s="26"/>
      <c r="Y236" s="384"/>
      <c r="Z236" s="384"/>
    </row>
    <row r="237" spans="1:26" ht="11.25" customHeight="1">
      <c r="A237" s="384"/>
      <c r="B237" s="384"/>
      <c r="C237" s="384"/>
      <c r="D237" s="384"/>
      <c r="E237" s="384"/>
      <c r="F237" s="384"/>
      <c r="G237" s="384"/>
      <c r="H237" s="385"/>
      <c r="I237" s="26"/>
      <c r="J237" s="26"/>
      <c r="K237" s="26"/>
      <c r="L237" s="384"/>
      <c r="M237" s="384"/>
      <c r="N237" s="384"/>
      <c r="O237" s="384"/>
      <c r="P237" s="384"/>
      <c r="Q237" s="384"/>
      <c r="R237" s="384"/>
      <c r="S237" s="384"/>
      <c r="T237" s="26"/>
      <c r="U237" s="26"/>
      <c r="V237" s="26"/>
      <c r="W237" s="26"/>
      <c r="X237" s="26"/>
      <c r="Y237" s="384"/>
      <c r="Z237" s="384"/>
    </row>
    <row r="238" spans="1:26" ht="11.25" customHeight="1">
      <c r="A238" s="384"/>
      <c r="B238" s="384"/>
      <c r="C238" s="384"/>
      <c r="D238" s="384"/>
      <c r="E238" s="384"/>
      <c r="F238" s="384"/>
      <c r="G238" s="384"/>
      <c r="H238" s="385"/>
      <c r="I238" s="26"/>
      <c r="J238" s="26"/>
      <c r="K238" s="26"/>
      <c r="L238" s="384"/>
      <c r="M238" s="384"/>
      <c r="N238" s="384"/>
      <c r="O238" s="384"/>
      <c r="P238" s="384"/>
      <c r="Q238" s="384"/>
      <c r="R238" s="384"/>
      <c r="S238" s="384"/>
      <c r="T238" s="26"/>
      <c r="U238" s="26"/>
      <c r="V238" s="26"/>
      <c r="W238" s="26"/>
      <c r="X238" s="26"/>
      <c r="Y238" s="384"/>
      <c r="Z238" s="384"/>
    </row>
    <row r="239" spans="1:26" ht="11.25" customHeight="1">
      <c r="A239" s="384"/>
      <c r="B239" s="384"/>
      <c r="C239" s="384"/>
      <c r="D239" s="384"/>
      <c r="E239" s="384"/>
      <c r="F239" s="384"/>
      <c r="G239" s="384"/>
      <c r="H239" s="385"/>
      <c r="I239" s="26"/>
      <c r="J239" s="26"/>
      <c r="K239" s="26"/>
      <c r="L239" s="384"/>
      <c r="M239" s="384"/>
      <c r="N239" s="384"/>
      <c r="O239" s="384"/>
      <c r="P239" s="384"/>
      <c r="Q239" s="384"/>
      <c r="R239" s="384"/>
      <c r="S239" s="384"/>
      <c r="T239" s="26"/>
      <c r="U239" s="26"/>
      <c r="V239" s="26"/>
      <c r="W239" s="26"/>
      <c r="X239" s="26"/>
      <c r="Y239" s="384"/>
      <c r="Z239" s="384"/>
    </row>
    <row r="240" spans="1:26" ht="11.25" customHeight="1">
      <c r="A240" s="384"/>
      <c r="B240" s="384"/>
      <c r="C240" s="384"/>
      <c r="D240" s="384"/>
      <c r="E240" s="384"/>
      <c r="F240" s="384"/>
      <c r="G240" s="384"/>
      <c r="H240" s="385"/>
      <c r="I240" s="26"/>
      <c r="J240" s="26"/>
      <c r="K240" s="26"/>
      <c r="L240" s="384"/>
      <c r="M240" s="384"/>
      <c r="N240" s="384"/>
      <c r="O240" s="384"/>
      <c r="P240" s="384"/>
      <c r="Q240" s="384"/>
      <c r="R240" s="384"/>
      <c r="S240" s="384"/>
      <c r="T240" s="26"/>
      <c r="U240" s="26"/>
      <c r="V240" s="26"/>
      <c r="W240" s="26"/>
      <c r="X240" s="26"/>
      <c r="Y240" s="384"/>
      <c r="Z240" s="384"/>
    </row>
    <row r="241" spans="1:26" ht="11.25" customHeight="1">
      <c r="A241" s="384"/>
      <c r="B241" s="384"/>
      <c r="C241" s="384"/>
      <c r="D241" s="384"/>
      <c r="E241" s="384"/>
      <c r="F241" s="384"/>
      <c r="G241" s="384"/>
      <c r="H241" s="385"/>
      <c r="I241" s="26"/>
      <c r="J241" s="26"/>
      <c r="K241" s="26"/>
      <c r="L241" s="384"/>
      <c r="M241" s="384"/>
      <c r="N241" s="384"/>
      <c r="O241" s="384"/>
      <c r="P241" s="384"/>
      <c r="Q241" s="384"/>
      <c r="R241" s="384"/>
      <c r="S241" s="384"/>
      <c r="T241" s="26"/>
      <c r="U241" s="26"/>
      <c r="V241" s="26"/>
      <c r="W241" s="26"/>
      <c r="X241" s="26"/>
      <c r="Y241" s="384"/>
      <c r="Z241" s="384"/>
    </row>
    <row r="242" spans="1:26" ht="11.25" customHeight="1">
      <c r="A242" s="384"/>
      <c r="B242" s="384"/>
      <c r="C242" s="384"/>
      <c r="D242" s="384"/>
      <c r="E242" s="384"/>
      <c r="F242" s="384"/>
      <c r="G242" s="384"/>
      <c r="H242" s="385"/>
      <c r="I242" s="26"/>
      <c r="J242" s="26"/>
      <c r="K242" s="26"/>
      <c r="L242" s="384"/>
      <c r="M242" s="384"/>
      <c r="N242" s="384"/>
      <c r="O242" s="384"/>
      <c r="P242" s="384"/>
      <c r="Q242" s="384"/>
      <c r="R242" s="384"/>
      <c r="S242" s="384"/>
      <c r="T242" s="26"/>
      <c r="U242" s="26"/>
      <c r="V242" s="26"/>
      <c r="W242" s="26"/>
      <c r="X242" s="26"/>
      <c r="Y242" s="384"/>
      <c r="Z242" s="384"/>
    </row>
    <row r="243" spans="1:26" ht="11.25" customHeight="1">
      <c r="A243" s="384"/>
      <c r="B243" s="384"/>
      <c r="C243" s="384"/>
      <c r="D243" s="384"/>
      <c r="E243" s="384"/>
      <c r="F243" s="384"/>
      <c r="G243" s="384"/>
      <c r="H243" s="385"/>
      <c r="I243" s="26"/>
      <c r="J243" s="26"/>
      <c r="K243" s="26"/>
      <c r="L243" s="384"/>
      <c r="M243" s="384"/>
      <c r="N243" s="384"/>
      <c r="O243" s="384"/>
      <c r="P243" s="384"/>
      <c r="Q243" s="384"/>
      <c r="R243" s="384"/>
      <c r="S243" s="384"/>
      <c r="T243" s="26"/>
      <c r="U243" s="26"/>
      <c r="V243" s="26"/>
      <c r="W243" s="26"/>
      <c r="X243" s="26"/>
      <c r="Y243" s="384"/>
      <c r="Z243" s="384"/>
    </row>
    <row r="244" spans="1:26" ht="11.25" customHeight="1">
      <c r="A244" s="384"/>
      <c r="B244" s="384"/>
      <c r="C244" s="384"/>
      <c r="D244" s="384"/>
      <c r="E244" s="384"/>
      <c r="F244" s="384"/>
      <c r="G244" s="384"/>
      <c r="H244" s="385"/>
      <c r="I244" s="26"/>
      <c r="J244" s="26"/>
      <c r="K244" s="26"/>
      <c r="L244" s="384"/>
      <c r="M244" s="384"/>
      <c r="N244" s="384"/>
      <c r="O244" s="384"/>
      <c r="P244" s="384"/>
      <c r="Q244" s="384"/>
      <c r="R244" s="384"/>
      <c r="S244" s="384"/>
      <c r="T244" s="26"/>
      <c r="U244" s="26"/>
      <c r="V244" s="26"/>
      <c r="W244" s="26"/>
      <c r="X244" s="26"/>
      <c r="Y244" s="384"/>
      <c r="Z244" s="384"/>
    </row>
    <row r="245" spans="1:26" ht="11.25" customHeight="1">
      <c r="A245" s="384"/>
      <c r="B245" s="384"/>
      <c r="C245" s="384"/>
      <c r="D245" s="384"/>
      <c r="E245" s="384"/>
      <c r="F245" s="384"/>
      <c r="G245" s="384"/>
      <c r="H245" s="385"/>
      <c r="I245" s="26"/>
      <c r="J245" s="26"/>
      <c r="K245" s="26"/>
      <c r="L245" s="384"/>
      <c r="M245" s="384"/>
      <c r="N245" s="384"/>
      <c r="O245" s="384"/>
      <c r="P245" s="384"/>
      <c r="Q245" s="384"/>
      <c r="R245" s="384"/>
      <c r="S245" s="384"/>
      <c r="T245" s="26"/>
      <c r="U245" s="26"/>
      <c r="V245" s="26"/>
      <c r="W245" s="26"/>
      <c r="X245" s="26"/>
      <c r="Y245" s="384"/>
      <c r="Z245" s="384"/>
    </row>
    <row r="246" spans="1:26" ht="11.25" customHeight="1">
      <c r="A246" s="384"/>
      <c r="B246" s="384"/>
      <c r="C246" s="384"/>
      <c r="D246" s="384"/>
      <c r="E246" s="384"/>
      <c r="F246" s="384"/>
      <c r="G246" s="384"/>
      <c r="H246" s="385"/>
      <c r="I246" s="26"/>
      <c r="J246" s="26"/>
      <c r="K246" s="26"/>
      <c r="L246" s="384"/>
      <c r="M246" s="384"/>
      <c r="N246" s="384"/>
      <c r="O246" s="384"/>
      <c r="P246" s="384"/>
      <c r="Q246" s="384"/>
      <c r="R246" s="384"/>
      <c r="S246" s="384"/>
      <c r="T246" s="26"/>
      <c r="U246" s="26"/>
      <c r="V246" s="26"/>
      <c r="W246" s="26"/>
      <c r="X246" s="26"/>
      <c r="Y246" s="384"/>
      <c r="Z246" s="384"/>
    </row>
    <row r="247" spans="1:26" ht="11.25" customHeight="1">
      <c r="A247" s="384"/>
      <c r="B247" s="384"/>
      <c r="C247" s="384"/>
      <c r="D247" s="384"/>
      <c r="E247" s="384"/>
      <c r="F247" s="384"/>
      <c r="G247" s="384"/>
      <c r="H247" s="385"/>
      <c r="I247" s="26"/>
      <c r="J247" s="26"/>
      <c r="K247" s="26"/>
      <c r="L247" s="384"/>
      <c r="M247" s="384"/>
      <c r="N247" s="384"/>
      <c r="O247" s="384"/>
      <c r="P247" s="384"/>
      <c r="Q247" s="384"/>
      <c r="R247" s="384"/>
      <c r="S247" s="384"/>
      <c r="T247" s="26"/>
      <c r="U247" s="26"/>
      <c r="V247" s="26"/>
      <c r="W247" s="26"/>
      <c r="X247" s="26"/>
      <c r="Y247" s="384"/>
      <c r="Z247" s="384"/>
    </row>
    <row r="248" spans="1:26" ht="11.25" customHeight="1">
      <c r="A248" s="384"/>
      <c r="B248" s="384"/>
      <c r="C248" s="384"/>
      <c r="D248" s="384"/>
      <c r="E248" s="384"/>
      <c r="F248" s="384"/>
      <c r="G248" s="384"/>
      <c r="H248" s="385"/>
      <c r="I248" s="26"/>
      <c r="J248" s="26"/>
      <c r="K248" s="26"/>
      <c r="L248" s="384"/>
      <c r="M248" s="384"/>
      <c r="N248" s="384"/>
      <c r="O248" s="384"/>
      <c r="P248" s="384"/>
      <c r="Q248" s="384"/>
      <c r="R248" s="384"/>
      <c r="S248" s="384"/>
      <c r="T248" s="26"/>
      <c r="U248" s="26"/>
      <c r="V248" s="26"/>
      <c r="W248" s="26"/>
      <c r="X248" s="26"/>
      <c r="Y248" s="384"/>
      <c r="Z248" s="384"/>
    </row>
    <row r="249" spans="1:26" ht="11.25" customHeight="1">
      <c r="A249" s="384"/>
      <c r="B249" s="384"/>
      <c r="C249" s="384"/>
      <c r="D249" s="384"/>
      <c r="E249" s="384"/>
      <c r="F249" s="384"/>
      <c r="G249" s="384"/>
      <c r="H249" s="385"/>
      <c r="I249" s="26"/>
      <c r="J249" s="26"/>
      <c r="K249" s="26"/>
      <c r="L249" s="384"/>
      <c r="M249" s="384"/>
      <c r="N249" s="384"/>
      <c r="O249" s="384"/>
      <c r="P249" s="384"/>
      <c r="Q249" s="384"/>
      <c r="R249" s="384"/>
      <c r="S249" s="384"/>
      <c r="T249" s="26"/>
      <c r="U249" s="26"/>
      <c r="V249" s="26"/>
      <c r="W249" s="26"/>
      <c r="X249" s="26"/>
      <c r="Y249" s="384"/>
      <c r="Z249" s="384"/>
    </row>
    <row r="250" spans="1:26" ht="11.25" customHeight="1">
      <c r="A250" s="384"/>
      <c r="B250" s="384"/>
      <c r="C250" s="384"/>
      <c r="D250" s="384"/>
      <c r="E250" s="384"/>
      <c r="F250" s="384"/>
      <c r="G250" s="384"/>
      <c r="H250" s="385"/>
      <c r="I250" s="26"/>
      <c r="J250" s="26"/>
      <c r="K250" s="26"/>
      <c r="L250" s="384"/>
      <c r="M250" s="384"/>
      <c r="N250" s="384"/>
      <c r="O250" s="384"/>
      <c r="P250" s="384"/>
      <c r="Q250" s="384"/>
      <c r="R250" s="384"/>
      <c r="S250" s="384"/>
      <c r="T250" s="26"/>
      <c r="U250" s="26"/>
      <c r="V250" s="26"/>
      <c r="W250" s="26"/>
      <c r="X250" s="26"/>
      <c r="Y250" s="384"/>
      <c r="Z250" s="384"/>
    </row>
    <row r="251" spans="1:26" ht="11.25" customHeight="1">
      <c r="A251" s="384"/>
      <c r="B251" s="384"/>
      <c r="C251" s="384"/>
      <c r="D251" s="384"/>
      <c r="E251" s="384"/>
      <c r="F251" s="384"/>
      <c r="G251" s="384"/>
      <c r="H251" s="385"/>
      <c r="I251" s="26"/>
      <c r="J251" s="26"/>
      <c r="K251" s="26"/>
      <c r="L251" s="384"/>
      <c r="M251" s="384"/>
      <c r="N251" s="384"/>
      <c r="O251" s="384"/>
      <c r="P251" s="384"/>
      <c r="Q251" s="384"/>
      <c r="R251" s="384"/>
      <c r="S251" s="384"/>
      <c r="T251" s="26"/>
      <c r="U251" s="26"/>
      <c r="V251" s="26"/>
      <c r="W251" s="26"/>
      <c r="X251" s="26"/>
      <c r="Y251" s="384"/>
      <c r="Z251" s="384"/>
    </row>
    <row r="252" spans="1:26" ht="11.25" customHeight="1">
      <c r="A252" s="384"/>
      <c r="B252" s="384"/>
      <c r="C252" s="384"/>
      <c r="D252" s="384"/>
      <c r="E252" s="384"/>
      <c r="F252" s="384"/>
      <c r="G252" s="384"/>
      <c r="H252" s="385"/>
      <c r="I252" s="26"/>
      <c r="J252" s="26"/>
      <c r="K252" s="26"/>
      <c r="L252" s="384"/>
      <c r="M252" s="384"/>
      <c r="N252" s="384"/>
      <c r="O252" s="384"/>
      <c r="P252" s="384"/>
      <c r="Q252" s="384"/>
      <c r="R252" s="384"/>
      <c r="S252" s="384"/>
      <c r="T252" s="26"/>
      <c r="U252" s="26"/>
      <c r="V252" s="26"/>
      <c r="W252" s="26"/>
      <c r="X252" s="26"/>
      <c r="Y252" s="384"/>
      <c r="Z252" s="384"/>
    </row>
    <row r="253" spans="1:26" ht="11.25" customHeight="1">
      <c r="A253" s="384"/>
      <c r="B253" s="384"/>
      <c r="C253" s="384"/>
      <c r="D253" s="384"/>
      <c r="E253" s="384"/>
      <c r="F253" s="384"/>
      <c r="G253" s="384"/>
      <c r="H253" s="385"/>
      <c r="I253" s="26"/>
      <c r="J253" s="26"/>
      <c r="K253" s="26"/>
      <c r="L253" s="384"/>
      <c r="M253" s="384"/>
      <c r="N253" s="384"/>
      <c r="O253" s="384"/>
      <c r="P253" s="384"/>
      <c r="Q253" s="384"/>
      <c r="R253" s="384"/>
      <c r="S253" s="384"/>
      <c r="T253" s="26"/>
      <c r="U253" s="26"/>
      <c r="V253" s="26"/>
      <c r="W253" s="26"/>
      <c r="X253" s="26"/>
      <c r="Y253" s="384"/>
      <c r="Z253" s="384"/>
    </row>
    <row r="254" spans="1:26" ht="11.25" customHeight="1">
      <c r="A254" s="384"/>
      <c r="B254" s="384"/>
      <c r="C254" s="384"/>
      <c r="D254" s="384"/>
      <c r="E254" s="384"/>
      <c r="F254" s="384"/>
      <c r="G254" s="384"/>
      <c r="H254" s="385"/>
      <c r="I254" s="26"/>
      <c r="J254" s="26"/>
      <c r="K254" s="26"/>
      <c r="L254" s="384"/>
      <c r="M254" s="384"/>
      <c r="N254" s="384"/>
      <c r="O254" s="384"/>
      <c r="P254" s="384"/>
      <c r="Q254" s="384"/>
      <c r="R254" s="384"/>
      <c r="S254" s="384"/>
      <c r="T254" s="26"/>
      <c r="U254" s="26"/>
      <c r="V254" s="26"/>
      <c r="W254" s="26"/>
      <c r="X254" s="26"/>
      <c r="Y254" s="384"/>
      <c r="Z254" s="384"/>
    </row>
    <row r="255" spans="1:26" ht="11.25" customHeight="1">
      <c r="A255" s="384"/>
      <c r="B255" s="384"/>
      <c r="C255" s="384"/>
      <c r="D255" s="384"/>
      <c r="E255" s="384"/>
      <c r="F255" s="384"/>
      <c r="G255" s="384"/>
      <c r="H255" s="385"/>
      <c r="I255" s="26"/>
      <c r="J255" s="26"/>
      <c r="K255" s="26"/>
      <c r="L255" s="384"/>
      <c r="M255" s="384"/>
      <c r="N255" s="384"/>
      <c r="O255" s="384"/>
      <c r="P255" s="384"/>
      <c r="Q255" s="384"/>
      <c r="R255" s="384"/>
      <c r="S255" s="384"/>
      <c r="T255" s="26"/>
      <c r="U255" s="26"/>
      <c r="V255" s="26"/>
      <c r="W255" s="26"/>
      <c r="X255" s="26"/>
      <c r="Y255" s="384"/>
      <c r="Z255" s="384"/>
    </row>
    <row r="256" spans="1:26" ht="11.25" customHeight="1">
      <c r="A256" s="384"/>
      <c r="B256" s="384"/>
      <c r="C256" s="384"/>
      <c r="D256" s="384"/>
      <c r="E256" s="384"/>
      <c r="F256" s="384"/>
      <c r="G256" s="384"/>
      <c r="H256" s="385"/>
      <c r="I256" s="26"/>
      <c r="J256" s="26"/>
      <c r="K256" s="26"/>
      <c r="L256" s="384"/>
      <c r="M256" s="384"/>
      <c r="N256" s="384"/>
      <c r="O256" s="384"/>
      <c r="P256" s="384"/>
      <c r="Q256" s="384"/>
      <c r="R256" s="384"/>
      <c r="S256" s="384"/>
      <c r="T256" s="26"/>
      <c r="U256" s="26"/>
      <c r="V256" s="26"/>
      <c r="W256" s="26"/>
      <c r="X256" s="26"/>
      <c r="Y256" s="384"/>
      <c r="Z256" s="384"/>
    </row>
    <row r="257" spans="1:26" ht="11.25" customHeight="1">
      <c r="A257" s="384"/>
      <c r="B257" s="384"/>
      <c r="C257" s="384"/>
      <c r="D257" s="384"/>
      <c r="E257" s="384"/>
      <c r="F257" s="384"/>
      <c r="G257" s="384"/>
      <c r="H257" s="385"/>
      <c r="I257" s="26"/>
      <c r="J257" s="26"/>
      <c r="K257" s="26"/>
      <c r="L257" s="384"/>
      <c r="M257" s="384"/>
      <c r="N257" s="384"/>
      <c r="O257" s="384"/>
      <c r="P257" s="384"/>
      <c r="Q257" s="384"/>
      <c r="R257" s="384"/>
      <c r="S257" s="384"/>
      <c r="T257" s="26"/>
      <c r="U257" s="26"/>
      <c r="V257" s="26"/>
      <c r="W257" s="26"/>
      <c r="X257" s="26"/>
      <c r="Y257" s="384"/>
      <c r="Z257" s="384"/>
    </row>
    <row r="258" spans="1:26" ht="11.25" customHeight="1">
      <c r="A258" s="384"/>
      <c r="B258" s="384"/>
      <c r="C258" s="384"/>
      <c r="D258" s="384"/>
      <c r="E258" s="384"/>
      <c r="F258" s="384"/>
      <c r="G258" s="384"/>
      <c r="H258" s="385"/>
      <c r="I258" s="26"/>
      <c r="J258" s="26"/>
      <c r="K258" s="26"/>
      <c r="L258" s="384"/>
      <c r="M258" s="384"/>
      <c r="N258" s="384"/>
      <c r="O258" s="384"/>
      <c r="P258" s="384"/>
      <c r="Q258" s="384"/>
      <c r="R258" s="384"/>
      <c r="S258" s="384"/>
      <c r="T258" s="26"/>
      <c r="U258" s="26"/>
      <c r="V258" s="26"/>
      <c r="W258" s="26"/>
      <c r="X258" s="26"/>
      <c r="Y258" s="384"/>
      <c r="Z258" s="384"/>
    </row>
    <row r="259" spans="1:26" ht="11.25" customHeight="1">
      <c r="A259" s="384"/>
      <c r="B259" s="384"/>
      <c r="C259" s="384"/>
      <c r="D259" s="384"/>
      <c r="E259" s="384"/>
      <c r="F259" s="384"/>
      <c r="G259" s="384"/>
      <c r="H259" s="385"/>
      <c r="I259" s="26"/>
      <c r="J259" s="26"/>
      <c r="K259" s="26"/>
      <c r="L259" s="384"/>
      <c r="M259" s="384"/>
      <c r="N259" s="384"/>
      <c r="O259" s="384"/>
      <c r="P259" s="384"/>
      <c r="Q259" s="384"/>
      <c r="R259" s="384"/>
      <c r="S259" s="384"/>
      <c r="T259" s="26"/>
      <c r="U259" s="26"/>
      <c r="V259" s="26"/>
      <c r="W259" s="26"/>
      <c r="X259" s="26"/>
      <c r="Y259" s="384"/>
      <c r="Z259" s="384"/>
    </row>
    <row r="260" spans="1:26" ht="11.25" customHeight="1">
      <c r="A260" s="384"/>
      <c r="B260" s="384"/>
      <c r="C260" s="384"/>
      <c r="D260" s="384"/>
      <c r="E260" s="384"/>
      <c r="F260" s="384"/>
      <c r="G260" s="384"/>
      <c r="H260" s="385"/>
      <c r="I260" s="26"/>
      <c r="J260" s="26"/>
      <c r="K260" s="26"/>
      <c r="L260" s="384"/>
      <c r="M260" s="384"/>
      <c r="N260" s="384"/>
      <c r="O260" s="384"/>
      <c r="P260" s="384"/>
      <c r="Q260" s="384"/>
      <c r="R260" s="384"/>
      <c r="S260" s="384"/>
      <c r="T260" s="26"/>
      <c r="U260" s="26"/>
      <c r="V260" s="26"/>
      <c r="W260" s="26"/>
      <c r="X260" s="26"/>
      <c r="Y260" s="384"/>
      <c r="Z260" s="384"/>
    </row>
    <row r="261" spans="1:26" ht="11.25" customHeight="1">
      <c r="A261" s="384"/>
      <c r="B261" s="384"/>
      <c r="C261" s="384"/>
      <c r="D261" s="384"/>
      <c r="E261" s="384"/>
      <c r="F261" s="384"/>
      <c r="G261" s="384"/>
      <c r="H261" s="385"/>
      <c r="I261" s="26"/>
      <c r="J261" s="26"/>
      <c r="K261" s="26"/>
      <c r="L261" s="384"/>
      <c r="M261" s="384"/>
      <c r="N261" s="384"/>
      <c r="O261" s="384"/>
      <c r="P261" s="384"/>
      <c r="Q261" s="384"/>
      <c r="R261" s="384"/>
      <c r="S261" s="384"/>
      <c r="T261" s="26"/>
      <c r="U261" s="26"/>
      <c r="V261" s="26"/>
      <c r="W261" s="26"/>
      <c r="X261" s="26"/>
      <c r="Y261" s="384"/>
      <c r="Z261" s="384"/>
    </row>
    <row r="262" spans="1:26" ht="11.25" customHeight="1">
      <c r="A262" s="384"/>
      <c r="B262" s="384"/>
      <c r="C262" s="384"/>
      <c r="D262" s="384"/>
      <c r="E262" s="384"/>
      <c r="F262" s="384"/>
      <c r="G262" s="384"/>
      <c r="H262" s="385"/>
      <c r="I262" s="26"/>
      <c r="J262" s="26"/>
      <c r="K262" s="26"/>
      <c r="L262" s="384"/>
      <c r="M262" s="384"/>
      <c r="N262" s="384"/>
      <c r="O262" s="384"/>
      <c r="P262" s="384"/>
      <c r="Q262" s="384"/>
      <c r="R262" s="384"/>
      <c r="S262" s="384"/>
      <c r="T262" s="26"/>
      <c r="U262" s="26"/>
      <c r="V262" s="26"/>
      <c r="W262" s="26"/>
      <c r="X262" s="26"/>
      <c r="Y262" s="384"/>
      <c r="Z262" s="384"/>
    </row>
    <row r="263" spans="1:26" ht="11.25" customHeight="1">
      <c r="A263" s="384"/>
      <c r="B263" s="384"/>
      <c r="C263" s="384"/>
      <c r="D263" s="384"/>
      <c r="E263" s="384"/>
      <c r="F263" s="384"/>
      <c r="G263" s="384"/>
      <c r="H263" s="385"/>
      <c r="I263" s="26"/>
      <c r="J263" s="26"/>
      <c r="K263" s="26"/>
      <c r="L263" s="384"/>
      <c r="M263" s="384"/>
      <c r="N263" s="384"/>
      <c r="O263" s="384"/>
      <c r="P263" s="384"/>
      <c r="Q263" s="384"/>
      <c r="R263" s="384"/>
      <c r="S263" s="384"/>
      <c r="T263" s="26"/>
      <c r="U263" s="26"/>
      <c r="V263" s="26"/>
      <c r="W263" s="26"/>
      <c r="X263" s="26"/>
      <c r="Y263" s="384"/>
      <c r="Z263" s="384"/>
    </row>
    <row r="264" spans="1:26" ht="11.25" customHeight="1">
      <c r="A264" s="384"/>
      <c r="B264" s="384"/>
      <c r="C264" s="384"/>
      <c r="D264" s="384"/>
      <c r="E264" s="384"/>
      <c r="F264" s="384"/>
      <c r="G264" s="384"/>
      <c r="H264" s="385"/>
      <c r="I264" s="26"/>
      <c r="J264" s="26"/>
      <c r="K264" s="26"/>
      <c r="L264" s="384"/>
      <c r="M264" s="384"/>
      <c r="N264" s="384"/>
      <c r="O264" s="384"/>
      <c r="P264" s="384"/>
      <c r="Q264" s="384"/>
      <c r="R264" s="384"/>
      <c r="S264" s="384"/>
      <c r="T264" s="26"/>
      <c r="U264" s="26"/>
      <c r="V264" s="26"/>
      <c r="W264" s="26"/>
      <c r="X264" s="26"/>
      <c r="Y264" s="384"/>
      <c r="Z264" s="384"/>
    </row>
    <row r="265" spans="1:26" ht="11.25" customHeight="1">
      <c r="A265" s="384"/>
      <c r="B265" s="384"/>
      <c r="C265" s="384"/>
      <c r="D265" s="384"/>
      <c r="E265" s="384"/>
      <c r="F265" s="384"/>
      <c r="G265" s="384"/>
      <c r="H265" s="385"/>
      <c r="I265" s="26"/>
      <c r="J265" s="26"/>
      <c r="K265" s="26"/>
      <c r="L265" s="384"/>
      <c r="M265" s="384"/>
      <c r="N265" s="384"/>
      <c r="O265" s="384"/>
      <c r="P265" s="384"/>
      <c r="Q265" s="384"/>
      <c r="R265" s="384"/>
      <c r="S265" s="384"/>
      <c r="T265" s="26"/>
      <c r="U265" s="26"/>
      <c r="V265" s="26"/>
      <c r="W265" s="26"/>
      <c r="X265" s="26"/>
      <c r="Y265" s="384"/>
      <c r="Z265" s="384"/>
    </row>
    <row r="266" spans="1:26" ht="11.25" customHeight="1">
      <c r="A266" s="384"/>
      <c r="B266" s="384"/>
      <c r="C266" s="384"/>
      <c r="D266" s="384"/>
      <c r="E266" s="384"/>
      <c r="F266" s="384"/>
      <c r="G266" s="384"/>
      <c r="H266" s="385"/>
      <c r="I266" s="26"/>
      <c r="J266" s="26"/>
      <c r="K266" s="26"/>
      <c r="L266" s="384"/>
      <c r="M266" s="384"/>
      <c r="N266" s="384"/>
      <c r="O266" s="384"/>
      <c r="P266" s="384"/>
      <c r="Q266" s="384"/>
      <c r="R266" s="384"/>
      <c r="S266" s="384"/>
      <c r="T266" s="26"/>
      <c r="U266" s="26"/>
      <c r="V266" s="26"/>
      <c r="W266" s="26"/>
      <c r="X266" s="26"/>
      <c r="Y266" s="384"/>
      <c r="Z266" s="384"/>
    </row>
    <row r="267" spans="1:26" ht="11.25" customHeight="1">
      <c r="A267" s="384"/>
      <c r="B267" s="384"/>
      <c r="C267" s="384"/>
      <c r="D267" s="384"/>
      <c r="E267" s="384"/>
      <c r="F267" s="384"/>
      <c r="G267" s="384"/>
      <c r="H267" s="385"/>
      <c r="I267" s="26"/>
      <c r="J267" s="26"/>
      <c r="K267" s="26"/>
      <c r="L267" s="384"/>
      <c r="M267" s="384"/>
      <c r="N267" s="384"/>
      <c r="O267" s="384"/>
      <c r="P267" s="384"/>
      <c r="Q267" s="384"/>
      <c r="R267" s="384"/>
      <c r="S267" s="384"/>
      <c r="T267" s="26"/>
      <c r="U267" s="26"/>
      <c r="V267" s="26"/>
      <c r="W267" s="26"/>
      <c r="X267" s="26"/>
      <c r="Y267" s="384"/>
      <c r="Z267" s="384"/>
    </row>
    <row r="268" spans="1:26" ht="11.25" customHeight="1">
      <c r="A268" s="384"/>
      <c r="B268" s="384"/>
      <c r="C268" s="384"/>
      <c r="D268" s="384"/>
      <c r="E268" s="384"/>
      <c r="F268" s="384"/>
      <c r="G268" s="384"/>
      <c r="H268" s="385"/>
      <c r="I268" s="26"/>
      <c r="J268" s="26"/>
      <c r="K268" s="26"/>
      <c r="L268" s="384"/>
      <c r="M268" s="384"/>
      <c r="N268" s="384"/>
      <c r="O268" s="384"/>
      <c r="P268" s="384"/>
      <c r="Q268" s="384"/>
      <c r="R268" s="384"/>
      <c r="S268" s="384"/>
      <c r="T268" s="26"/>
      <c r="U268" s="26"/>
      <c r="V268" s="26"/>
      <c r="W268" s="26"/>
      <c r="X268" s="26"/>
      <c r="Y268" s="384"/>
      <c r="Z268" s="384"/>
    </row>
    <row r="269" spans="1:26" ht="11.25" customHeight="1">
      <c r="A269" s="384"/>
      <c r="B269" s="384"/>
      <c r="C269" s="384"/>
      <c r="D269" s="384"/>
      <c r="E269" s="384"/>
      <c r="F269" s="384"/>
      <c r="G269" s="384"/>
      <c r="H269" s="385"/>
      <c r="I269" s="26"/>
      <c r="J269" s="26"/>
      <c r="K269" s="26"/>
      <c r="L269" s="384"/>
      <c r="M269" s="384"/>
      <c r="N269" s="384"/>
      <c r="O269" s="384"/>
      <c r="P269" s="384"/>
      <c r="Q269" s="384"/>
      <c r="R269" s="384"/>
      <c r="S269" s="384"/>
      <c r="T269" s="26"/>
      <c r="U269" s="26"/>
      <c r="V269" s="26"/>
      <c r="W269" s="26"/>
      <c r="X269" s="26"/>
      <c r="Y269" s="384"/>
      <c r="Z269" s="384"/>
    </row>
    <row r="270" spans="1:26" ht="11.25" customHeight="1">
      <c r="A270" s="384"/>
      <c r="B270" s="384"/>
      <c r="C270" s="384"/>
      <c r="D270" s="384"/>
      <c r="E270" s="384"/>
      <c r="F270" s="384"/>
      <c r="G270" s="384"/>
      <c r="H270" s="385"/>
      <c r="I270" s="26"/>
      <c r="J270" s="26"/>
      <c r="K270" s="26"/>
      <c r="L270" s="384"/>
      <c r="M270" s="384"/>
      <c r="N270" s="384"/>
      <c r="O270" s="384"/>
      <c r="P270" s="384"/>
      <c r="Q270" s="384"/>
      <c r="R270" s="384"/>
      <c r="S270" s="384"/>
      <c r="T270" s="26"/>
      <c r="U270" s="26"/>
      <c r="V270" s="26"/>
      <c r="W270" s="26"/>
      <c r="X270" s="26"/>
      <c r="Y270" s="384"/>
      <c r="Z270" s="384"/>
    </row>
    <row r="271" spans="1:26" ht="11.25" customHeight="1">
      <c r="A271" s="384"/>
      <c r="B271" s="384"/>
      <c r="C271" s="384"/>
      <c r="D271" s="384"/>
      <c r="E271" s="384"/>
      <c r="F271" s="384"/>
      <c r="G271" s="384"/>
      <c r="H271" s="385"/>
      <c r="I271" s="26"/>
      <c r="J271" s="26"/>
      <c r="K271" s="26"/>
      <c r="L271" s="384"/>
      <c r="M271" s="384"/>
      <c r="N271" s="384"/>
      <c r="O271" s="384"/>
      <c r="P271" s="384"/>
      <c r="Q271" s="384"/>
      <c r="R271" s="384"/>
      <c r="S271" s="384"/>
      <c r="T271" s="26"/>
      <c r="U271" s="26"/>
      <c r="V271" s="26"/>
      <c r="W271" s="26"/>
      <c r="X271" s="26"/>
      <c r="Y271" s="384"/>
      <c r="Z271" s="384"/>
    </row>
    <row r="272" spans="1:26" ht="11.25" customHeight="1">
      <c r="A272" s="384"/>
      <c r="B272" s="384"/>
      <c r="C272" s="384"/>
      <c r="D272" s="384"/>
      <c r="E272" s="384"/>
      <c r="F272" s="384"/>
      <c r="G272" s="384"/>
      <c r="H272" s="385"/>
      <c r="I272" s="26"/>
      <c r="J272" s="26"/>
      <c r="K272" s="26"/>
      <c r="L272" s="384"/>
      <c r="M272" s="384"/>
      <c r="N272" s="384"/>
      <c r="O272" s="384"/>
      <c r="P272" s="384"/>
      <c r="Q272" s="384"/>
      <c r="R272" s="384"/>
      <c r="S272" s="384"/>
      <c r="T272" s="26"/>
      <c r="U272" s="26"/>
      <c r="V272" s="26"/>
      <c r="W272" s="26"/>
      <c r="X272" s="26"/>
      <c r="Y272" s="384"/>
      <c r="Z272" s="384"/>
    </row>
    <row r="273" spans="1:26" ht="11.25" customHeight="1">
      <c r="A273" s="384"/>
      <c r="B273" s="384"/>
      <c r="C273" s="384"/>
      <c r="D273" s="384"/>
      <c r="E273" s="384"/>
      <c r="F273" s="384"/>
      <c r="G273" s="384"/>
      <c r="H273" s="385"/>
      <c r="I273" s="26"/>
      <c r="J273" s="26"/>
      <c r="K273" s="26"/>
      <c r="L273" s="384"/>
      <c r="M273" s="384"/>
      <c r="N273" s="384"/>
      <c r="O273" s="384"/>
      <c r="P273" s="384"/>
      <c r="Q273" s="384"/>
      <c r="R273" s="384"/>
      <c r="S273" s="384"/>
      <c r="T273" s="26"/>
      <c r="U273" s="26"/>
      <c r="V273" s="26"/>
      <c r="W273" s="26"/>
      <c r="X273" s="26"/>
      <c r="Y273" s="384"/>
      <c r="Z273" s="384"/>
    </row>
    <row r="274" spans="1:26" ht="11.25" customHeight="1">
      <c r="A274" s="384"/>
      <c r="B274" s="384"/>
      <c r="C274" s="384"/>
      <c r="D274" s="384"/>
      <c r="E274" s="384"/>
      <c r="F274" s="384"/>
      <c r="G274" s="384"/>
      <c r="H274" s="385"/>
      <c r="I274" s="26"/>
      <c r="J274" s="26"/>
      <c r="K274" s="26"/>
      <c r="L274" s="384"/>
      <c r="M274" s="384"/>
      <c r="N274" s="384"/>
      <c r="O274" s="384"/>
      <c r="P274" s="384"/>
      <c r="Q274" s="384"/>
      <c r="R274" s="384"/>
      <c r="S274" s="384"/>
      <c r="T274" s="26"/>
      <c r="U274" s="26"/>
      <c r="V274" s="26"/>
      <c r="W274" s="26"/>
      <c r="X274" s="26"/>
      <c r="Y274" s="384"/>
      <c r="Z274" s="384"/>
    </row>
    <row r="275" spans="1:26" ht="11.25" customHeight="1">
      <c r="A275" s="384"/>
      <c r="B275" s="384"/>
      <c r="C275" s="384"/>
      <c r="D275" s="384"/>
      <c r="E275" s="384"/>
      <c r="F275" s="384"/>
      <c r="G275" s="384"/>
      <c r="H275" s="385"/>
      <c r="I275" s="26"/>
      <c r="J275" s="26"/>
      <c r="K275" s="26"/>
      <c r="L275" s="384"/>
      <c r="M275" s="384"/>
      <c r="N275" s="384"/>
      <c r="O275" s="384"/>
      <c r="P275" s="384"/>
      <c r="Q275" s="384"/>
      <c r="R275" s="384"/>
      <c r="S275" s="384"/>
      <c r="T275" s="26"/>
      <c r="U275" s="26"/>
      <c r="V275" s="26"/>
      <c r="W275" s="26"/>
      <c r="X275" s="26"/>
      <c r="Y275" s="384"/>
      <c r="Z275" s="384"/>
    </row>
    <row r="276" spans="1:26" ht="11.25" customHeight="1">
      <c r="A276" s="384"/>
      <c r="B276" s="384"/>
      <c r="C276" s="384"/>
      <c r="D276" s="384"/>
      <c r="E276" s="384"/>
      <c r="F276" s="384"/>
      <c r="G276" s="384"/>
      <c r="H276" s="385"/>
      <c r="I276" s="26"/>
      <c r="J276" s="26"/>
      <c r="K276" s="26"/>
      <c r="L276" s="384"/>
      <c r="M276" s="384"/>
      <c r="N276" s="384"/>
      <c r="O276" s="384"/>
      <c r="P276" s="384"/>
      <c r="Q276" s="384"/>
      <c r="R276" s="384"/>
      <c r="S276" s="384"/>
      <c r="T276" s="26"/>
      <c r="U276" s="26"/>
      <c r="V276" s="26"/>
      <c r="W276" s="26"/>
      <c r="X276" s="26"/>
      <c r="Y276" s="384"/>
      <c r="Z276" s="384"/>
    </row>
    <row r="277" spans="1:26" ht="11.25" customHeight="1">
      <c r="A277" s="384"/>
      <c r="B277" s="384"/>
      <c r="C277" s="384"/>
      <c r="D277" s="384"/>
      <c r="E277" s="384"/>
      <c r="F277" s="384"/>
      <c r="G277" s="384"/>
      <c r="H277" s="385"/>
      <c r="I277" s="26"/>
      <c r="J277" s="26"/>
      <c r="K277" s="26"/>
      <c r="L277" s="384"/>
      <c r="M277" s="384"/>
      <c r="N277" s="384"/>
      <c r="O277" s="384"/>
      <c r="P277" s="384"/>
      <c r="Q277" s="384"/>
      <c r="R277" s="384"/>
      <c r="S277" s="384"/>
      <c r="T277" s="26"/>
      <c r="U277" s="26"/>
      <c r="V277" s="26"/>
      <c r="W277" s="26"/>
      <c r="X277" s="26"/>
      <c r="Y277" s="384"/>
      <c r="Z277" s="384"/>
    </row>
    <row r="278" spans="1:26" ht="11.25" customHeight="1">
      <c r="A278" s="384"/>
      <c r="B278" s="384"/>
      <c r="C278" s="384"/>
      <c r="D278" s="384"/>
      <c r="E278" s="384"/>
      <c r="F278" s="384"/>
      <c r="G278" s="384"/>
      <c r="H278" s="385"/>
      <c r="I278" s="26"/>
      <c r="J278" s="26"/>
      <c r="K278" s="26"/>
      <c r="L278" s="384"/>
      <c r="M278" s="384"/>
      <c r="N278" s="384"/>
      <c r="O278" s="384"/>
      <c r="P278" s="384"/>
      <c r="Q278" s="384"/>
      <c r="R278" s="384"/>
      <c r="S278" s="384"/>
      <c r="T278" s="26"/>
      <c r="U278" s="26"/>
      <c r="V278" s="26"/>
      <c r="W278" s="26"/>
      <c r="X278" s="26"/>
      <c r="Y278" s="384"/>
      <c r="Z278" s="384"/>
    </row>
    <row r="279" spans="1:26" ht="11.25" customHeight="1">
      <c r="A279" s="384"/>
      <c r="B279" s="384"/>
      <c r="C279" s="384"/>
      <c r="D279" s="384"/>
      <c r="E279" s="384"/>
      <c r="F279" s="384"/>
      <c r="G279" s="384"/>
      <c r="H279" s="385"/>
      <c r="I279" s="26"/>
      <c r="J279" s="26"/>
      <c r="K279" s="26"/>
      <c r="L279" s="384"/>
      <c r="M279" s="384"/>
      <c r="N279" s="384"/>
      <c r="O279" s="384"/>
      <c r="P279" s="384"/>
      <c r="Q279" s="384"/>
      <c r="R279" s="384"/>
      <c r="S279" s="384"/>
      <c r="T279" s="26"/>
      <c r="U279" s="26"/>
      <c r="V279" s="26"/>
      <c r="W279" s="26"/>
      <c r="X279" s="26"/>
      <c r="Y279" s="384"/>
      <c r="Z279" s="384"/>
    </row>
    <row r="280" spans="1:26" ht="11.25" customHeight="1">
      <c r="A280" s="384"/>
      <c r="B280" s="384"/>
      <c r="C280" s="384"/>
      <c r="D280" s="384"/>
      <c r="E280" s="384"/>
      <c r="F280" s="384"/>
      <c r="G280" s="384"/>
      <c r="H280" s="385"/>
      <c r="I280" s="26"/>
      <c r="J280" s="26"/>
      <c r="K280" s="26"/>
      <c r="L280" s="384"/>
      <c r="M280" s="384"/>
      <c r="N280" s="384"/>
      <c r="O280" s="384"/>
      <c r="P280" s="384"/>
      <c r="Q280" s="384"/>
      <c r="R280" s="384"/>
      <c r="S280" s="384"/>
      <c r="T280" s="26"/>
      <c r="U280" s="26"/>
      <c r="V280" s="26"/>
      <c r="W280" s="26"/>
      <c r="X280" s="26"/>
      <c r="Y280" s="384"/>
      <c r="Z280" s="384"/>
    </row>
    <row r="281" spans="1:26" ht="11.25" customHeight="1">
      <c r="A281" s="384"/>
      <c r="B281" s="384"/>
      <c r="C281" s="384"/>
      <c r="D281" s="384"/>
      <c r="E281" s="384"/>
      <c r="F281" s="384"/>
      <c r="G281" s="384"/>
      <c r="H281" s="385"/>
      <c r="I281" s="26"/>
      <c r="J281" s="26"/>
      <c r="K281" s="26"/>
      <c r="L281" s="384"/>
      <c r="M281" s="384"/>
      <c r="N281" s="384"/>
      <c r="O281" s="384"/>
      <c r="P281" s="384"/>
      <c r="Q281" s="384"/>
      <c r="R281" s="384"/>
      <c r="S281" s="384"/>
      <c r="T281" s="26"/>
      <c r="U281" s="26"/>
      <c r="V281" s="26"/>
      <c r="W281" s="26"/>
      <c r="X281" s="26"/>
      <c r="Y281" s="384"/>
      <c r="Z281" s="384"/>
    </row>
    <row r="282" spans="1:26" ht="11.25" customHeight="1">
      <c r="A282" s="384"/>
      <c r="B282" s="384"/>
      <c r="C282" s="384"/>
      <c r="D282" s="384"/>
      <c r="E282" s="384"/>
      <c r="F282" s="384"/>
      <c r="G282" s="384"/>
      <c r="H282" s="385"/>
      <c r="I282" s="26"/>
      <c r="J282" s="26"/>
      <c r="K282" s="26"/>
      <c r="L282" s="384"/>
      <c r="M282" s="384"/>
      <c r="N282" s="384"/>
      <c r="O282" s="384"/>
      <c r="P282" s="384"/>
      <c r="Q282" s="384"/>
      <c r="R282" s="384"/>
      <c r="S282" s="384"/>
      <c r="T282" s="26"/>
      <c r="U282" s="26"/>
      <c r="V282" s="26"/>
      <c r="W282" s="26"/>
      <c r="X282" s="26"/>
      <c r="Y282" s="384"/>
      <c r="Z282" s="384"/>
    </row>
    <row r="283" spans="1:26" ht="11.25" customHeight="1">
      <c r="A283" s="384"/>
      <c r="B283" s="384"/>
      <c r="C283" s="384"/>
      <c r="D283" s="384"/>
      <c r="E283" s="384"/>
      <c r="F283" s="384"/>
      <c r="G283" s="384"/>
      <c r="H283" s="385"/>
      <c r="I283" s="26"/>
      <c r="J283" s="26"/>
      <c r="K283" s="26"/>
      <c r="L283" s="384"/>
      <c r="M283" s="384"/>
      <c r="N283" s="384"/>
      <c r="O283" s="384"/>
      <c r="P283" s="384"/>
      <c r="Q283" s="384"/>
      <c r="R283" s="384"/>
      <c r="S283" s="384"/>
      <c r="T283" s="26"/>
      <c r="U283" s="26"/>
      <c r="V283" s="26"/>
      <c r="W283" s="26"/>
      <c r="X283" s="26"/>
      <c r="Y283" s="384"/>
      <c r="Z283" s="384"/>
    </row>
    <row r="284" spans="1:26" ht="11.25" customHeight="1">
      <c r="A284" s="384"/>
      <c r="B284" s="384"/>
      <c r="C284" s="384"/>
      <c r="D284" s="384"/>
      <c r="E284" s="384"/>
      <c r="F284" s="384"/>
      <c r="G284" s="384"/>
      <c r="H284" s="385"/>
      <c r="I284" s="26"/>
      <c r="J284" s="26"/>
      <c r="K284" s="26"/>
      <c r="L284" s="384"/>
      <c r="M284" s="384"/>
      <c r="N284" s="384"/>
      <c r="O284" s="384"/>
      <c r="P284" s="384"/>
      <c r="Q284" s="384"/>
      <c r="R284" s="384"/>
      <c r="S284" s="384"/>
      <c r="T284" s="26"/>
      <c r="U284" s="26"/>
      <c r="V284" s="26"/>
      <c r="W284" s="26"/>
      <c r="X284" s="26"/>
      <c r="Y284" s="384"/>
      <c r="Z284" s="384"/>
    </row>
    <row r="285" spans="1:26" ht="11.25" customHeight="1">
      <c r="A285" s="384"/>
      <c r="B285" s="384"/>
      <c r="C285" s="384"/>
      <c r="D285" s="384"/>
      <c r="E285" s="384"/>
      <c r="F285" s="384"/>
      <c r="G285" s="384"/>
      <c r="H285" s="385"/>
      <c r="I285" s="26"/>
      <c r="J285" s="26"/>
      <c r="K285" s="26"/>
      <c r="L285" s="384"/>
      <c r="M285" s="384"/>
      <c r="N285" s="384"/>
      <c r="O285" s="384"/>
      <c r="P285" s="384"/>
      <c r="Q285" s="384"/>
      <c r="R285" s="384"/>
      <c r="S285" s="384"/>
      <c r="T285" s="26"/>
      <c r="U285" s="26"/>
      <c r="V285" s="26"/>
      <c r="W285" s="26"/>
      <c r="X285" s="26"/>
      <c r="Y285" s="384"/>
      <c r="Z285" s="384"/>
    </row>
    <row r="286" spans="1:26" ht="11.25" customHeight="1">
      <c r="A286" s="384"/>
      <c r="B286" s="384"/>
      <c r="C286" s="384"/>
      <c r="D286" s="384"/>
      <c r="E286" s="384"/>
      <c r="F286" s="384"/>
      <c r="G286" s="384"/>
      <c r="H286" s="385"/>
      <c r="I286" s="26"/>
      <c r="J286" s="26"/>
      <c r="K286" s="26"/>
      <c r="L286" s="384"/>
      <c r="M286" s="384"/>
      <c r="N286" s="384"/>
      <c r="O286" s="384"/>
      <c r="P286" s="384"/>
      <c r="Q286" s="384"/>
      <c r="R286" s="384"/>
      <c r="S286" s="384"/>
      <c r="T286" s="26"/>
      <c r="U286" s="26"/>
      <c r="V286" s="26"/>
      <c r="W286" s="26"/>
      <c r="X286" s="26"/>
      <c r="Y286" s="384"/>
      <c r="Z286" s="384"/>
    </row>
    <row r="287" spans="1:26" ht="11.25" customHeight="1">
      <c r="A287" s="384"/>
      <c r="B287" s="384"/>
      <c r="C287" s="384"/>
      <c r="D287" s="384"/>
      <c r="E287" s="384"/>
      <c r="F287" s="384"/>
      <c r="G287" s="384"/>
      <c r="H287" s="385"/>
      <c r="I287" s="26"/>
      <c r="J287" s="26"/>
      <c r="K287" s="26"/>
      <c r="L287" s="384"/>
      <c r="M287" s="384"/>
      <c r="N287" s="384"/>
      <c r="O287" s="384"/>
      <c r="P287" s="384"/>
      <c r="Q287" s="384"/>
      <c r="R287" s="384"/>
      <c r="S287" s="384"/>
      <c r="T287" s="26"/>
      <c r="U287" s="26"/>
      <c r="V287" s="26"/>
      <c r="W287" s="26"/>
      <c r="X287" s="26"/>
      <c r="Y287" s="384"/>
      <c r="Z287" s="384"/>
    </row>
    <row r="288" spans="1:26" ht="11.25" customHeight="1">
      <c r="A288" s="384"/>
      <c r="B288" s="384"/>
      <c r="C288" s="384"/>
      <c r="D288" s="384"/>
      <c r="E288" s="384"/>
      <c r="F288" s="384"/>
      <c r="G288" s="384"/>
      <c r="H288" s="385"/>
      <c r="I288" s="26"/>
      <c r="J288" s="26"/>
      <c r="K288" s="26"/>
      <c r="L288" s="384"/>
      <c r="M288" s="384"/>
      <c r="N288" s="384"/>
      <c r="O288" s="384"/>
      <c r="P288" s="384"/>
      <c r="Q288" s="384"/>
      <c r="R288" s="384"/>
      <c r="S288" s="384"/>
      <c r="T288" s="26"/>
      <c r="U288" s="26"/>
      <c r="V288" s="26"/>
      <c r="W288" s="26"/>
      <c r="X288" s="26"/>
      <c r="Y288" s="384"/>
      <c r="Z288" s="384"/>
    </row>
    <row r="289" spans="1:26" ht="11.25" customHeight="1">
      <c r="A289" s="384"/>
      <c r="B289" s="384"/>
      <c r="C289" s="384"/>
      <c r="D289" s="384"/>
      <c r="E289" s="384"/>
      <c r="F289" s="384"/>
      <c r="G289" s="384"/>
      <c r="H289" s="385"/>
      <c r="I289" s="26"/>
      <c r="J289" s="26"/>
      <c r="K289" s="26"/>
      <c r="L289" s="384"/>
      <c r="M289" s="384"/>
      <c r="N289" s="384"/>
      <c r="O289" s="384"/>
      <c r="P289" s="384"/>
      <c r="Q289" s="384"/>
      <c r="R289" s="384"/>
      <c r="S289" s="384"/>
      <c r="T289" s="26"/>
      <c r="U289" s="26"/>
      <c r="V289" s="26"/>
      <c r="W289" s="26"/>
      <c r="X289" s="26"/>
      <c r="Y289" s="384"/>
      <c r="Z289" s="384"/>
    </row>
    <row r="290" spans="1:26" ht="11.25" customHeight="1">
      <c r="A290" s="384"/>
      <c r="B290" s="384"/>
      <c r="C290" s="384"/>
      <c r="D290" s="384"/>
      <c r="E290" s="384"/>
      <c r="F290" s="384"/>
      <c r="G290" s="384"/>
      <c r="H290" s="385"/>
      <c r="I290" s="26"/>
      <c r="J290" s="26"/>
      <c r="K290" s="26"/>
      <c r="L290" s="384"/>
      <c r="M290" s="384"/>
      <c r="N290" s="384"/>
      <c r="O290" s="384"/>
      <c r="P290" s="384"/>
      <c r="Q290" s="384"/>
      <c r="R290" s="384"/>
      <c r="S290" s="384"/>
      <c r="T290" s="26"/>
      <c r="U290" s="26"/>
      <c r="V290" s="26"/>
      <c r="W290" s="26"/>
      <c r="X290" s="26"/>
      <c r="Y290" s="384"/>
      <c r="Z290" s="384"/>
    </row>
    <row r="291" spans="1:26" ht="11.25" customHeight="1">
      <c r="A291" s="384"/>
      <c r="B291" s="384"/>
      <c r="C291" s="384"/>
      <c r="D291" s="384"/>
      <c r="E291" s="384"/>
      <c r="F291" s="384"/>
      <c r="G291" s="384"/>
      <c r="H291" s="385"/>
      <c r="I291" s="26"/>
      <c r="J291" s="26"/>
      <c r="K291" s="26"/>
      <c r="L291" s="384"/>
      <c r="M291" s="384"/>
      <c r="N291" s="384"/>
      <c r="O291" s="384"/>
      <c r="P291" s="384"/>
      <c r="Q291" s="384"/>
      <c r="R291" s="384"/>
      <c r="S291" s="384"/>
      <c r="T291" s="26"/>
      <c r="U291" s="26"/>
      <c r="V291" s="26"/>
      <c r="W291" s="26"/>
      <c r="X291" s="26"/>
      <c r="Y291" s="384"/>
      <c r="Z291" s="384"/>
    </row>
    <row r="292" spans="1:26" ht="11.25" customHeight="1">
      <c r="A292" s="384"/>
      <c r="B292" s="384"/>
      <c r="C292" s="384"/>
      <c r="D292" s="384"/>
      <c r="E292" s="384"/>
      <c r="F292" s="384"/>
      <c r="G292" s="384"/>
      <c r="H292" s="385"/>
      <c r="I292" s="26"/>
      <c r="J292" s="26"/>
      <c r="K292" s="26"/>
      <c r="L292" s="384"/>
      <c r="M292" s="384"/>
      <c r="N292" s="384"/>
      <c r="O292" s="384"/>
      <c r="P292" s="384"/>
      <c r="Q292" s="384"/>
      <c r="R292" s="384"/>
      <c r="S292" s="384"/>
      <c r="T292" s="26"/>
      <c r="U292" s="26"/>
      <c r="V292" s="26"/>
      <c r="W292" s="26"/>
      <c r="X292" s="26"/>
      <c r="Y292" s="384"/>
      <c r="Z292" s="384"/>
    </row>
    <row r="293" spans="1:26" ht="11.25" customHeight="1">
      <c r="A293" s="384"/>
      <c r="B293" s="384"/>
      <c r="C293" s="384"/>
      <c r="D293" s="384"/>
      <c r="E293" s="384"/>
      <c r="F293" s="384"/>
      <c r="G293" s="384"/>
      <c r="H293" s="385"/>
      <c r="I293" s="26"/>
      <c r="J293" s="26"/>
      <c r="K293" s="26"/>
      <c r="L293" s="384"/>
      <c r="M293" s="384"/>
      <c r="N293" s="384"/>
      <c r="O293" s="384"/>
      <c r="P293" s="384"/>
      <c r="Q293" s="384"/>
      <c r="R293" s="384"/>
      <c r="S293" s="384"/>
      <c r="T293" s="26"/>
      <c r="U293" s="26"/>
      <c r="V293" s="26"/>
      <c r="W293" s="26"/>
      <c r="X293" s="26"/>
      <c r="Y293" s="384"/>
      <c r="Z293" s="384"/>
    </row>
    <row r="294" spans="1:26" ht="11.25" customHeight="1">
      <c r="A294" s="384"/>
      <c r="B294" s="384"/>
      <c r="C294" s="384"/>
      <c r="D294" s="384"/>
      <c r="E294" s="384"/>
      <c r="F294" s="384"/>
      <c r="G294" s="384"/>
      <c r="H294" s="385"/>
      <c r="I294" s="26"/>
      <c r="J294" s="26"/>
      <c r="K294" s="26"/>
      <c r="L294" s="384"/>
      <c r="M294" s="384"/>
      <c r="N294" s="384"/>
      <c r="O294" s="384"/>
      <c r="P294" s="384"/>
      <c r="Q294" s="384"/>
      <c r="R294" s="384"/>
      <c r="S294" s="384"/>
      <c r="T294" s="26"/>
      <c r="U294" s="26"/>
      <c r="V294" s="26"/>
      <c r="W294" s="26"/>
      <c r="X294" s="26"/>
      <c r="Y294" s="384"/>
      <c r="Z294" s="384"/>
    </row>
    <row r="295" spans="1:26" ht="11.25" customHeight="1">
      <c r="A295" s="384"/>
      <c r="B295" s="384"/>
      <c r="C295" s="384"/>
      <c r="D295" s="384"/>
      <c r="E295" s="384"/>
      <c r="F295" s="384"/>
      <c r="G295" s="384"/>
      <c r="H295" s="385"/>
      <c r="I295" s="26"/>
      <c r="J295" s="26"/>
      <c r="K295" s="26"/>
      <c r="L295" s="384"/>
      <c r="M295" s="384"/>
      <c r="N295" s="384"/>
      <c r="O295" s="384"/>
      <c r="P295" s="384"/>
      <c r="Q295" s="384"/>
      <c r="R295" s="384"/>
      <c r="S295" s="384"/>
      <c r="T295" s="26"/>
      <c r="U295" s="26"/>
      <c r="V295" s="26"/>
      <c r="W295" s="26"/>
      <c r="X295" s="26"/>
      <c r="Y295" s="384"/>
      <c r="Z295" s="384"/>
    </row>
    <row r="296" spans="1:26" ht="11.25" customHeight="1">
      <c r="A296" s="384"/>
      <c r="B296" s="384"/>
      <c r="C296" s="384"/>
      <c r="D296" s="384"/>
      <c r="E296" s="384"/>
      <c r="F296" s="384"/>
      <c r="G296" s="384"/>
      <c r="H296" s="385"/>
      <c r="I296" s="26"/>
      <c r="J296" s="26"/>
      <c r="K296" s="26"/>
      <c r="L296" s="384"/>
      <c r="M296" s="384"/>
      <c r="N296" s="384"/>
      <c r="O296" s="384"/>
      <c r="P296" s="384"/>
      <c r="Q296" s="384"/>
      <c r="R296" s="384"/>
      <c r="S296" s="384"/>
      <c r="T296" s="26"/>
      <c r="U296" s="26"/>
      <c r="V296" s="26"/>
      <c r="W296" s="26"/>
      <c r="X296" s="26"/>
      <c r="Y296" s="384"/>
      <c r="Z296" s="384"/>
    </row>
    <row r="297" spans="1:26" ht="11.25" customHeight="1">
      <c r="A297" s="384"/>
      <c r="B297" s="384"/>
      <c r="C297" s="384"/>
      <c r="D297" s="384"/>
      <c r="E297" s="384"/>
      <c r="F297" s="384"/>
      <c r="G297" s="384"/>
      <c r="H297" s="385"/>
      <c r="I297" s="26"/>
      <c r="J297" s="26"/>
      <c r="K297" s="26"/>
      <c r="L297" s="384"/>
      <c r="M297" s="384"/>
      <c r="N297" s="384"/>
      <c r="O297" s="384"/>
      <c r="P297" s="384"/>
      <c r="Q297" s="384"/>
      <c r="R297" s="384"/>
      <c r="S297" s="384"/>
      <c r="T297" s="26"/>
      <c r="U297" s="26"/>
      <c r="V297" s="26"/>
      <c r="W297" s="26"/>
      <c r="X297" s="26"/>
      <c r="Y297" s="384"/>
      <c r="Z297" s="384"/>
    </row>
    <row r="298" spans="1:26" ht="11.25" customHeight="1">
      <c r="A298" s="384"/>
      <c r="B298" s="384"/>
      <c r="C298" s="384"/>
      <c r="D298" s="384"/>
      <c r="E298" s="384"/>
      <c r="F298" s="384"/>
      <c r="G298" s="384"/>
      <c r="H298" s="385"/>
      <c r="I298" s="26"/>
      <c r="J298" s="26"/>
      <c r="K298" s="26"/>
      <c r="L298" s="384"/>
      <c r="M298" s="384"/>
      <c r="N298" s="384"/>
      <c r="O298" s="384"/>
      <c r="P298" s="384"/>
      <c r="Q298" s="384"/>
      <c r="R298" s="384"/>
      <c r="S298" s="384"/>
      <c r="T298" s="26"/>
      <c r="U298" s="26"/>
      <c r="V298" s="26"/>
      <c r="W298" s="26"/>
      <c r="X298" s="26"/>
      <c r="Y298" s="384"/>
      <c r="Z298" s="384"/>
    </row>
    <row r="299" spans="1:26" ht="11.25" customHeight="1">
      <c r="A299" s="384"/>
      <c r="B299" s="384"/>
      <c r="C299" s="384"/>
      <c r="D299" s="384"/>
      <c r="E299" s="384"/>
      <c r="F299" s="384"/>
      <c r="G299" s="384"/>
      <c r="H299" s="385"/>
      <c r="I299" s="26"/>
      <c r="J299" s="26"/>
      <c r="K299" s="26"/>
      <c r="L299" s="384"/>
      <c r="M299" s="384"/>
      <c r="N299" s="384"/>
      <c r="O299" s="384"/>
      <c r="P299" s="384"/>
      <c r="Q299" s="384"/>
      <c r="R299" s="384"/>
      <c r="S299" s="384"/>
      <c r="T299" s="26"/>
      <c r="U299" s="26"/>
      <c r="V299" s="26"/>
      <c r="W299" s="26"/>
      <c r="X299" s="26"/>
      <c r="Y299" s="384"/>
      <c r="Z299" s="384"/>
    </row>
    <row r="300" spans="1:26" ht="11.25" customHeight="1">
      <c r="A300" s="384"/>
      <c r="B300" s="384"/>
      <c r="C300" s="384"/>
      <c r="D300" s="384"/>
      <c r="E300" s="384"/>
      <c r="F300" s="384"/>
      <c r="G300" s="384"/>
      <c r="H300" s="385"/>
      <c r="I300" s="26"/>
      <c r="J300" s="26"/>
      <c r="K300" s="26"/>
      <c r="L300" s="384"/>
      <c r="M300" s="384"/>
      <c r="N300" s="384"/>
      <c r="O300" s="384"/>
      <c r="P300" s="384"/>
      <c r="Q300" s="384"/>
      <c r="R300" s="384"/>
      <c r="S300" s="384"/>
      <c r="T300" s="26"/>
      <c r="U300" s="26"/>
      <c r="V300" s="26"/>
      <c r="W300" s="26"/>
      <c r="X300" s="26"/>
      <c r="Y300" s="384"/>
      <c r="Z300" s="384"/>
    </row>
    <row r="301" spans="1:26" ht="11.25" customHeight="1">
      <c r="A301" s="384"/>
      <c r="B301" s="384"/>
      <c r="C301" s="384"/>
      <c r="D301" s="384"/>
      <c r="E301" s="384"/>
      <c r="F301" s="384"/>
      <c r="G301" s="384"/>
      <c r="H301" s="385"/>
      <c r="I301" s="26"/>
      <c r="J301" s="26"/>
      <c r="K301" s="26"/>
      <c r="L301" s="384"/>
      <c r="M301" s="384"/>
      <c r="N301" s="384"/>
      <c r="O301" s="384"/>
      <c r="P301" s="384"/>
      <c r="Q301" s="384"/>
      <c r="R301" s="384"/>
      <c r="S301" s="384"/>
      <c r="T301" s="26"/>
      <c r="U301" s="26"/>
      <c r="V301" s="26"/>
      <c r="W301" s="26"/>
      <c r="X301" s="26"/>
      <c r="Y301" s="384"/>
      <c r="Z301" s="384"/>
    </row>
    <row r="302" spans="1:26" ht="11.25" customHeight="1">
      <c r="A302" s="384"/>
      <c r="B302" s="384"/>
      <c r="C302" s="384"/>
      <c r="D302" s="384"/>
      <c r="E302" s="384"/>
      <c r="F302" s="384"/>
      <c r="G302" s="384"/>
      <c r="H302" s="385"/>
      <c r="I302" s="26"/>
      <c r="J302" s="26"/>
      <c r="K302" s="26"/>
      <c r="L302" s="384"/>
      <c r="M302" s="384"/>
      <c r="N302" s="384"/>
      <c r="O302" s="384"/>
      <c r="P302" s="384"/>
      <c r="Q302" s="384"/>
      <c r="R302" s="384"/>
      <c r="S302" s="384"/>
      <c r="T302" s="26"/>
      <c r="U302" s="26"/>
      <c r="V302" s="26"/>
      <c r="W302" s="26"/>
      <c r="X302" s="26"/>
      <c r="Y302" s="384"/>
      <c r="Z302" s="384"/>
    </row>
    <row r="303" spans="1:26" ht="11.25" customHeight="1">
      <c r="A303" s="384"/>
      <c r="B303" s="384"/>
      <c r="C303" s="384"/>
      <c r="D303" s="384"/>
      <c r="E303" s="384"/>
      <c r="F303" s="384"/>
      <c r="G303" s="384"/>
      <c r="H303" s="385"/>
      <c r="I303" s="26"/>
      <c r="J303" s="26"/>
      <c r="K303" s="26"/>
      <c r="L303" s="384"/>
      <c r="M303" s="384"/>
      <c r="N303" s="384"/>
      <c r="O303" s="384"/>
      <c r="P303" s="384"/>
      <c r="Q303" s="384"/>
      <c r="R303" s="384"/>
      <c r="S303" s="384"/>
      <c r="T303" s="26"/>
      <c r="U303" s="26"/>
      <c r="V303" s="26"/>
      <c r="W303" s="26"/>
      <c r="X303" s="26"/>
      <c r="Y303" s="384"/>
      <c r="Z303" s="384"/>
    </row>
    <row r="304" spans="1:26" ht="11.25" customHeight="1">
      <c r="A304" s="384"/>
      <c r="B304" s="384"/>
      <c r="C304" s="384"/>
      <c r="D304" s="384"/>
      <c r="E304" s="384"/>
      <c r="F304" s="384"/>
      <c r="G304" s="384"/>
      <c r="H304" s="385"/>
      <c r="I304" s="26"/>
      <c r="J304" s="26"/>
      <c r="K304" s="26"/>
      <c r="L304" s="384"/>
      <c r="M304" s="384"/>
      <c r="N304" s="384"/>
      <c r="O304" s="384"/>
      <c r="P304" s="384"/>
      <c r="Q304" s="384"/>
      <c r="R304" s="384"/>
      <c r="S304" s="384"/>
      <c r="T304" s="26"/>
      <c r="U304" s="26"/>
      <c r="V304" s="26"/>
      <c r="W304" s="26"/>
      <c r="X304" s="26"/>
      <c r="Y304" s="384"/>
      <c r="Z304" s="384"/>
    </row>
    <row r="305" spans="1:26" ht="11.25" customHeight="1">
      <c r="A305" s="384"/>
      <c r="B305" s="384"/>
      <c r="C305" s="384"/>
      <c r="D305" s="384"/>
      <c r="E305" s="384"/>
      <c r="F305" s="384"/>
      <c r="G305" s="384"/>
      <c r="H305" s="385"/>
      <c r="I305" s="26"/>
      <c r="J305" s="26"/>
      <c r="K305" s="26"/>
      <c r="L305" s="384"/>
      <c r="M305" s="384"/>
      <c r="N305" s="384"/>
      <c r="O305" s="384"/>
      <c r="P305" s="384"/>
      <c r="Q305" s="384"/>
      <c r="R305" s="384"/>
      <c r="S305" s="384"/>
      <c r="T305" s="26"/>
      <c r="U305" s="26"/>
      <c r="V305" s="26"/>
      <c r="W305" s="26"/>
      <c r="X305" s="26"/>
      <c r="Y305" s="384"/>
      <c r="Z305" s="384"/>
    </row>
    <row r="306" spans="1:26" ht="11.25" customHeight="1">
      <c r="A306" s="384"/>
      <c r="B306" s="384"/>
      <c r="C306" s="384"/>
      <c r="D306" s="384"/>
      <c r="E306" s="384"/>
      <c r="F306" s="384"/>
      <c r="G306" s="384"/>
      <c r="H306" s="385"/>
      <c r="I306" s="26"/>
      <c r="J306" s="26"/>
      <c r="K306" s="26"/>
      <c r="L306" s="384"/>
      <c r="M306" s="384"/>
      <c r="N306" s="384"/>
      <c r="O306" s="384"/>
      <c r="P306" s="384"/>
      <c r="Q306" s="384"/>
      <c r="R306" s="384"/>
      <c r="S306" s="384"/>
      <c r="T306" s="26"/>
      <c r="U306" s="26"/>
      <c r="V306" s="26"/>
      <c r="W306" s="26"/>
      <c r="X306" s="26"/>
      <c r="Y306" s="384"/>
      <c r="Z306" s="384"/>
    </row>
    <row r="307" spans="1:26" ht="11.25" customHeight="1">
      <c r="A307" s="384"/>
      <c r="B307" s="384"/>
      <c r="C307" s="384"/>
      <c r="D307" s="384"/>
      <c r="E307" s="384"/>
      <c r="F307" s="384"/>
      <c r="G307" s="384"/>
      <c r="H307" s="385"/>
      <c r="I307" s="26"/>
      <c r="J307" s="26"/>
      <c r="K307" s="26"/>
      <c r="L307" s="384"/>
      <c r="M307" s="384"/>
      <c r="N307" s="384"/>
      <c r="O307" s="384"/>
      <c r="P307" s="384"/>
      <c r="Q307" s="384"/>
      <c r="R307" s="384"/>
      <c r="S307" s="384"/>
      <c r="T307" s="26"/>
      <c r="U307" s="26"/>
      <c r="V307" s="26"/>
      <c r="W307" s="26"/>
      <c r="X307" s="26"/>
      <c r="Y307" s="384"/>
      <c r="Z307" s="384"/>
    </row>
    <row r="308" spans="1:26" ht="11.25" customHeight="1">
      <c r="A308" s="384"/>
      <c r="B308" s="384"/>
      <c r="C308" s="384"/>
      <c r="D308" s="384"/>
      <c r="E308" s="384"/>
      <c r="F308" s="384"/>
      <c r="G308" s="384"/>
      <c r="H308" s="385"/>
      <c r="I308" s="26"/>
      <c r="J308" s="26"/>
      <c r="K308" s="26"/>
      <c r="L308" s="384"/>
      <c r="M308" s="384"/>
      <c r="N308" s="384"/>
      <c r="O308" s="384"/>
      <c r="P308" s="384"/>
      <c r="Q308" s="384"/>
      <c r="R308" s="384"/>
      <c r="S308" s="384"/>
      <c r="T308" s="26"/>
      <c r="U308" s="26"/>
      <c r="V308" s="26"/>
      <c r="W308" s="26"/>
      <c r="X308" s="26"/>
      <c r="Y308" s="384"/>
      <c r="Z308" s="384"/>
    </row>
    <row r="309" spans="1:26" ht="11.25" customHeight="1">
      <c r="A309" s="384"/>
      <c r="B309" s="384"/>
      <c r="C309" s="384"/>
      <c r="D309" s="384"/>
      <c r="E309" s="384"/>
      <c r="F309" s="384"/>
      <c r="G309" s="384"/>
      <c r="H309" s="385"/>
      <c r="I309" s="26"/>
      <c r="J309" s="26"/>
      <c r="K309" s="26"/>
      <c r="L309" s="384"/>
      <c r="M309" s="384"/>
      <c r="N309" s="384"/>
      <c r="O309" s="384"/>
      <c r="P309" s="384"/>
      <c r="Q309" s="384"/>
      <c r="R309" s="384"/>
      <c r="S309" s="384"/>
      <c r="T309" s="26"/>
      <c r="U309" s="26"/>
      <c r="V309" s="26"/>
      <c r="W309" s="26"/>
      <c r="X309" s="26"/>
      <c r="Y309" s="384"/>
      <c r="Z309" s="384"/>
    </row>
    <row r="310" spans="1:26" ht="11.25" customHeight="1">
      <c r="A310" s="384"/>
      <c r="B310" s="384"/>
      <c r="C310" s="384"/>
      <c r="D310" s="384"/>
      <c r="E310" s="384"/>
      <c r="F310" s="384"/>
      <c r="G310" s="384"/>
      <c r="H310" s="385"/>
      <c r="I310" s="26"/>
      <c r="J310" s="26"/>
      <c r="K310" s="26"/>
      <c r="L310" s="384"/>
      <c r="M310" s="384"/>
      <c r="N310" s="384"/>
      <c r="O310" s="384"/>
      <c r="P310" s="384"/>
      <c r="Q310" s="384"/>
      <c r="R310" s="384"/>
      <c r="S310" s="384"/>
      <c r="T310" s="26"/>
      <c r="U310" s="26"/>
      <c r="V310" s="26"/>
      <c r="W310" s="26"/>
      <c r="X310" s="26"/>
      <c r="Y310" s="384"/>
      <c r="Z310" s="384"/>
    </row>
    <row r="311" spans="1:26" ht="11.25" customHeight="1">
      <c r="A311" s="384"/>
      <c r="B311" s="384"/>
      <c r="C311" s="384"/>
      <c r="D311" s="384"/>
      <c r="E311" s="384"/>
      <c r="F311" s="384"/>
      <c r="G311" s="384"/>
      <c r="H311" s="385"/>
      <c r="I311" s="26"/>
      <c r="J311" s="26"/>
      <c r="K311" s="26"/>
      <c r="L311" s="384"/>
      <c r="M311" s="384"/>
      <c r="N311" s="384"/>
      <c r="O311" s="384"/>
      <c r="P311" s="384"/>
      <c r="Q311" s="384"/>
      <c r="R311" s="384"/>
      <c r="S311" s="384"/>
      <c r="T311" s="26"/>
      <c r="U311" s="26"/>
      <c r="V311" s="26"/>
      <c r="W311" s="26"/>
      <c r="X311" s="26"/>
      <c r="Y311" s="384"/>
      <c r="Z311" s="384"/>
    </row>
    <row r="312" spans="1:26" ht="11.25" customHeight="1">
      <c r="A312" s="384"/>
      <c r="B312" s="384"/>
      <c r="C312" s="384"/>
      <c r="D312" s="384"/>
      <c r="E312" s="384"/>
      <c r="F312" s="384"/>
      <c r="G312" s="384"/>
      <c r="H312" s="385"/>
      <c r="I312" s="26"/>
      <c r="J312" s="26"/>
      <c r="K312" s="26"/>
      <c r="L312" s="384"/>
      <c r="M312" s="384"/>
      <c r="N312" s="384"/>
      <c r="O312" s="384"/>
      <c r="P312" s="384"/>
      <c r="Q312" s="384"/>
      <c r="R312" s="384"/>
      <c r="S312" s="384"/>
      <c r="T312" s="26"/>
      <c r="U312" s="26"/>
      <c r="V312" s="26"/>
      <c r="W312" s="26"/>
      <c r="X312" s="26"/>
      <c r="Y312" s="384"/>
      <c r="Z312" s="384"/>
    </row>
    <row r="313" spans="1:26" ht="11.25" customHeight="1">
      <c r="A313" s="384"/>
      <c r="B313" s="384"/>
      <c r="C313" s="384"/>
      <c r="D313" s="384"/>
      <c r="E313" s="384"/>
      <c r="F313" s="384"/>
      <c r="G313" s="384"/>
      <c r="H313" s="385"/>
      <c r="I313" s="26"/>
      <c r="J313" s="26"/>
      <c r="K313" s="26"/>
      <c r="L313" s="384"/>
      <c r="M313" s="384"/>
      <c r="N313" s="384"/>
      <c r="O313" s="384"/>
      <c r="P313" s="384"/>
      <c r="Q313" s="384"/>
      <c r="R313" s="384"/>
      <c r="S313" s="384"/>
      <c r="T313" s="26"/>
      <c r="U313" s="26"/>
      <c r="V313" s="26"/>
      <c r="W313" s="26"/>
      <c r="X313" s="26"/>
      <c r="Y313" s="384"/>
      <c r="Z313" s="384"/>
    </row>
    <row r="314" spans="1:26" ht="11.25" customHeight="1">
      <c r="A314" s="384"/>
      <c r="B314" s="384"/>
      <c r="C314" s="384"/>
      <c r="D314" s="384"/>
      <c r="E314" s="384"/>
      <c r="F314" s="384"/>
      <c r="G314" s="384"/>
      <c r="H314" s="385"/>
      <c r="I314" s="26"/>
      <c r="J314" s="26"/>
      <c r="K314" s="26"/>
      <c r="L314" s="384"/>
      <c r="M314" s="384"/>
      <c r="N314" s="384"/>
      <c r="O314" s="384"/>
      <c r="P314" s="384"/>
      <c r="Q314" s="384"/>
      <c r="R314" s="384"/>
      <c r="S314" s="384"/>
      <c r="T314" s="26"/>
      <c r="U314" s="26"/>
      <c r="V314" s="26"/>
      <c r="W314" s="26"/>
      <c r="X314" s="26"/>
      <c r="Y314" s="384"/>
      <c r="Z314" s="384"/>
    </row>
    <row r="315" spans="1:26" ht="11.25" customHeight="1">
      <c r="A315" s="384"/>
      <c r="B315" s="384"/>
      <c r="C315" s="384"/>
      <c r="D315" s="384"/>
      <c r="E315" s="384"/>
      <c r="F315" s="384"/>
      <c r="G315" s="384"/>
      <c r="H315" s="385"/>
      <c r="I315" s="26"/>
      <c r="J315" s="26"/>
      <c r="K315" s="26"/>
      <c r="L315" s="384"/>
      <c r="M315" s="384"/>
      <c r="N315" s="384"/>
      <c r="O315" s="384"/>
      <c r="P315" s="384"/>
      <c r="Q315" s="384"/>
      <c r="R315" s="384"/>
      <c r="S315" s="384"/>
      <c r="T315" s="26"/>
      <c r="U315" s="26"/>
      <c r="V315" s="26"/>
      <c r="W315" s="26"/>
      <c r="X315" s="26"/>
      <c r="Y315" s="384"/>
      <c r="Z315" s="384"/>
    </row>
    <row r="316" spans="1:26" ht="11.25" customHeight="1">
      <c r="A316" s="384"/>
      <c r="B316" s="384"/>
      <c r="C316" s="384"/>
      <c r="D316" s="384"/>
      <c r="E316" s="384"/>
      <c r="F316" s="384"/>
      <c r="G316" s="384"/>
      <c r="H316" s="385"/>
      <c r="I316" s="26"/>
      <c r="J316" s="26"/>
      <c r="K316" s="26"/>
      <c r="L316" s="384"/>
      <c r="M316" s="384"/>
      <c r="N316" s="384"/>
      <c r="O316" s="384"/>
      <c r="P316" s="384"/>
      <c r="Q316" s="384"/>
      <c r="R316" s="384"/>
      <c r="S316" s="384"/>
      <c r="T316" s="26"/>
      <c r="U316" s="26"/>
      <c r="V316" s="26"/>
      <c r="W316" s="26"/>
      <c r="X316" s="26"/>
      <c r="Y316" s="384"/>
      <c r="Z316" s="384"/>
    </row>
    <row r="317" spans="1:26" ht="11.25" customHeight="1">
      <c r="A317" s="384"/>
      <c r="B317" s="384"/>
      <c r="C317" s="384"/>
      <c r="D317" s="384"/>
      <c r="E317" s="384"/>
      <c r="F317" s="384"/>
      <c r="G317" s="384"/>
      <c r="H317" s="385"/>
      <c r="I317" s="26"/>
      <c r="J317" s="26"/>
      <c r="K317" s="26"/>
      <c r="L317" s="384"/>
      <c r="M317" s="384"/>
      <c r="N317" s="384"/>
      <c r="O317" s="384"/>
      <c r="P317" s="384"/>
      <c r="Q317" s="384"/>
      <c r="R317" s="384"/>
      <c r="S317" s="384"/>
      <c r="T317" s="26"/>
      <c r="U317" s="26"/>
      <c r="V317" s="26"/>
      <c r="W317" s="26"/>
      <c r="X317" s="26"/>
      <c r="Y317" s="384"/>
      <c r="Z317" s="384"/>
    </row>
    <row r="318" spans="1:26" ht="11.25" customHeight="1">
      <c r="A318" s="384"/>
      <c r="B318" s="384"/>
      <c r="C318" s="384"/>
      <c r="D318" s="384"/>
      <c r="E318" s="384"/>
      <c r="F318" s="384"/>
      <c r="G318" s="384"/>
      <c r="H318" s="385"/>
      <c r="I318" s="26"/>
      <c r="J318" s="26"/>
      <c r="K318" s="26"/>
      <c r="L318" s="384"/>
      <c r="M318" s="384"/>
      <c r="N318" s="384"/>
      <c r="O318" s="384"/>
      <c r="P318" s="384"/>
      <c r="Q318" s="384"/>
      <c r="R318" s="384"/>
      <c r="S318" s="384"/>
      <c r="T318" s="26"/>
      <c r="U318" s="26"/>
      <c r="V318" s="26"/>
      <c r="W318" s="26"/>
      <c r="X318" s="26"/>
      <c r="Y318" s="384"/>
      <c r="Z318" s="384"/>
    </row>
    <row r="319" spans="1:26" ht="11.25" customHeight="1">
      <c r="A319" s="384"/>
      <c r="B319" s="384"/>
      <c r="C319" s="384"/>
      <c r="D319" s="384"/>
      <c r="E319" s="384"/>
      <c r="F319" s="384"/>
      <c r="G319" s="384"/>
      <c r="H319" s="385"/>
      <c r="I319" s="26"/>
      <c r="J319" s="26"/>
      <c r="K319" s="26"/>
      <c r="L319" s="384"/>
      <c r="M319" s="384"/>
      <c r="N319" s="384"/>
      <c r="O319" s="384"/>
      <c r="P319" s="384"/>
      <c r="Q319" s="384"/>
      <c r="R319" s="384"/>
      <c r="S319" s="384"/>
      <c r="T319" s="26"/>
      <c r="U319" s="26"/>
      <c r="V319" s="26"/>
      <c r="W319" s="26"/>
      <c r="X319" s="26"/>
      <c r="Y319" s="384"/>
      <c r="Z319" s="384"/>
    </row>
    <row r="320" spans="1:26" ht="11.25" customHeight="1">
      <c r="A320" s="384"/>
      <c r="B320" s="384"/>
      <c r="C320" s="384"/>
      <c r="D320" s="384"/>
      <c r="E320" s="384"/>
      <c r="F320" s="384"/>
      <c r="G320" s="384"/>
      <c r="H320" s="385"/>
      <c r="I320" s="26"/>
      <c r="J320" s="26"/>
      <c r="K320" s="26"/>
      <c r="L320" s="384"/>
      <c r="M320" s="384"/>
      <c r="N320" s="384"/>
      <c r="O320" s="384"/>
      <c r="P320" s="384"/>
      <c r="Q320" s="384"/>
      <c r="R320" s="384"/>
      <c r="S320" s="384"/>
      <c r="T320" s="26"/>
      <c r="U320" s="26"/>
      <c r="V320" s="26"/>
      <c r="W320" s="26"/>
      <c r="X320" s="26"/>
      <c r="Y320" s="384"/>
      <c r="Z320" s="384"/>
    </row>
    <row r="321" spans="1:26" ht="11.25" customHeight="1">
      <c r="A321" s="384"/>
      <c r="B321" s="384"/>
      <c r="C321" s="384"/>
      <c r="D321" s="384"/>
      <c r="E321" s="384"/>
      <c r="F321" s="384"/>
      <c r="G321" s="384"/>
      <c r="H321" s="385"/>
      <c r="I321" s="26"/>
      <c r="J321" s="26"/>
      <c r="K321" s="26"/>
      <c r="L321" s="384"/>
      <c r="M321" s="384"/>
      <c r="N321" s="384"/>
      <c r="O321" s="384"/>
      <c r="P321" s="384"/>
      <c r="Q321" s="384"/>
      <c r="R321" s="384"/>
      <c r="S321" s="384"/>
      <c r="T321" s="26"/>
      <c r="U321" s="26"/>
      <c r="V321" s="26"/>
      <c r="W321" s="26"/>
      <c r="X321" s="26"/>
      <c r="Y321" s="384"/>
      <c r="Z321" s="384"/>
    </row>
    <row r="322" spans="1:26" ht="11.25" customHeight="1">
      <c r="A322" s="384"/>
      <c r="B322" s="384"/>
      <c r="C322" s="384"/>
      <c r="D322" s="384"/>
      <c r="E322" s="384"/>
      <c r="F322" s="384"/>
      <c r="G322" s="384"/>
      <c r="H322" s="385"/>
      <c r="I322" s="26"/>
      <c r="J322" s="26"/>
      <c r="K322" s="26"/>
      <c r="L322" s="384"/>
      <c r="M322" s="384"/>
      <c r="N322" s="384"/>
      <c r="O322" s="384"/>
      <c r="P322" s="384"/>
      <c r="Q322" s="384"/>
      <c r="R322" s="384"/>
      <c r="S322" s="384"/>
      <c r="T322" s="26"/>
      <c r="U322" s="26"/>
      <c r="V322" s="26"/>
      <c r="W322" s="26"/>
      <c r="X322" s="26"/>
      <c r="Y322" s="384"/>
      <c r="Z322" s="384"/>
    </row>
    <row r="323" spans="1:26" ht="11.25" customHeight="1">
      <c r="A323" s="384"/>
      <c r="B323" s="384"/>
      <c r="C323" s="384"/>
      <c r="D323" s="384"/>
      <c r="E323" s="384"/>
      <c r="F323" s="384"/>
      <c r="G323" s="384"/>
      <c r="H323" s="385"/>
      <c r="I323" s="26"/>
      <c r="J323" s="26"/>
      <c r="K323" s="26"/>
      <c r="L323" s="384"/>
      <c r="M323" s="384"/>
      <c r="N323" s="384"/>
      <c r="O323" s="384"/>
      <c r="P323" s="384"/>
      <c r="Q323" s="384"/>
      <c r="R323" s="384"/>
      <c r="S323" s="384"/>
      <c r="T323" s="26"/>
      <c r="U323" s="26"/>
      <c r="V323" s="26"/>
      <c r="W323" s="26"/>
      <c r="X323" s="26"/>
      <c r="Y323" s="384"/>
      <c r="Z323" s="384"/>
    </row>
    <row r="324" spans="1:26" ht="11.25" customHeight="1">
      <c r="A324" s="384"/>
      <c r="B324" s="384"/>
      <c r="C324" s="384"/>
      <c r="D324" s="384"/>
      <c r="E324" s="384"/>
      <c r="F324" s="384"/>
      <c r="G324" s="384"/>
      <c r="H324" s="385"/>
      <c r="I324" s="26"/>
      <c r="J324" s="26"/>
      <c r="K324" s="26"/>
      <c r="L324" s="384"/>
      <c r="M324" s="384"/>
      <c r="N324" s="384"/>
      <c r="O324" s="384"/>
      <c r="P324" s="384"/>
      <c r="Q324" s="384"/>
      <c r="R324" s="384"/>
      <c r="S324" s="384"/>
      <c r="T324" s="26"/>
      <c r="U324" s="26"/>
      <c r="V324" s="26"/>
      <c r="W324" s="26"/>
      <c r="X324" s="26"/>
      <c r="Y324" s="384"/>
      <c r="Z324" s="384"/>
    </row>
    <row r="325" spans="1:26" ht="11.25" customHeight="1">
      <c r="A325" s="384"/>
      <c r="B325" s="384"/>
      <c r="C325" s="384"/>
      <c r="D325" s="384"/>
      <c r="E325" s="384"/>
      <c r="F325" s="384"/>
      <c r="G325" s="384"/>
      <c r="H325" s="385"/>
      <c r="I325" s="26"/>
      <c r="J325" s="26"/>
      <c r="K325" s="26"/>
      <c r="L325" s="384"/>
      <c r="M325" s="384"/>
      <c r="N325" s="384"/>
      <c r="O325" s="384"/>
      <c r="P325" s="384"/>
      <c r="Q325" s="384"/>
      <c r="R325" s="384"/>
      <c r="S325" s="384"/>
      <c r="T325" s="26"/>
      <c r="U325" s="26"/>
      <c r="V325" s="26"/>
      <c r="W325" s="26"/>
      <c r="X325" s="26"/>
      <c r="Y325" s="384"/>
      <c r="Z325" s="384"/>
    </row>
    <row r="326" spans="1:26" ht="11.25" customHeight="1">
      <c r="A326" s="384"/>
      <c r="B326" s="384"/>
      <c r="C326" s="384"/>
      <c r="D326" s="384"/>
      <c r="E326" s="384"/>
      <c r="F326" s="384"/>
      <c r="G326" s="384"/>
      <c r="H326" s="385"/>
      <c r="I326" s="26"/>
      <c r="J326" s="26"/>
      <c r="K326" s="26"/>
      <c r="L326" s="384"/>
      <c r="M326" s="384"/>
      <c r="N326" s="384"/>
      <c r="O326" s="384"/>
      <c r="P326" s="384"/>
      <c r="Q326" s="384"/>
      <c r="R326" s="384"/>
      <c r="S326" s="384"/>
      <c r="T326" s="26"/>
      <c r="U326" s="26"/>
      <c r="V326" s="26"/>
      <c r="W326" s="26"/>
      <c r="X326" s="26"/>
      <c r="Y326" s="384"/>
      <c r="Z326" s="384"/>
    </row>
    <row r="327" spans="1:26" ht="11.25" customHeight="1">
      <c r="A327" s="384"/>
      <c r="B327" s="384"/>
      <c r="C327" s="384"/>
      <c r="D327" s="384"/>
      <c r="E327" s="384"/>
      <c r="F327" s="384"/>
      <c r="G327" s="384"/>
      <c r="H327" s="385"/>
      <c r="I327" s="26"/>
      <c r="J327" s="26"/>
      <c r="K327" s="26"/>
      <c r="L327" s="384"/>
      <c r="M327" s="384"/>
      <c r="N327" s="384"/>
      <c r="O327" s="384"/>
      <c r="P327" s="384"/>
      <c r="Q327" s="384"/>
      <c r="R327" s="384"/>
      <c r="S327" s="384"/>
      <c r="T327" s="26"/>
      <c r="U327" s="26"/>
      <c r="V327" s="26"/>
      <c r="W327" s="26"/>
      <c r="X327" s="26"/>
      <c r="Y327" s="384"/>
      <c r="Z327" s="384"/>
    </row>
    <row r="328" spans="1:26" ht="11.25" customHeight="1">
      <c r="A328" s="384"/>
      <c r="B328" s="384"/>
      <c r="C328" s="384"/>
      <c r="D328" s="384"/>
      <c r="E328" s="384"/>
      <c r="F328" s="384"/>
      <c r="G328" s="384"/>
      <c r="H328" s="385"/>
      <c r="I328" s="26"/>
      <c r="J328" s="26"/>
      <c r="K328" s="26"/>
      <c r="L328" s="384"/>
      <c r="M328" s="384"/>
      <c r="N328" s="384"/>
      <c r="O328" s="384"/>
      <c r="P328" s="384"/>
      <c r="Q328" s="384"/>
      <c r="R328" s="384"/>
      <c r="S328" s="384"/>
      <c r="T328" s="26"/>
      <c r="U328" s="26"/>
      <c r="V328" s="26"/>
      <c r="W328" s="26"/>
      <c r="X328" s="26"/>
      <c r="Y328" s="384"/>
      <c r="Z328" s="384"/>
    </row>
    <row r="329" spans="1:26" ht="11.25" customHeight="1">
      <c r="A329" s="384"/>
      <c r="B329" s="384"/>
      <c r="C329" s="384"/>
      <c r="D329" s="384"/>
      <c r="E329" s="384"/>
      <c r="F329" s="384"/>
      <c r="G329" s="384"/>
      <c r="H329" s="385"/>
      <c r="I329" s="26"/>
      <c r="J329" s="26"/>
      <c r="K329" s="26"/>
      <c r="L329" s="384"/>
      <c r="M329" s="384"/>
      <c r="N329" s="384"/>
      <c r="O329" s="384"/>
      <c r="P329" s="384"/>
      <c r="Q329" s="384"/>
      <c r="R329" s="384"/>
      <c r="S329" s="384"/>
      <c r="T329" s="26"/>
      <c r="U329" s="26"/>
      <c r="V329" s="26"/>
      <c r="W329" s="26"/>
      <c r="X329" s="26"/>
      <c r="Y329" s="384"/>
      <c r="Z329" s="384"/>
    </row>
    <row r="330" spans="1:26" ht="11.25" customHeight="1">
      <c r="A330" s="384"/>
      <c r="B330" s="384"/>
      <c r="C330" s="384"/>
      <c r="D330" s="384"/>
      <c r="E330" s="384"/>
      <c r="F330" s="384"/>
      <c r="G330" s="384"/>
      <c r="H330" s="385"/>
      <c r="I330" s="26"/>
      <c r="J330" s="26"/>
      <c r="K330" s="26"/>
      <c r="L330" s="384"/>
      <c r="M330" s="384"/>
      <c r="N330" s="384"/>
      <c r="O330" s="384"/>
      <c r="P330" s="384"/>
      <c r="Q330" s="384"/>
      <c r="R330" s="384"/>
      <c r="S330" s="384"/>
      <c r="T330" s="26"/>
      <c r="U330" s="26"/>
      <c r="V330" s="26"/>
      <c r="W330" s="26"/>
      <c r="X330" s="26"/>
      <c r="Y330" s="384"/>
      <c r="Z330" s="384"/>
    </row>
    <row r="331" spans="1:26" ht="11.25" customHeight="1">
      <c r="A331" s="384"/>
      <c r="B331" s="384"/>
      <c r="C331" s="384"/>
      <c r="D331" s="384"/>
      <c r="E331" s="384"/>
      <c r="F331" s="384"/>
      <c r="G331" s="384"/>
      <c r="H331" s="385"/>
      <c r="I331" s="26"/>
      <c r="J331" s="26"/>
      <c r="K331" s="26"/>
      <c r="L331" s="384"/>
      <c r="M331" s="384"/>
      <c r="N331" s="384"/>
      <c r="O331" s="384"/>
      <c r="P331" s="384"/>
      <c r="Q331" s="384"/>
      <c r="R331" s="384"/>
      <c r="S331" s="384"/>
      <c r="T331" s="26"/>
      <c r="U331" s="26"/>
      <c r="V331" s="26"/>
      <c r="W331" s="26"/>
      <c r="X331" s="26"/>
      <c r="Y331" s="384"/>
      <c r="Z331" s="384"/>
    </row>
    <row r="332" spans="1:26" ht="11.25" customHeight="1">
      <c r="A332" s="384"/>
      <c r="B332" s="384"/>
      <c r="C332" s="384"/>
      <c r="D332" s="384"/>
      <c r="E332" s="384"/>
      <c r="F332" s="384"/>
      <c r="G332" s="384"/>
      <c r="H332" s="385"/>
      <c r="I332" s="26"/>
      <c r="J332" s="26"/>
      <c r="K332" s="26"/>
      <c r="L332" s="384"/>
      <c r="M332" s="384"/>
      <c r="N332" s="384"/>
      <c r="O332" s="384"/>
      <c r="P332" s="384"/>
      <c r="Q332" s="384"/>
      <c r="R332" s="384"/>
      <c r="S332" s="384"/>
      <c r="T332" s="26"/>
      <c r="U332" s="26"/>
      <c r="V332" s="26"/>
      <c r="W332" s="26"/>
      <c r="X332" s="26"/>
      <c r="Y332" s="384"/>
      <c r="Z332" s="384"/>
    </row>
    <row r="333" spans="1:26" ht="11.25" customHeight="1">
      <c r="A333" s="384"/>
      <c r="B333" s="384"/>
      <c r="C333" s="384"/>
      <c r="D333" s="384"/>
      <c r="E333" s="384"/>
      <c r="F333" s="384"/>
      <c r="G333" s="384"/>
      <c r="H333" s="385"/>
      <c r="I333" s="26"/>
      <c r="J333" s="26"/>
      <c r="K333" s="26"/>
      <c r="L333" s="384"/>
      <c r="M333" s="384"/>
      <c r="N333" s="384"/>
      <c r="O333" s="384"/>
      <c r="P333" s="384"/>
      <c r="Q333" s="384"/>
      <c r="R333" s="384"/>
      <c r="S333" s="384"/>
      <c r="T333" s="26"/>
      <c r="U333" s="26"/>
      <c r="V333" s="26"/>
      <c r="W333" s="26"/>
      <c r="X333" s="26"/>
      <c r="Y333" s="384"/>
      <c r="Z333" s="384"/>
    </row>
    <row r="334" spans="1:26" ht="11.25" customHeight="1">
      <c r="A334" s="384"/>
      <c r="B334" s="384"/>
      <c r="C334" s="384"/>
      <c r="D334" s="384"/>
      <c r="E334" s="384"/>
      <c r="F334" s="384"/>
      <c r="G334" s="384"/>
      <c r="H334" s="385"/>
      <c r="I334" s="26"/>
      <c r="J334" s="26"/>
      <c r="K334" s="26"/>
      <c r="L334" s="384"/>
      <c r="M334" s="384"/>
      <c r="N334" s="384"/>
      <c r="O334" s="384"/>
      <c r="P334" s="384"/>
      <c r="Q334" s="384"/>
      <c r="R334" s="384"/>
      <c r="S334" s="384"/>
      <c r="T334" s="26"/>
      <c r="U334" s="26"/>
      <c r="V334" s="26"/>
      <c r="W334" s="26"/>
      <c r="X334" s="26"/>
      <c r="Y334" s="384"/>
      <c r="Z334" s="384"/>
    </row>
    <row r="335" spans="1:26" ht="11.25" customHeight="1">
      <c r="A335" s="384"/>
      <c r="B335" s="384"/>
      <c r="C335" s="384"/>
      <c r="D335" s="384"/>
      <c r="E335" s="384"/>
      <c r="F335" s="384"/>
      <c r="G335" s="384"/>
      <c r="H335" s="385"/>
      <c r="I335" s="26"/>
      <c r="J335" s="26"/>
      <c r="K335" s="26"/>
      <c r="L335" s="384"/>
      <c r="M335" s="384"/>
      <c r="N335" s="384"/>
      <c r="O335" s="384"/>
      <c r="P335" s="384"/>
      <c r="Q335" s="384"/>
      <c r="R335" s="384"/>
      <c r="S335" s="384"/>
      <c r="T335" s="26"/>
      <c r="U335" s="26"/>
      <c r="V335" s="26"/>
      <c r="W335" s="26"/>
      <c r="X335" s="26"/>
      <c r="Y335" s="384"/>
      <c r="Z335" s="384"/>
    </row>
    <row r="336" spans="1:26" ht="11.25" customHeight="1">
      <c r="A336" s="384"/>
      <c r="B336" s="384"/>
      <c r="C336" s="384"/>
      <c r="D336" s="384"/>
      <c r="E336" s="384"/>
      <c r="F336" s="384"/>
      <c r="G336" s="384"/>
      <c r="H336" s="385"/>
      <c r="I336" s="26"/>
      <c r="J336" s="26"/>
      <c r="K336" s="26"/>
      <c r="L336" s="384"/>
      <c r="M336" s="384"/>
      <c r="N336" s="384"/>
      <c r="O336" s="384"/>
      <c r="P336" s="384"/>
      <c r="Q336" s="384"/>
      <c r="R336" s="384"/>
      <c r="S336" s="384"/>
      <c r="T336" s="26"/>
      <c r="U336" s="26"/>
      <c r="V336" s="26"/>
      <c r="W336" s="26"/>
      <c r="X336" s="26"/>
      <c r="Y336" s="384"/>
      <c r="Z336" s="384"/>
    </row>
    <row r="337" spans="1:26" ht="11.25" customHeight="1">
      <c r="A337" s="384"/>
      <c r="B337" s="384"/>
      <c r="C337" s="384"/>
      <c r="D337" s="384"/>
      <c r="E337" s="384"/>
      <c r="F337" s="384"/>
      <c r="G337" s="384"/>
      <c r="H337" s="385"/>
      <c r="I337" s="26"/>
      <c r="J337" s="26"/>
      <c r="K337" s="26"/>
      <c r="L337" s="384"/>
      <c r="M337" s="384"/>
      <c r="N337" s="384"/>
      <c r="O337" s="384"/>
      <c r="P337" s="384"/>
      <c r="Q337" s="384"/>
      <c r="R337" s="384"/>
      <c r="S337" s="384"/>
      <c r="T337" s="26"/>
      <c r="U337" s="26"/>
      <c r="V337" s="26"/>
      <c r="W337" s="26"/>
      <c r="X337" s="26"/>
      <c r="Y337" s="384"/>
      <c r="Z337" s="384"/>
    </row>
    <row r="338" spans="1:26" ht="11.25" customHeight="1">
      <c r="A338" s="384"/>
      <c r="B338" s="384"/>
      <c r="C338" s="384"/>
      <c r="D338" s="384"/>
      <c r="E338" s="384"/>
      <c r="F338" s="384"/>
      <c r="G338" s="384"/>
      <c r="H338" s="385"/>
      <c r="I338" s="26"/>
      <c r="J338" s="26"/>
      <c r="K338" s="26"/>
      <c r="L338" s="384"/>
      <c r="M338" s="384"/>
      <c r="N338" s="384"/>
      <c r="O338" s="384"/>
      <c r="P338" s="384"/>
      <c r="Q338" s="384"/>
      <c r="R338" s="384"/>
      <c r="S338" s="384"/>
      <c r="T338" s="26"/>
      <c r="U338" s="26"/>
      <c r="V338" s="26"/>
      <c r="W338" s="26"/>
      <c r="X338" s="26"/>
      <c r="Y338" s="384"/>
      <c r="Z338" s="384"/>
    </row>
    <row r="339" spans="1:26" ht="11.25" customHeight="1">
      <c r="A339" s="384"/>
      <c r="B339" s="384"/>
      <c r="C339" s="384"/>
      <c r="D339" s="384"/>
      <c r="E339" s="384"/>
      <c r="F339" s="384"/>
      <c r="G339" s="384"/>
      <c r="H339" s="385"/>
      <c r="I339" s="26"/>
      <c r="J339" s="26"/>
      <c r="K339" s="26"/>
      <c r="L339" s="384"/>
      <c r="M339" s="384"/>
      <c r="N339" s="384"/>
      <c r="O339" s="384"/>
      <c r="P339" s="384"/>
      <c r="Q339" s="384"/>
      <c r="R339" s="384"/>
      <c r="S339" s="384"/>
      <c r="T339" s="26"/>
      <c r="U339" s="26"/>
      <c r="V339" s="26"/>
      <c r="W339" s="26"/>
      <c r="X339" s="26"/>
      <c r="Y339" s="384"/>
      <c r="Z339" s="384"/>
    </row>
    <row r="340" spans="1:26" ht="11.25" customHeight="1">
      <c r="A340" s="384"/>
      <c r="B340" s="384"/>
      <c r="C340" s="384"/>
      <c r="D340" s="384"/>
      <c r="E340" s="384"/>
      <c r="F340" s="384"/>
      <c r="G340" s="384"/>
      <c r="H340" s="385"/>
      <c r="I340" s="26"/>
      <c r="J340" s="26"/>
      <c r="K340" s="26"/>
      <c r="L340" s="384"/>
      <c r="M340" s="384"/>
      <c r="N340" s="384"/>
      <c r="O340" s="384"/>
      <c r="P340" s="384"/>
      <c r="Q340" s="384"/>
      <c r="R340" s="384"/>
      <c r="S340" s="384"/>
      <c r="T340" s="26"/>
      <c r="U340" s="26"/>
      <c r="V340" s="26"/>
      <c r="W340" s="26"/>
      <c r="X340" s="26"/>
      <c r="Y340" s="384"/>
      <c r="Z340" s="384"/>
    </row>
    <row r="341" spans="1:26" ht="11.25" customHeight="1">
      <c r="A341" s="384"/>
      <c r="B341" s="384"/>
      <c r="C341" s="384"/>
      <c r="D341" s="384"/>
      <c r="E341" s="384"/>
      <c r="F341" s="384"/>
      <c r="G341" s="384"/>
      <c r="H341" s="385"/>
      <c r="I341" s="26"/>
      <c r="J341" s="26"/>
      <c r="K341" s="26"/>
      <c r="L341" s="384"/>
      <c r="M341" s="384"/>
      <c r="N341" s="384"/>
      <c r="O341" s="384"/>
      <c r="P341" s="384"/>
      <c r="Q341" s="384"/>
      <c r="R341" s="384"/>
      <c r="S341" s="384"/>
      <c r="T341" s="26"/>
      <c r="U341" s="26"/>
      <c r="V341" s="26"/>
      <c r="W341" s="26"/>
      <c r="X341" s="26"/>
      <c r="Y341" s="384"/>
      <c r="Z341" s="384"/>
    </row>
    <row r="342" spans="1:26" ht="11.25" customHeight="1">
      <c r="A342" s="384"/>
      <c r="B342" s="384"/>
      <c r="C342" s="384"/>
      <c r="D342" s="384"/>
      <c r="E342" s="384"/>
      <c r="F342" s="384"/>
      <c r="G342" s="384"/>
      <c r="H342" s="385"/>
      <c r="I342" s="26"/>
      <c r="J342" s="26"/>
      <c r="K342" s="26"/>
      <c r="L342" s="384"/>
      <c r="M342" s="384"/>
      <c r="N342" s="384"/>
      <c r="O342" s="384"/>
      <c r="P342" s="384"/>
      <c r="Q342" s="384"/>
      <c r="R342" s="384"/>
      <c r="S342" s="384"/>
      <c r="T342" s="26"/>
      <c r="U342" s="26"/>
      <c r="V342" s="26"/>
      <c r="W342" s="26"/>
      <c r="X342" s="26"/>
      <c r="Y342" s="384"/>
      <c r="Z342" s="384"/>
    </row>
    <row r="343" spans="1:26" ht="11.25" customHeight="1">
      <c r="A343" s="384"/>
      <c r="B343" s="384"/>
      <c r="C343" s="384"/>
      <c r="D343" s="384"/>
      <c r="E343" s="384"/>
      <c r="F343" s="384"/>
      <c r="G343" s="384"/>
      <c r="H343" s="385"/>
      <c r="I343" s="26"/>
      <c r="J343" s="26"/>
      <c r="K343" s="26"/>
      <c r="L343" s="384"/>
      <c r="M343" s="384"/>
      <c r="N343" s="384"/>
      <c r="O343" s="384"/>
      <c r="P343" s="384"/>
      <c r="Q343" s="384"/>
      <c r="R343" s="384"/>
      <c r="S343" s="384"/>
      <c r="T343" s="26"/>
      <c r="U343" s="26"/>
      <c r="V343" s="26"/>
      <c r="W343" s="26"/>
      <c r="X343" s="26"/>
      <c r="Y343" s="384"/>
      <c r="Z343" s="384"/>
    </row>
    <row r="344" spans="1:26" ht="11.25" customHeight="1">
      <c r="A344" s="384"/>
      <c r="B344" s="384"/>
      <c r="C344" s="384"/>
      <c r="D344" s="384"/>
      <c r="E344" s="384"/>
      <c r="F344" s="384"/>
      <c r="G344" s="384"/>
      <c r="H344" s="385"/>
      <c r="I344" s="26"/>
      <c r="J344" s="26"/>
      <c r="K344" s="26"/>
      <c r="L344" s="384"/>
      <c r="M344" s="384"/>
      <c r="N344" s="384"/>
      <c r="O344" s="384"/>
      <c r="P344" s="384"/>
      <c r="Q344" s="384"/>
      <c r="R344" s="384"/>
      <c r="S344" s="384"/>
      <c r="T344" s="26"/>
      <c r="U344" s="26"/>
      <c r="V344" s="26"/>
      <c r="W344" s="26"/>
      <c r="X344" s="26"/>
      <c r="Y344" s="384"/>
      <c r="Z344" s="384"/>
    </row>
    <row r="345" spans="1:26" ht="11.25" customHeight="1">
      <c r="A345" s="384"/>
      <c r="B345" s="384"/>
      <c r="C345" s="384"/>
      <c r="D345" s="384"/>
      <c r="E345" s="384"/>
      <c r="F345" s="384"/>
      <c r="G345" s="384"/>
      <c r="H345" s="385"/>
      <c r="I345" s="26"/>
      <c r="J345" s="26"/>
      <c r="K345" s="26"/>
      <c r="L345" s="384"/>
      <c r="M345" s="384"/>
      <c r="N345" s="384"/>
      <c r="O345" s="384"/>
      <c r="P345" s="384"/>
      <c r="Q345" s="384"/>
      <c r="R345" s="384"/>
      <c r="S345" s="384"/>
      <c r="T345" s="26"/>
      <c r="U345" s="26"/>
      <c r="V345" s="26"/>
      <c r="W345" s="26"/>
      <c r="X345" s="26"/>
      <c r="Y345" s="384"/>
      <c r="Z345" s="384"/>
    </row>
    <row r="346" spans="1:26" ht="11.25" customHeight="1">
      <c r="A346" s="384"/>
      <c r="B346" s="384"/>
      <c r="C346" s="384"/>
      <c r="D346" s="384"/>
      <c r="E346" s="384"/>
      <c r="F346" s="384"/>
      <c r="G346" s="384"/>
      <c r="H346" s="385"/>
      <c r="I346" s="26"/>
      <c r="J346" s="26"/>
      <c r="K346" s="26"/>
      <c r="L346" s="384"/>
      <c r="M346" s="384"/>
      <c r="N346" s="384"/>
      <c r="O346" s="384"/>
      <c r="P346" s="384"/>
      <c r="Q346" s="384"/>
      <c r="R346" s="384"/>
      <c r="S346" s="384"/>
      <c r="T346" s="26"/>
      <c r="U346" s="26"/>
      <c r="V346" s="26"/>
      <c r="W346" s="26"/>
      <c r="X346" s="26"/>
      <c r="Y346" s="384"/>
      <c r="Z346" s="384"/>
    </row>
    <row r="347" spans="1:26" ht="11.25" customHeight="1">
      <c r="A347" s="384"/>
      <c r="B347" s="384"/>
      <c r="C347" s="384"/>
      <c r="D347" s="384"/>
      <c r="E347" s="384"/>
      <c r="F347" s="384"/>
      <c r="G347" s="384"/>
      <c r="H347" s="385"/>
      <c r="I347" s="26"/>
      <c r="J347" s="26"/>
      <c r="K347" s="26"/>
      <c r="L347" s="384"/>
      <c r="M347" s="384"/>
      <c r="N347" s="384"/>
      <c r="O347" s="384"/>
      <c r="P347" s="384"/>
      <c r="Q347" s="384"/>
      <c r="R347" s="384"/>
      <c r="S347" s="384"/>
      <c r="T347" s="26"/>
      <c r="U347" s="26"/>
      <c r="V347" s="26"/>
      <c r="W347" s="26"/>
      <c r="X347" s="26"/>
      <c r="Y347" s="384"/>
      <c r="Z347" s="384"/>
    </row>
    <row r="348" spans="1:26" ht="11.25" customHeight="1">
      <c r="A348" s="384"/>
      <c r="B348" s="384"/>
      <c r="C348" s="384"/>
      <c r="D348" s="384"/>
      <c r="E348" s="384"/>
      <c r="F348" s="384"/>
      <c r="G348" s="384"/>
      <c r="H348" s="385"/>
      <c r="I348" s="26"/>
      <c r="J348" s="26"/>
      <c r="K348" s="26"/>
      <c r="L348" s="384"/>
      <c r="M348" s="384"/>
      <c r="N348" s="384"/>
      <c r="O348" s="384"/>
      <c r="P348" s="384"/>
      <c r="Q348" s="384"/>
      <c r="R348" s="384"/>
      <c r="S348" s="384"/>
      <c r="T348" s="26"/>
      <c r="U348" s="26"/>
      <c r="V348" s="26"/>
      <c r="W348" s="26"/>
      <c r="X348" s="26"/>
      <c r="Y348" s="384"/>
      <c r="Z348" s="384"/>
    </row>
    <row r="349" spans="1:26" ht="11.25" customHeight="1">
      <c r="A349" s="384"/>
      <c r="B349" s="384"/>
      <c r="C349" s="384"/>
      <c r="D349" s="384"/>
      <c r="E349" s="384"/>
      <c r="F349" s="384"/>
      <c r="G349" s="384"/>
      <c r="H349" s="385"/>
      <c r="I349" s="26"/>
      <c r="J349" s="26"/>
      <c r="K349" s="26"/>
      <c r="L349" s="384"/>
      <c r="M349" s="384"/>
      <c r="N349" s="384"/>
      <c r="O349" s="384"/>
      <c r="P349" s="384"/>
      <c r="Q349" s="384"/>
      <c r="R349" s="384"/>
      <c r="S349" s="384"/>
      <c r="T349" s="26"/>
      <c r="U349" s="26"/>
      <c r="V349" s="26"/>
      <c r="W349" s="26"/>
      <c r="X349" s="26"/>
      <c r="Y349" s="384"/>
      <c r="Z349" s="384"/>
    </row>
    <row r="350" spans="1:26" ht="11.25" customHeight="1">
      <c r="A350" s="384"/>
      <c r="B350" s="384"/>
      <c r="C350" s="384"/>
      <c r="D350" s="384"/>
      <c r="E350" s="384"/>
      <c r="F350" s="384"/>
      <c r="G350" s="384"/>
      <c r="H350" s="385"/>
      <c r="I350" s="26"/>
      <c r="J350" s="26"/>
      <c r="K350" s="26"/>
      <c r="L350" s="384"/>
      <c r="M350" s="384"/>
      <c r="N350" s="384"/>
      <c r="O350" s="384"/>
      <c r="P350" s="384"/>
      <c r="Q350" s="384"/>
      <c r="R350" s="384"/>
      <c r="S350" s="384"/>
      <c r="T350" s="26"/>
      <c r="U350" s="26"/>
      <c r="V350" s="26"/>
      <c r="W350" s="26"/>
      <c r="X350" s="26"/>
      <c r="Y350" s="384"/>
      <c r="Z350" s="384"/>
    </row>
    <row r="351" spans="1:26" ht="11.25" customHeight="1">
      <c r="A351" s="384"/>
      <c r="B351" s="384"/>
      <c r="C351" s="384"/>
      <c r="D351" s="384"/>
      <c r="E351" s="384"/>
      <c r="F351" s="384"/>
      <c r="G351" s="384"/>
      <c r="H351" s="385"/>
      <c r="I351" s="26"/>
      <c r="J351" s="26"/>
      <c r="K351" s="26"/>
      <c r="L351" s="384"/>
      <c r="M351" s="384"/>
      <c r="N351" s="384"/>
      <c r="O351" s="384"/>
      <c r="P351" s="384"/>
      <c r="Q351" s="384"/>
      <c r="R351" s="384"/>
      <c r="S351" s="384"/>
      <c r="T351" s="26"/>
      <c r="U351" s="26"/>
      <c r="V351" s="26"/>
      <c r="W351" s="26"/>
      <c r="X351" s="26"/>
      <c r="Y351" s="384"/>
      <c r="Z351" s="384"/>
    </row>
    <row r="352" spans="1:26" ht="11.25" customHeight="1">
      <c r="A352" s="384"/>
      <c r="B352" s="384"/>
      <c r="C352" s="384"/>
      <c r="D352" s="384"/>
      <c r="E352" s="384"/>
      <c r="F352" s="384"/>
      <c r="G352" s="384"/>
      <c r="H352" s="385"/>
      <c r="I352" s="26"/>
      <c r="J352" s="26"/>
      <c r="K352" s="26"/>
      <c r="L352" s="384"/>
      <c r="M352" s="384"/>
      <c r="N352" s="384"/>
      <c r="O352" s="384"/>
      <c r="P352" s="384"/>
      <c r="Q352" s="384"/>
      <c r="R352" s="384"/>
      <c r="S352" s="384"/>
      <c r="T352" s="26"/>
      <c r="U352" s="26"/>
      <c r="V352" s="26"/>
      <c r="W352" s="26"/>
      <c r="X352" s="26"/>
      <c r="Y352" s="384"/>
      <c r="Z352" s="384"/>
    </row>
    <row r="353" spans="1:26" ht="11.25" customHeight="1">
      <c r="A353" s="384"/>
      <c r="B353" s="384"/>
      <c r="C353" s="384"/>
      <c r="D353" s="384"/>
      <c r="E353" s="384"/>
      <c r="F353" s="384"/>
      <c r="G353" s="384"/>
      <c r="H353" s="385"/>
      <c r="I353" s="26"/>
      <c r="J353" s="26"/>
      <c r="K353" s="26"/>
      <c r="L353" s="384"/>
      <c r="M353" s="384"/>
      <c r="N353" s="384"/>
      <c r="O353" s="384"/>
      <c r="P353" s="384"/>
      <c r="Q353" s="384"/>
      <c r="R353" s="384"/>
      <c r="S353" s="384"/>
      <c r="T353" s="26"/>
      <c r="U353" s="26"/>
      <c r="V353" s="26"/>
      <c r="W353" s="26"/>
      <c r="X353" s="26"/>
      <c r="Y353" s="384"/>
      <c r="Z353" s="384"/>
    </row>
    <row r="354" spans="1:26" ht="11.25" customHeight="1">
      <c r="A354" s="384"/>
      <c r="B354" s="384"/>
      <c r="C354" s="384"/>
      <c r="D354" s="384"/>
      <c r="E354" s="384"/>
      <c r="F354" s="384"/>
      <c r="G354" s="384"/>
      <c r="H354" s="385"/>
      <c r="I354" s="26"/>
      <c r="J354" s="26"/>
      <c r="K354" s="26"/>
      <c r="L354" s="384"/>
      <c r="M354" s="384"/>
      <c r="N354" s="384"/>
      <c r="O354" s="384"/>
      <c r="P354" s="384"/>
      <c r="Q354" s="384"/>
      <c r="R354" s="384"/>
      <c r="S354" s="384"/>
      <c r="T354" s="26"/>
      <c r="U354" s="26"/>
      <c r="V354" s="26"/>
      <c r="W354" s="26"/>
      <c r="X354" s="26"/>
      <c r="Y354" s="384"/>
      <c r="Z354" s="384"/>
    </row>
    <row r="355" spans="1:26" ht="11.25" customHeight="1">
      <c r="A355" s="384"/>
      <c r="B355" s="384"/>
      <c r="C355" s="384"/>
      <c r="D355" s="384"/>
      <c r="E355" s="384"/>
      <c r="F355" s="384"/>
      <c r="G355" s="384"/>
      <c r="H355" s="385"/>
      <c r="I355" s="26"/>
      <c r="J355" s="26"/>
      <c r="K355" s="26"/>
      <c r="L355" s="384"/>
      <c r="M355" s="384"/>
      <c r="N355" s="384"/>
      <c r="O355" s="384"/>
      <c r="P355" s="384"/>
      <c r="Q355" s="384"/>
      <c r="R355" s="384"/>
      <c r="S355" s="384"/>
      <c r="T355" s="26"/>
      <c r="U355" s="26"/>
      <c r="V355" s="26"/>
      <c r="W355" s="26"/>
      <c r="X355" s="26"/>
      <c r="Y355" s="384"/>
      <c r="Z355" s="384"/>
    </row>
    <row r="356" spans="1:26" ht="11.25" customHeight="1">
      <c r="A356" s="384"/>
      <c r="B356" s="384"/>
      <c r="C356" s="384"/>
      <c r="D356" s="384"/>
      <c r="E356" s="384"/>
      <c r="F356" s="384"/>
      <c r="G356" s="384"/>
      <c r="H356" s="385"/>
      <c r="I356" s="26"/>
      <c r="J356" s="26"/>
      <c r="K356" s="26"/>
      <c r="L356" s="384"/>
      <c r="M356" s="384"/>
      <c r="N356" s="384"/>
      <c r="O356" s="384"/>
      <c r="P356" s="384"/>
      <c r="Q356" s="384"/>
      <c r="R356" s="384"/>
      <c r="S356" s="384"/>
      <c r="T356" s="26"/>
      <c r="U356" s="26"/>
      <c r="V356" s="26"/>
      <c r="W356" s="26"/>
      <c r="X356" s="26"/>
      <c r="Y356" s="384"/>
      <c r="Z356" s="384"/>
    </row>
    <row r="357" spans="1:26" ht="11.25" customHeight="1">
      <c r="A357" s="384"/>
      <c r="B357" s="384"/>
      <c r="C357" s="384"/>
      <c r="D357" s="384"/>
      <c r="E357" s="384"/>
      <c r="F357" s="384"/>
      <c r="G357" s="384"/>
      <c r="H357" s="385"/>
      <c r="I357" s="26"/>
      <c r="J357" s="26"/>
      <c r="K357" s="26"/>
      <c r="L357" s="384"/>
      <c r="M357" s="384"/>
      <c r="N357" s="384"/>
      <c r="O357" s="384"/>
      <c r="P357" s="384"/>
      <c r="Q357" s="384"/>
      <c r="R357" s="384"/>
      <c r="S357" s="384"/>
      <c r="T357" s="26"/>
      <c r="U357" s="26"/>
      <c r="V357" s="26"/>
      <c r="W357" s="26"/>
      <c r="X357" s="26"/>
      <c r="Y357" s="384"/>
      <c r="Z357" s="384"/>
    </row>
    <row r="358" spans="1:26" ht="11.25" customHeight="1">
      <c r="A358" s="384"/>
      <c r="B358" s="384"/>
      <c r="C358" s="384"/>
      <c r="D358" s="384"/>
      <c r="E358" s="384"/>
      <c r="F358" s="384"/>
      <c r="G358" s="384"/>
      <c r="H358" s="385"/>
      <c r="I358" s="26"/>
      <c r="J358" s="26"/>
      <c r="K358" s="26"/>
      <c r="L358" s="384"/>
      <c r="M358" s="384"/>
      <c r="N358" s="384"/>
      <c r="O358" s="384"/>
      <c r="P358" s="384"/>
      <c r="Q358" s="384"/>
      <c r="R358" s="384"/>
      <c r="S358" s="384"/>
      <c r="T358" s="26"/>
      <c r="U358" s="26"/>
      <c r="V358" s="26"/>
      <c r="W358" s="26"/>
      <c r="X358" s="26"/>
      <c r="Y358" s="384"/>
      <c r="Z358" s="384"/>
    </row>
    <row r="359" spans="1:26" ht="11.25" customHeight="1">
      <c r="A359" s="384"/>
      <c r="B359" s="384"/>
      <c r="C359" s="384"/>
      <c r="D359" s="384"/>
      <c r="E359" s="384"/>
      <c r="F359" s="384"/>
      <c r="G359" s="384"/>
      <c r="H359" s="385"/>
      <c r="I359" s="26"/>
      <c r="J359" s="26"/>
      <c r="K359" s="26"/>
      <c r="L359" s="384"/>
      <c r="M359" s="384"/>
      <c r="N359" s="384"/>
      <c r="O359" s="384"/>
      <c r="P359" s="384"/>
      <c r="Q359" s="384"/>
      <c r="R359" s="384"/>
      <c r="S359" s="384"/>
      <c r="T359" s="26"/>
      <c r="U359" s="26"/>
      <c r="V359" s="26"/>
      <c r="W359" s="26"/>
      <c r="X359" s="26"/>
      <c r="Y359" s="384"/>
      <c r="Z359" s="384"/>
    </row>
    <row r="360" spans="1:26" ht="11.25" customHeight="1">
      <c r="A360" s="384"/>
      <c r="B360" s="384"/>
      <c r="C360" s="384"/>
      <c r="D360" s="384"/>
      <c r="E360" s="384"/>
      <c r="F360" s="384"/>
      <c r="G360" s="384"/>
      <c r="H360" s="385"/>
      <c r="I360" s="26"/>
      <c r="J360" s="26"/>
      <c r="K360" s="26"/>
      <c r="L360" s="384"/>
      <c r="M360" s="384"/>
      <c r="N360" s="384"/>
      <c r="O360" s="384"/>
      <c r="P360" s="384"/>
      <c r="Q360" s="384"/>
      <c r="R360" s="384"/>
      <c r="S360" s="384"/>
      <c r="T360" s="26"/>
      <c r="U360" s="26"/>
      <c r="V360" s="26"/>
      <c r="W360" s="26"/>
      <c r="X360" s="26"/>
      <c r="Y360" s="384"/>
      <c r="Z360" s="384"/>
    </row>
    <row r="361" spans="1:26" ht="11.25" customHeight="1">
      <c r="A361" s="384"/>
      <c r="B361" s="384"/>
      <c r="C361" s="384"/>
      <c r="D361" s="384"/>
      <c r="E361" s="384"/>
      <c r="F361" s="384"/>
      <c r="G361" s="384"/>
      <c r="H361" s="385"/>
      <c r="I361" s="26"/>
      <c r="J361" s="26"/>
      <c r="K361" s="26"/>
      <c r="L361" s="384"/>
      <c r="M361" s="384"/>
      <c r="N361" s="384"/>
      <c r="O361" s="384"/>
      <c r="P361" s="384"/>
      <c r="Q361" s="384"/>
      <c r="R361" s="384"/>
      <c r="S361" s="384"/>
      <c r="T361" s="26"/>
      <c r="U361" s="26"/>
      <c r="V361" s="26"/>
      <c r="W361" s="26"/>
      <c r="X361" s="26"/>
      <c r="Y361" s="384"/>
      <c r="Z361" s="384"/>
    </row>
    <row r="362" spans="1:26" ht="11.25" customHeight="1">
      <c r="A362" s="384"/>
      <c r="B362" s="384"/>
      <c r="C362" s="384"/>
      <c r="D362" s="384"/>
      <c r="E362" s="384"/>
      <c r="F362" s="384"/>
      <c r="G362" s="384"/>
      <c r="H362" s="385"/>
      <c r="I362" s="26"/>
      <c r="J362" s="26"/>
      <c r="K362" s="26"/>
      <c r="L362" s="384"/>
      <c r="M362" s="384"/>
      <c r="N362" s="384"/>
      <c r="O362" s="384"/>
      <c r="P362" s="384"/>
      <c r="Q362" s="384"/>
      <c r="R362" s="384"/>
      <c r="S362" s="384"/>
      <c r="T362" s="26"/>
      <c r="U362" s="26"/>
      <c r="V362" s="26"/>
      <c r="W362" s="26"/>
      <c r="X362" s="26"/>
      <c r="Y362" s="384"/>
      <c r="Z362" s="384"/>
    </row>
    <row r="363" spans="1:26" ht="11.25" customHeight="1">
      <c r="A363" s="384"/>
      <c r="B363" s="384"/>
      <c r="C363" s="384"/>
      <c r="D363" s="384"/>
      <c r="E363" s="384"/>
      <c r="F363" s="384"/>
      <c r="G363" s="384"/>
      <c r="H363" s="385"/>
      <c r="I363" s="26"/>
      <c r="J363" s="26"/>
      <c r="K363" s="26"/>
      <c r="L363" s="384"/>
      <c r="M363" s="384"/>
      <c r="N363" s="384"/>
      <c r="O363" s="384"/>
      <c r="P363" s="384"/>
      <c r="Q363" s="384"/>
      <c r="R363" s="384"/>
      <c r="S363" s="384"/>
      <c r="T363" s="26"/>
      <c r="U363" s="26"/>
      <c r="V363" s="26"/>
      <c r="W363" s="26"/>
      <c r="X363" s="26"/>
      <c r="Y363" s="384"/>
      <c r="Z363" s="384"/>
    </row>
    <row r="364" spans="1:26" ht="11.25" customHeight="1">
      <c r="A364" s="384"/>
      <c r="B364" s="384"/>
      <c r="C364" s="384"/>
      <c r="D364" s="384"/>
      <c r="E364" s="384"/>
      <c r="F364" s="384"/>
      <c r="G364" s="384"/>
      <c r="H364" s="385"/>
      <c r="I364" s="26"/>
      <c r="J364" s="26"/>
      <c r="K364" s="26"/>
      <c r="L364" s="384"/>
      <c r="M364" s="384"/>
      <c r="N364" s="384"/>
      <c r="O364" s="384"/>
      <c r="P364" s="384"/>
      <c r="Q364" s="384"/>
      <c r="R364" s="384"/>
      <c r="S364" s="384"/>
      <c r="T364" s="26"/>
      <c r="U364" s="26"/>
      <c r="V364" s="26"/>
      <c r="W364" s="26"/>
      <c r="X364" s="26"/>
      <c r="Y364" s="384"/>
      <c r="Z364" s="384"/>
    </row>
    <row r="365" spans="1:26" ht="11.25" customHeight="1">
      <c r="A365" s="384"/>
      <c r="B365" s="384"/>
      <c r="C365" s="384"/>
      <c r="D365" s="384"/>
      <c r="E365" s="384"/>
      <c r="F365" s="384"/>
      <c r="G365" s="384"/>
      <c r="H365" s="385"/>
      <c r="I365" s="26"/>
      <c r="J365" s="26"/>
      <c r="K365" s="26"/>
      <c r="L365" s="384"/>
      <c r="M365" s="384"/>
      <c r="N365" s="384"/>
      <c r="O365" s="384"/>
      <c r="P365" s="384"/>
      <c r="Q365" s="384"/>
      <c r="R365" s="384"/>
      <c r="S365" s="384"/>
      <c r="T365" s="26"/>
      <c r="U365" s="26"/>
      <c r="V365" s="26"/>
      <c r="W365" s="26"/>
      <c r="X365" s="26"/>
      <c r="Y365" s="384"/>
      <c r="Z365" s="384"/>
    </row>
    <row r="366" spans="1:26" ht="11.25" customHeight="1">
      <c r="A366" s="384"/>
      <c r="B366" s="384"/>
      <c r="C366" s="384"/>
      <c r="D366" s="384"/>
      <c r="E366" s="384"/>
      <c r="F366" s="384"/>
      <c r="G366" s="384"/>
      <c r="H366" s="385"/>
      <c r="I366" s="26"/>
      <c r="J366" s="26"/>
      <c r="K366" s="26"/>
      <c r="L366" s="384"/>
      <c r="M366" s="384"/>
      <c r="N366" s="384"/>
      <c r="O366" s="384"/>
      <c r="P366" s="384"/>
      <c r="Q366" s="384"/>
      <c r="R366" s="384"/>
      <c r="S366" s="384"/>
      <c r="T366" s="26"/>
      <c r="U366" s="26"/>
      <c r="V366" s="26"/>
      <c r="W366" s="26"/>
      <c r="X366" s="26"/>
      <c r="Y366" s="384"/>
      <c r="Z366" s="384"/>
    </row>
    <row r="367" spans="1:26" ht="11.25" customHeight="1">
      <c r="A367" s="384"/>
      <c r="B367" s="384"/>
      <c r="C367" s="384"/>
      <c r="D367" s="384"/>
      <c r="E367" s="384"/>
      <c r="F367" s="384"/>
      <c r="G367" s="384"/>
      <c r="H367" s="385"/>
      <c r="I367" s="26"/>
      <c r="J367" s="26"/>
      <c r="K367" s="26"/>
      <c r="L367" s="384"/>
      <c r="M367" s="384"/>
      <c r="N367" s="384"/>
      <c r="O367" s="384"/>
      <c r="P367" s="384"/>
      <c r="Q367" s="384"/>
      <c r="R367" s="384"/>
      <c r="S367" s="384"/>
      <c r="T367" s="26"/>
      <c r="U367" s="26"/>
      <c r="V367" s="26"/>
      <c r="W367" s="26"/>
      <c r="X367" s="26"/>
      <c r="Y367" s="384"/>
      <c r="Z367" s="384"/>
    </row>
    <row r="368" spans="1:26" ht="11.25" customHeight="1">
      <c r="A368" s="384"/>
      <c r="B368" s="384"/>
      <c r="C368" s="384"/>
      <c r="D368" s="384"/>
      <c r="E368" s="384"/>
      <c r="F368" s="384"/>
      <c r="G368" s="384"/>
      <c r="H368" s="385"/>
      <c r="I368" s="26"/>
      <c r="J368" s="26"/>
      <c r="K368" s="26"/>
      <c r="L368" s="384"/>
      <c r="M368" s="384"/>
      <c r="N368" s="384"/>
      <c r="O368" s="384"/>
      <c r="P368" s="384"/>
      <c r="Q368" s="384"/>
      <c r="R368" s="384"/>
      <c r="S368" s="384"/>
      <c r="T368" s="26"/>
      <c r="U368" s="26"/>
      <c r="V368" s="26"/>
      <c r="W368" s="26"/>
      <c r="X368" s="26"/>
      <c r="Y368" s="384"/>
      <c r="Z368" s="384"/>
    </row>
    <row r="369" spans="1:26" ht="11.25" customHeight="1">
      <c r="A369" s="384"/>
      <c r="B369" s="384"/>
      <c r="C369" s="384"/>
      <c r="D369" s="384"/>
      <c r="E369" s="384"/>
      <c r="F369" s="384"/>
      <c r="G369" s="384"/>
      <c r="H369" s="385"/>
      <c r="I369" s="26"/>
      <c r="J369" s="26"/>
      <c r="K369" s="26"/>
      <c r="L369" s="384"/>
      <c r="M369" s="384"/>
      <c r="N369" s="384"/>
      <c r="O369" s="384"/>
      <c r="P369" s="384"/>
      <c r="Q369" s="384"/>
      <c r="R369" s="384"/>
      <c r="S369" s="384"/>
      <c r="T369" s="26"/>
      <c r="U369" s="26"/>
      <c r="V369" s="26"/>
      <c r="W369" s="26"/>
      <c r="X369" s="26"/>
      <c r="Y369" s="384"/>
      <c r="Z369" s="384"/>
    </row>
    <row r="370" spans="1:26" ht="11.25" customHeight="1">
      <c r="A370" s="384"/>
      <c r="B370" s="384"/>
      <c r="C370" s="384"/>
      <c r="D370" s="384"/>
      <c r="E370" s="384"/>
      <c r="F370" s="384"/>
      <c r="G370" s="384"/>
      <c r="H370" s="385"/>
      <c r="I370" s="26"/>
      <c r="J370" s="26"/>
      <c r="K370" s="26"/>
      <c r="L370" s="384"/>
      <c r="M370" s="384"/>
      <c r="N370" s="384"/>
      <c r="O370" s="384"/>
      <c r="P370" s="384"/>
      <c r="Q370" s="384"/>
      <c r="R370" s="384"/>
      <c r="S370" s="384"/>
      <c r="T370" s="26"/>
      <c r="U370" s="26"/>
      <c r="V370" s="26"/>
      <c r="W370" s="26"/>
      <c r="X370" s="26"/>
      <c r="Y370" s="384"/>
      <c r="Z370" s="384"/>
    </row>
    <row r="371" spans="1:26" ht="11.25" customHeight="1">
      <c r="A371" s="384"/>
      <c r="B371" s="384"/>
      <c r="C371" s="384"/>
      <c r="D371" s="384"/>
      <c r="E371" s="384"/>
      <c r="F371" s="384"/>
      <c r="G371" s="384"/>
      <c r="H371" s="385"/>
      <c r="I371" s="26"/>
      <c r="J371" s="26"/>
      <c r="K371" s="26"/>
      <c r="L371" s="384"/>
      <c r="M371" s="384"/>
      <c r="N371" s="384"/>
      <c r="O371" s="384"/>
      <c r="P371" s="384"/>
      <c r="Q371" s="384"/>
      <c r="R371" s="384"/>
      <c r="S371" s="384"/>
      <c r="T371" s="26"/>
      <c r="U371" s="26"/>
      <c r="V371" s="26"/>
      <c r="W371" s="26"/>
      <c r="X371" s="26"/>
      <c r="Y371" s="384"/>
      <c r="Z371" s="384"/>
    </row>
    <row r="372" spans="1:26" ht="11.25" customHeight="1">
      <c r="A372" s="384"/>
      <c r="B372" s="384"/>
      <c r="C372" s="384"/>
      <c r="D372" s="384"/>
      <c r="E372" s="384"/>
      <c r="F372" s="384"/>
      <c r="G372" s="384"/>
      <c r="H372" s="385"/>
      <c r="I372" s="26"/>
      <c r="J372" s="26"/>
      <c r="K372" s="26"/>
      <c r="L372" s="384"/>
      <c r="M372" s="384"/>
      <c r="N372" s="384"/>
      <c r="O372" s="384"/>
      <c r="P372" s="384"/>
      <c r="Q372" s="384"/>
      <c r="R372" s="384"/>
      <c r="S372" s="384"/>
      <c r="T372" s="26"/>
      <c r="U372" s="26"/>
      <c r="V372" s="26"/>
      <c r="W372" s="26"/>
      <c r="X372" s="26"/>
      <c r="Y372" s="384"/>
      <c r="Z372" s="384"/>
    </row>
    <row r="373" spans="1:26" ht="11.25" customHeight="1">
      <c r="A373" s="384"/>
      <c r="B373" s="384"/>
      <c r="C373" s="384"/>
      <c r="D373" s="384"/>
      <c r="E373" s="384"/>
      <c r="F373" s="384"/>
      <c r="G373" s="384"/>
      <c r="H373" s="385"/>
      <c r="I373" s="26"/>
      <c r="J373" s="26"/>
      <c r="K373" s="26"/>
      <c r="L373" s="384"/>
      <c r="M373" s="384"/>
      <c r="N373" s="384"/>
      <c r="O373" s="384"/>
      <c r="P373" s="384"/>
      <c r="Q373" s="384"/>
      <c r="R373" s="384"/>
      <c r="S373" s="384"/>
      <c r="T373" s="26"/>
      <c r="U373" s="26"/>
      <c r="V373" s="26"/>
      <c r="W373" s="26"/>
      <c r="X373" s="26"/>
      <c r="Y373" s="384"/>
      <c r="Z373" s="384"/>
    </row>
    <row r="374" spans="1:26" ht="11.25" customHeight="1">
      <c r="A374" s="384"/>
      <c r="B374" s="384"/>
      <c r="C374" s="384"/>
      <c r="D374" s="384"/>
      <c r="E374" s="384"/>
      <c r="F374" s="384"/>
      <c r="G374" s="384"/>
      <c r="H374" s="385"/>
      <c r="I374" s="26"/>
      <c r="J374" s="26"/>
      <c r="K374" s="26"/>
      <c r="L374" s="384"/>
      <c r="M374" s="384"/>
      <c r="N374" s="384"/>
      <c r="O374" s="384"/>
      <c r="P374" s="384"/>
      <c r="Q374" s="384"/>
      <c r="R374" s="384"/>
      <c r="S374" s="384"/>
      <c r="T374" s="26"/>
      <c r="U374" s="26"/>
      <c r="V374" s="26"/>
      <c r="W374" s="26"/>
      <c r="X374" s="26"/>
      <c r="Y374" s="384"/>
      <c r="Z374" s="384"/>
    </row>
    <row r="375" spans="1:26" ht="11.25" customHeight="1">
      <c r="A375" s="384"/>
      <c r="B375" s="384"/>
      <c r="C375" s="384"/>
      <c r="D375" s="384"/>
      <c r="E375" s="384"/>
      <c r="F375" s="384"/>
      <c r="G375" s="384"/>
      <c r="H375" s="385"/>
      <c r="I375" s="26"/>
      <c r="J375" s="26"/>
      <c r="K375" s="26"/>
      <c r="L375" s="384"/>
      <c r="M375" s="384"/>
      <c r="N375" s="384"/>
      <c r="O375" s="384"/>
      <c r="P375" s="384"/>
      <c r="Q375" s="384"/>
      <c r="R375" s="384"/>
      <c r="S375" s="384"/>
      <c r="T375" s="26"/>
      <c r="U375" s="26"/>
      <c r="V375" s="26"/>
      <c r="W375" s="26"/>
      <c r="X375" s="26"/>
      <c r="Y375" s="384"/>
      <c r="Z375" s="384"/>
    </row>
    <row r="376" spans="1:26" ht="11.25" customHeight="1">
      <c r="A376" s="384"/>
      <c r="B376" s="384"/>
      <c r="C376" s="384"/>
      <c r="D376" s="384"/>
      <c r="E376" s="384"/>
      <c r="F376" s="384"/>
      <c r="G376" s="384"/>
      <c r="H376" s="385"/>
      <c r="I376" s="26"/>
      <c r="J376" s="26"/>
      <c r="K376" s="26"/>
      <c r="L376" s="384"/>
      <c r="M376" s="384"/>
      <c r="N376" s="384"/>
      <c r="O376" s="384"/>
      <c r="P376" s="384"/>
      <c r="Q376" s="384"/>
      <c r="R376" s="384"/>
      <c r="S376" s="384"/>
      <c r="T376" s="26"/>
      <c r="U376" s="26"/>
      <c r="V376" s="26"/>
      <c r="W376" s="26"/>
      <c r="X376" s="26"/>
      <c r="Y376" s="384"/>
      <c r="Z376" s="384"/>
    </row>
    <row r="377" spans="1:26" ht="11.25" customHeight="1">
      <c r="A377" s="384"/>
      <c r="B377" s="384"/>
      <c r="C377" s="384"/>
      <c r="D377" s="384"/>
      <c r="E377" s="384"/>
      <c r="F377" s="384"/>
      <c r="G377" s="384"/>
      <c r="H377" s="385"/>
      <c r="I377" s="26"/>
      <c r="J377" s="26"/>
      <c r="K377" s="26"/>
      <c r="L377" s="384"/>
      <c r="M377" s="384"/>
      <c r="N377" s="384"/>
      <c r="O377" s="384"/>
      <c r="P377" s="384"/>
      <c r="Q377" s="384"/>
      <c r="R377" s="384"/>
      <c r="S377" s="384"/>
      <c r="T377" s="26"/>
      <c r="U377" s="26"/>
      <c r="V377" s="26"/>
      <c r="W377" s="26"/>
      <c r="X377" s="26"/>
      <c r="Y377" s="384"/>
      <c r="Z377" s="384"/>
    </row>
    <row r="378" spans="1:26" ht="11.25" customHeight="1">
      <c r="A378" s="384"/>
      <c r="B378" s="384"/>
      <c r="C378" s="384"/>
      <c r="D378" s="384"/>
      <c r="E378" s="384"/>
      <c r="F378" s="384"/>
      <c r="G378" s="384"/>
      <c r="H378" s="385"/>
      <c r="I378" s="26"/>
      <c r="J378" s="26"/>
      <c r="K378" s="26"/>
      <c r="L378" s="384"/>
      <c r="M378" s="384"/>
      <c r="N378" s="384"/>
      <c r="O378" s="384"/>
      <c r="P378" s="384"/>
      <c r="Q378" s="384"/>
      <c r="R378" s="384"/>
      <c r="S378" s="384"/>
      <c r="T378" s="26"/>
      <c r="U378" s="26"/>
      <c r="V378" s="26"/>
      <c r="W378" s="26"/>
      <c r="X378" s="26"/>
      <c r="Y378" s="384"/>
      <c r="Z378" s="384"/>
    </row>
    <row r="379" spans="1:26" ht="11.25" customHeight="1">
      <c r="A379" s="384"/>
      <c r="B379" s="384"/>
      <c r="C379" s="384"/>
      <c r="D379" s="384"/>
      <c r="E379" s="384"/>
      <c r="F379" s="384"/>
      <c r="G379" s="384"/>
      <c r="H379" s="385"/>
      <c r="I379" s="26"/>
      <c r="J379" s="26"/>
      <c r="K379" s="26"/>
      <c r="L379" s="384"/>
      <c r="M379" s="384"/>
      <c r="N379" s="384"/>
      <c r="O379" s="384"/>
      <c r="P379" s="384"/>
      <c r="Q379" s="384"/>
      <c r="R379" s="384"/>
      <c r="S379" s="384"/>
      <c r="T379" s="26"/>
      <c r="U379" s="26"/>
      <c r="V379" s="26"/>
      <c r="W379" s="26"/>
      <c r="X379" s="26"/>
      <c r="Y379" s="384"/>
      <c r="Z379" s="384"/>
    </row>
    <row r="380" spans="1:26" ht="11.25" customHeight="1">
      <c r="A380" s="384"/>
      <c r="B380" s="384"/>
      <c r="C380" s="384"/>
      <c r="D380" s="384"/>
      <c r="E380" s="384"/>
      <c r="F380" s="384"/>
      <c r="G380" s="384"/>
      <c r="H380" s="385"/>
      <c r="I380" s="26"/>
      <c r="J380" s="26"/>
      <c r="K380" s="26"/>
      <c r="L380" s="384"/>
      <c r="M380" s="384"/>
      <c r="N380" s="384"/>
      <c r="O380" s="384"/>
      <c r="P380" s="384"/>
      <c r="Q380" s="384"/>
      <c r="R380" s="384"/>
      <c r="S380" s="384"/>
      <c r="T380" s="26"/>
      <c r="U380" s="26"/>
      <c r="V380" s="26"/>
      <c r="W380" s="26"/>
      <c r="X380" s="26"/>
      <c r="Y380" s="384"/>
      <c r="Z380" s="384"/>
    </row>
    <row r="381" spans="1:26" ht="11.25" customHeight="1">
      <c r="A381" s="384"/>
      <c r="B381" s="384"/>
      <c r="C381" s="384"/>
      <c r="D381" s="384"/>
      <c r="E381" s="384"/>
      <c r="F381" s="384"/>
      <c r="G381" s="384"/>
      <c r="H381" s="385"/>
      <c r="I381" s="26"/>
      <c r="J381" s="26"/>
      <c r="K381" s="26"/>
      <c r="L381" s="384"/>
      <c r="M381" s="384"/>
      <c r="N381" s="384"/>
      <c r="O381" s="384"/>
      <c r="P381" s="384"/>
      <c r="Q381" s="384"/>
      <c r="R381" s="384"/>
      <c r="S381" s="384"/>
      <c r="T381" s="26"/>
      <c r="U381" s="26"/>
      <c r="V381" s="26"/>
      <c r="W381" s="26"/>
      <c r="X381" s="26"/>
      <c r="Y381" s="384"/>
      <c r="Z381" s="384"/>
    </row>
    <row r="382" spans="1:26" ht="11.25" customHeight="1">
      <c r="A382" s="384"/>
      <c r="B382" s="384"/>
      <c r="C382" s="384"/>
      <c r="D382" s="384"/>
      <c r="E382" s="384"/>
      <c r="F382" s="384"/>
      <c r="G382" s="384"/>
      <c r="H382" s="385"/>
      <c r="I382" s="26"/>
      <c r="J382" s="26"/>
      <c r="K382" s="26"/>
      <c r="L382" s="384"/>
      <c r="M382" s="384"/>
      <c r="N382" s="384"/>
      <c r="O382" s="384"/>
      <c r="P382" s="384"/>
      <c r="Q382" s="384"/>
      <c r="R382" s="384"/>
      <c r="S382" s="384"/>
      <c r="T382" s="26"/>
      <c r="U382" s="26"/>
      <c r="V382" s="26"/>
      <c r="W382" s="26"/>
      <c r="X382" s="26"/>
      <c r="Y382" s="384"/>
      <c r="Z382" s="384"/>
    </row>
    <row r="383" spans="1:26" ht="11.25" customHeight="1">
      <c r="A383" s="384"/>
      <c r="B383" s="384"/>
      <c r="C383" s="384"/>
      <c r="D383" s="384"/>
      <c r="E383" s="384"/>
      <c r="F383" s="384"/>
      <c r="G383" s="384"/>
      <c r="H383" s="385"/>
      <c r="I383" s="26"/>
      <c r="J383" s="26"/>
      <c r="K383" s="26"/>
      <c r="L383" s="384"/>
      <c r="M383" s="384"/>
      <c r="N383" s="384"/>
      <c r="O383" s="384"/>
      <c r="P383" s="384"/>
      <c r="Q383" s="384"/>
      <c r="R383" s="384"/>
      <c r="S383" s="384"/>
      <c r="T383" s="26"/>
      <c r="U383" s="26"/>
      <c r="V383" s="26"/>
      <c r="W383" s="26"/>
      <c r="X383" s="26"/>
      <c r="Y383" s="384"/>
      <c r="Z383" s="384"/>
    </row>
    <row r="384" spans="1:26" ht="11.25" customHeight="1">
      <c r="A384" s="384"/>
      <c r="B384" s="384"/>
      <c r="C384" s="384"/>
      <c r="D384" s="384"/>
      <c r="E384" s="384"/>
      <c r="F384" s="384"/>
      <c r="G384" s="384"/>
      <c r="H384" s="385"/>
      <c r="I384" s="26"/>
      <c r="J384" s="26"/>
      <c r="K384" s="26"/>
      <c r="L384" s="384"/>
      <c r="M384" s="384"/>
      <c r="N384" s="384"/>
      <c r="O384" s="384"/>
      <c r="P384" s="384"/>
      <c r="Q384" s="384"/>
      <c r="R384" s="384"/>
      <c r="S384" s="384"/>
      <c r="T384" s="26"/>
      <c r="U384" s="26"/>
      <c r="V384" s="26"/>
      <c r="W384" s="26"/>
      <c r="X384" s="26"/>
      <c r="Y384" s="384"/>
      <c r="Z384" s="384"/>
    </row>
    <row r="385" spans="1:26" ht="11.25" customHeight="1">
      <c r="A385" s="384"/>
      <c r="B385" s="384"/>
      <c r="C385" s="384"/>
      <c r="D385" s="384"/>
      <c r="E385" s="384"/>
      <c r="F385" s="384"/>
      <c r="G385" s="384"/>
      <c r="H385" s="385"/>
      <c r="I385" s="26"/>
      <c r="J385" s="26"/>
      <c r="K385" s="26"/>
      <c r="L385" s="384"/>
      <c r="M385" s="384"/>
      <c r="N385" s="384"/>
      <c r="O385" s="384"/>
      <c r="P385" s="384"/>
      <c r="Q385" s="384"/>
      <c r="R385" s="384"/>
      <c r="S385" s="384"/>
      <c r="T385" s="26"/>
      <c r="U385" s="26"/>
      <c r="V385" s="26"/>
      <c r="W385" s="26"/>
      <c r="X385" s="26"/>
      <c r="Y385" s="384"/>
      <c r="Z385" s="384"/>
    </row>
    <row r="386" spans="1:26" ht="11.25" customHeight="1">
      <c r="A386" s="384"/>
      <c r="B386" s="384"/>
      <c r="C386" s="384"/>
      <c r="D386" s="384"/>
      <c r="E386" s="384"/>
      <c r="F386" s="384"/>
      <c r="G386" s="384"/>
      <c r="H386" s="385"/>
      <c r="I386" s="26"/>
      <c r="J386" s="26"/>
      <c r="K386" s="26"/>
      <c r="L386" s="384"/>
      <c r="M386" s="384"/>
      <c r="N386" s="384"/>
      <c r="O386" s="384"/>
      <c r="P386" s="384"/>
      <c r="Q386" s="384"/>
      <c r="R386" s="384"/>
      <c r="S386" s="384"/>
      <c r="T386" s="26"/>
      <c r="U386" s="26"/>
      <c r="V386" s="26"/>
      <c r="W386" s="26"/>
      <c r="X386" s="26"/>
      <c r="Y386" s="384"/>
      <c r="Z386" s="384"/>
    </row>
    <row r="387" spans="1:26" ht="11.25" customHeight="1">
      <c r="A387" s="384"/>
      <c r="B387" s="384"/>
      <c r="C387" s="384"/>
      <c r="D387" s="384"/>
      <c r="E387" s="384"/>
      <c r="F387" s="384"/>
      <c r="G387" s="384"/>
      <c r="H387" s="385"/>
      <c r="I387" s="26"/>
      <c r="J387" s="26"/>
      <c r="K387" s="26"/>
      <c r="L387" s="384"/>
      <c r="M387" s="384"/>
      <c r="N387" s="384"/>
      <c r="O387" s="384"/>
      <c r="P387" s="384"/>
      <c r="Q387" s="384"/>
      <c r="R387" s="384"/>
      <c r="S387" s="384"/>
      <c r="T387" s="26"/>
      <c r="U387" s="26"/>
      <c r="V387" s="26"/>
      <c r="W387" s="26"/>
      <c r="X387" s="26"/>
      <c r="Y387" s="384"/>
      <c r="Z387" s="384"/>
    </row>
    <row r="388" spans="1:26" ht="11.25" customHeight="1">
      <c r="A388" s="384"/>
      <c r="B388" s="384"/>
      <c r="C388" s="384"/>
      <c r="D388" s="384"/>
      <c r="E388" s="384"/>
      <c r="F388" s="384"/>
      <c r="G388" s="384"/>
      <c r="H388" s="385"/>
      <c r="I388" s="26"/>
      <c r="J388" s="26"/>
      <c r="K388" s="26"/>
      <c r="L388" s="384"/>
      <c r="M388" s="384"/>
      <c r="N388" s="384"/>
      <c r="O388" s="384"/>
      <c r="P388" s="384"/>
      <c r="Q388" s="384"/>
      <c r="R388" s="384"/>
      <c r="S388" s="384"/>
      <c r="T388" s="26"/>
      <c r="U388" s="26"/>
      <c r="V388" s="26"/>
      <c r="W388" s="26"/>
      <c r="X388" s="26"/>
      <c r="Y388" s="384"/>
      <c r="Z388" s="384"/>
    </row>
    <row r="389" spans="1:26" ht="11.25" customHeight="1">
      <c r="A389" s="384"/>
      <c r="B389" s="384"/>
      <c r="C389" s="384"/>
      <c r="D389" s="384"/>
      <c r="E389" s="384"/>
      <c r="F389" s="384"/>
      <c r="G389" s="384"/>
      <c r="H389" s="385"/>
      <c r="I389" s="26"/>
      <c r="J389" s="26"/>
      <c r="K389" s="26"/>
      <c r="L389" s="384"/>
      <c r="M389" s="384"/>
      <c r="N389" s="384"/>
      <c r="O389" s="384"/>
      <c r="P389" s="384"/>
      <c r="Q389" s="384"/>
      <c r="R389" s="384"/>
      <c r="S389" s="384"/>
      <c r="T389" s="26"/>
      <c r="U389" s="26"/>
      <c r="V389" s="26"/>
      <c r="W389" s="26"/>
      <c r="X389" s="26"/>
      <c r="Y389" s="384"/>
      <c r="Z389" s="384"/>
    </row>
    <row r="390" spans="1:26" ht="11.25" customHeight="1">
      <c r="A390" s="384"/>
      <c r="B390" s="384"/>
      <c r="C390" s="384"/>
      <c r="D390" s="384"/>
      <c r="E390" s="384"/>
      <c r="F390" s="384"/>
      <c r="G390" s="384"/>
      <c r="H390" s="385"/>
      <c r="I390" s="26"/>
      <c r="J390" s="26"/>
      <c r="K390" s="26"/>
      <c r="L390" s="384"/>
      <c r="M390" s="384"/>
      <c r="N390" s="384"/>
      <c r="O390" s="384"/>
      <c r="P390" s="384"/>
      <c r="Q390" s="384"/>
      <c r="R390" s="384"/>
      <c r="S390" s="384"/>
      <c r="T390" s="26"/>
      <c r="U390" s="26"/>
      <c r="V390" s="26"/>
      <c r="W390" s="26"/>
      <c r="X390" s="26"/>
      <c r="Y390" s="384"/>
      <c r="Z390" s="384"/>
    </row>
    <row r="391" spans="1:26" ht="11.25" customHeight="1">
      <c r="A391" s="384"/>
      <c r="B391" s="384"/>
      <c r="C391" s="384"/>
      <c r="D391" s="384"/>
      <c r="E391" s="384"/>
      <c r="F391" s="384"/>
      <c r="G391" s="384"/>
      <c r="H391" s="385"/>
      <c r="I391" s="26"/>
      <c r="J391" s="26"/>
      <c r="K391" s="26"/>
      <c r="L391" s="384"/>
      <c r="M391" s="384"/>
      <c r="N391" s="384"/>
      <c r="O391" s="384"/>
      <c r="P391" s="384"/>
      <c r="Q391" s="384"/>
      <c r="R391" s="384"/>
      <c r="S391" s="384"/>
      <c r="T391" s="26"/>
      <c r="U391" s="26"/>
      <c r="V391" s="26"/>
      <c r="W391" s="26"/>
      <c r="X391" s="26"/>
      <c r="Y391" s="384"/>
      <c r="Z391" s="384"/>
    </row>
    <row r="392" spans="1:26" ht="11.25" customHeight="1">
      <c r="A392" s="384"/>
      <c r="B392" s="384"/>
      <c r="C392" s="384"/>
      <c r="D392" s="384"/>
      <c r="E392" s="384"/>
      <c r="F392" s="384"/>
      <c r="G392" s="384"/>
      <c r="H392" s="385"/>
      <c r="I392" s="26"/>
      <c r="J392" s="26"/>
      <c r="K392" s="26"/>
      <c r="L392" s="384"/>
      <c r="M392" s="384"/>
      <c r="N392" s="384"/>
      <c r="O392" s="384"/>
      <c r="P392" s="384"/>
      <c r="Q392" s="384"/>
      <c r="R392" s="384"/>
      <c r="S392" s="384"/>
      <c r="T392" s="26"/>
      <c r="U392" s="26"/>
      <c r="V392" s="26"/>
      <c r="W392" s="26"/>
      <c r="X392" s="26"/>
      <c r="Y392" s="384"/>
      <c r="Z392" s="384"/>
    </row>
    <row r="393" spans="1:26" ht="11.25" customHeight="1">
      <c r="A393" s="384"/>
      <c r="B393" s="384"/>
      <c r="C393" s="384"/>
      <c r="D393" s="384"/>
      <c r="E393" s="384"/>
      <c r="F393" s="384"/>
      <c r="G393" s="384"/>
      <c r="H393" s="385"/>
      <c r="I393" s="26"/>
      <c r="J393" s="26"/>
      <c r="K393" s="26"/>
      <c r="L393" s="384"/>
      <c r="M393" s="384"/>
      <c r="N393" s="384"/>
      <c r="O393" s="384"/>
      <c r="P393" s="384"/>
      <c r="Q393" s="384"/>
      <c r="R393" s="384"/>
      <c r="S393" s="384"/>
      <c r="T393" s="26"/>
      <c r="U393" s="26"/>
      <c r="V393" s="26"/>
      <c r="W393" s="26"/>
      <c r="X393" s="26"/>
      <c r="Y393" s="384"/>
      <c r="Z393" s="384"/>
    </row>
    <row r="394" spans="1:26" ht="11.25" customHeight="1">
      <c r="A394" s="384"/>
      <c r="B394" s="384"/>
      <c r="C394" s="384"/>
      <c r="D394" s="384"/>
      <c r="E394" s="384"/>
      <c r="F394" s="384"/>
      <c r="G394" s="384"/>
      <c r="H394" s="385"/>
      <c r="I394" s="26"/>
      <c r="J394" s="26"/>
      <c r="K394" s="26"/>
      <c r="L394" s="384"/>
      <c r="M394" s="384"/>
      <c r="N394" s="384"/>
      <c r="O394" s="384"/>
      <c r="P394" s="384"/>
      <c r="Q394" s="384"/>
      <c r="R394" s="384"/>
      <c r="S394" s="384"/>
      <c r="T394" s="26"/>
      <c r="U394" s="26"/>
      <c r="V394" s="26"/>
      <c r="W394" s="26"/>
      <c r="X394" s="26"/>
      <c r="Y394" s="384"/>
      <c r="Z394" s="384"/>
    </row>
    <row r="395" spans="1:26" ht="11.25" customHeight="1">
      <c r="A395" s="384"/>
      <c r="B395" s="384"/>
      <c r="C395" s="384"/>
      <c r="D395" s="384"/>
      <c r="E395" s="384"/>
      <c r="F395" s="384"/>
      <c r="G395" s="384"/>
      <c r="H395" s="385"/>
      <c r="I395" s="26"/>
      <c r="J395" s="26"/>
      <c r="K395" s="26"/>
      <c r="L395" s="384"/>
      <c r="M395" s="384"/>
      <c r="N395" s="384"/>
      <c r="O395" s="384"/>
      <c r="P395" s="384"/>
      <c r="Q395" s="384"/>
      <c r="R395" s="384"/>
      <c r="S395" s="384"/>
      <c r="T395" s="26"/>
      <c r="U395" s="26"/>
      <c r="V395" s="26"/>
      <c r="W395" s="26"/>
      <c r="X395" s="26"/>
      <c r="Y395" s="384"/>
      <c r="Z395" s="384"/>
    </row>
    <row r="396" spans="1:26" ht="11.25" customHeight="1">
      <c r="A396" s="384"/>
      <c r="B396" s="384"/>
      <c r="C396" s="384"/>
      <c r="D396" s="384"/>
      <c r="E396" s="384"/>
      <c r="F396" s="384"/>
      <c r="G396" s="384"/>
      <c r="H396" s="385"/>
      <c r="I396" s="26"/>
      <c r="J396" s="26"/>
      <c r="K396" s="26"/>
      <c r="L396" s="384"/>
      <c r="M396" s="384"/>
      <c r="N396" s="384"/>
      <c r="O396" s="384"/>
      <c r="P396" s="384"/>
      <c r="Q396" s="384"/>
      <c r="R396" s="384"/>
      <c r="S396" s="384"/>
      <c r="T396" s="26"/>
      <c r="U396" s="26"/>
      <c r="V396" s="26"/>
      <c r="W396" s="26"/>
      <c r="X396" s="26"/>
      <c r="Y396" s="384"/>
      <c r="Z396" s="384"/>
    </row>
    <row r="397" spans="1:26" ht="11.25" customHeight="1">
      <c r="A397" s="384"/>
      <c r="B397" s="384"/>
      <c r="C397" s="384"/>
      <c r="D397" s="384"/>
      <c r="E397" s="384"/>
      <c r="F397" s="384"/>
      <c r="G397" s="384"/>
      <c r="H397" s="385"/>
      <c r="I397" s="26"/>
      <c r="J397" s="26"/>
      <c r="K397" s="26"/>
      <c r="L397" s="384"/>
      <c r="M397" s="384"/>
      <c r="N397" s="384"/>
      <c r="O397" s="384"/>
      <c r="P397" s="384"/>
      <c r="Q397" s="384"/>
      <c r="R397" s="384"/>
      <c r="S397" s="384"/>
      <c r="T397" s="26"/>
      <c r="U397" s="26"/>
      <c r="V397" s="26"/>
      <c r="W397" s="26"/>
      <c r="X397" s="26"/>
      <c r="Y397" s="384"/>
      <c r="Z397" s="384"/>
    </row>
    <row r="398" spans="1:26" ht="11.25" customHeight="1">
      <c r="A398" s="384"/>
      <c r="B398" s="384"/>
      <c r="C398" s="384"/>
      <c r="D398" s="384"/>
      <c r="E398" s="384"/>
      <c r="F398" s="384"/>
      <c r="G398" s="384"/>
      <c r="H398" s="385"/>
      <c r="I398" s="26"/>
      <c r="J398" s="26"/>
      <c r="K398" s="26"/>
      <c r="L398" s="384"/>
      <c r="M398" s="384"/>
      <c r="N398" s="384"/>
      <c r="O398" s="384"/>
      <c r="P398" s="384"/>
      <c r="Q398" s="384"/>
      <c r="R398" s="384"/>
      <c r="S398" s="384"/>
      <c r="T398" s="26"/>
      <c r="U398" s="26"/>
      <c r="V398" s="26"/>
      <c r="W398" s="26"/>
      <c r="X398" s="26"/>
      <c r="Y398" s="384"/>
      <c r="Z398" s="384"/>
    </row>
    <row r="399" spans="1:26" ht="11.25" customHeight="1">
      <c r="A399" s="384"/>
      <c r="B399" s="384"/>
      <c r="C399" s="384"/>
      <c r="D399" s="384"/>
      <c r="E399" s="384"/>
      <c r="F399" s="384"/>
      <c r="G399" s="384"/>
      <c r="H399" s="385"/>
      <c r="I399" s="26"/>
      <c r="J399" s="26"/>
      <c r="K399" s="26"/>
      <c r="L399" s="384"/>
      <c r="M399" s="384"/>
      <c r="N399" s="384"/>
      <c r="O399" s="384"/>
      <c r="P399" s="384"/>
      <c r="Q399" s="384"/>
      <c r="R399" s="384"/>
      <c r="S399" s="384"/>
      <c r="T399" s="26"/>
      <c r="U399" s="26"/>
      <c r="V399" s="26"/>
      <c r="W399" s="26"/>
      <c r="X399" s="26"/>
      <c r="Y399" s="384"/>
      <c r="Z399" s="384"/>
    </row>
    <row r="400" spans="1:26" ht="11.25" customHeight="1">
      <c r="A400" s="384"/>
      <c r="B400" s="384"/>
      <c r="C400" s="384"/>
      <c r="D400" s="384"/>
      <c r="E400" s="384"/>
      <c r="F400" s="384"/>
      <c r="G400" s="384"/>
      <c r="H400" s="385"/>
      <c r="I400" s="26"/>
      <c r="J400" s="26"/>
      <c r="K400" s="26"/>
      <c r="L400" s="384"/>
      <c r="M400" s="384"/>
      <c r="N400" s="384"/>
      <c r="O400" s="384"/>
      <c r="P400" s="384"/>
      <c r="Q400" s="384"/>
      <c r="R400" s="384"/>
      <c r="S400" s="384"/>
      <c r="T400" s="26"/>
      <c r="U400" s="26"/>
      <c r="V400" s="26"/>
      <c r="W400" s="26"/>
      <c r="X400" s="26"/>
      <c r="Y400" s="384"/>
      <c r="Z400" s="384"/>
    </row>
    <row r="401" spans="1:26" ht="11.25" customHeight="1">
      <c r="A401" s="384"/>
      <c r="B401" s="384"/>
      <c r="C401" s="384"/>
      <c r="D401" s="384"/>
      <c r="E401" s="384"/>
      <c r="F401" s="384"/>
      <c r="G401" s="384"/>
      <c r="H401" s="385"/>
      <c r="I401" s="26"/>
      <c r="J401" s="26"/>
      <c r="K401" s="26"/>
      <c r="L401" s="384"/>
      <c r="M401" s="384"/>
      <c r="N401" s="384"/>
      <c r="O401" s="384"/>
      <c r="P401" s="384"/>
      <c r="Q401" s="384"/>
      <c r="R401" s="384"/>
      <c r="S401" s="384"/>
      <c r="T401" s="26"/>
      <c r="U401" s="26"/>
      <c r="V401" s="26"/>
      <c r="W401" s="26"/>
      <c r="X401" s="26"/>
      <c r="Y401" s="384"/>
      <c r="Z401" s="384"/>
    </row>
    <row r="402" spans="1:26" ht="11.25" customHeight="1">
      <c r="A402" s="384"/>
      <c r="B402" s="384"/>
      <c r="C402" s="384"/>
      <c r="D402" s="384"/>
      <c r="E402" s="384"/>
      <c r="F402" s="384"/>
      <c r="G402" s="384"/>
      <c r="H402" s="385"/>
      <c r="I402" s="26"/>
      <c r="J402" s="26"/>
      <c r="K402" s="26"/>
      <c r="L402" s="384"/>
      <c r="M402" s="384"/>
      <c r="N402" s="384"/>
      <c r="O402" s="384"/>
      <c r="P402" s="384"/>
      <c r="Q402" s="384"/>
      <c r="R402" s="384"/>
      <c r="S402" s="384"/>
      <c r="T402" s="26"/>
      <c r="U402" s="26"/>
      <c r="V402" s="26"/>
      <c r="W402" s="26"/>
      <c r="X402" s="26"/>
      <c r="Y402" s="384"/>
      <c r="Z402" s="384"/>
    </row>
    <row r="403" spans="1:26" ht="11.25" customHeight="1">
      <c r="A403" s="384"/>
      <c r="B403" s="384"/>
      <c r="C403" s="384"/>
      <c r="D403" s="384"/>
      <c r="E403" s="384"/>
      <c r="F403" s="384"/>
      <c r="G403" s="384"/>
      <c r="H403" s="385"/>
      <c r="I403" s="26"/>
      <c r="J403" s="26"/>
      <c r="K403" s="26"/>
      <c r="L403" s="384"/>
      <c r="M403" s="384"/>
      <c r="N403" s="384"/>
      <c r="O403" s="384"/>
      <c r="P403" s="384"/>
      <c r="Q403" s="384"/>
      <c r="R403" s="384"/>
      <c r="S403" s="384"/>
      <c r="T403" s="26"/>
      <c r="U403" s="26"/>
      <c r="V403" s="26"/>
      <c r="W403" s="26"/>
      <c r="X403" s="26"/>
      <c r="Y403" s="384"/>
      <c r="Z403" s="384"/>
    </row>
    <row r="404" spans="1:26" ht="11.25" customHeight="1">
      <c r="A404" s="384"/>
      <c r="B404" s="384"/>
      <c r="C404" s="384"/>
      <c r="D404" s="384"/>
      <c r="E404" s="384"/>
      <c r="F404" s="384"/>
      <c r="G404" s="384"/>
      <c r="H404" s="385"/>
      <c r="I404" s="26"/>
      <c r="J404" s="26"/>
      <c r="K404" s="26"/>
      <c r="L404" s="384"/>
      <c r="M404" s="384"/>
      <c r="N404" s="384"/>
      <c r="O404" s="384"/>
      <c r="P404" s="384"/>
      <c r="Q404" s="384"/>
      <c r="R404" s="384"/>
      <c r="S404" s="384"/>
      <c r="T404" s="26"/>
      <c r="U404" s="26"/>
      <c r="V404" s="26"/>
      <c r="W404" s="26"/>
      <c r="X404" s="26"/>
      <c r="Y404" s="384"/>
      <c r="Z404" s="384"/>
    </row>
    <row r="405" spans="1:26" ht="11.25" customHeight="1">
      <c r="A405" s="384"/>
      <c r="B405" s="384"/>
      <c r="C405" s="384"/>
      <c r="D405" s="384"/>
      <c r="E405" s="384"/>
      <c r="F405" s="384"/>
      <c r="G405" s="384"/>
      <c r="H405" s="385"/>
      <c r="I405" s="26"/>
      <c r="J405" s="26"/>
      <c r="K405" s="26"/>
      <c r="L405" s="384"/>
      <c r="M405" s="384"/>
      <c r="N405" s="384"/>
      <c r="O405" s="384"/>
      <c r="P405" s="384"/>
      <c r="Q405" s="384"/>
      <c r="R405" s="384"/>
      <c r="S405" s="384"/>
      <c r="T405" s="26"/>
      <c r="U405" s="26"/>
      <c r="V405" s="26"/>
      <c r="W405" s="26"/>
      <c r="X405" s="26"/>
      <c r="Y405" s="384"/>
      <c r="Z405" s="384"/>
    </row>
    <row r="406" spans="1:26" ht="11.25" customHeight="1">
      <c r="A406" s="384"/>
      <c r="B406" s="384"/>
      <c r="C406" s="384"/>
      <c r="D406" s="384"/>
      <c r="E406" s="384"/>
      <c r="F406" s="384"/>
      <c r="G406" s="384"/>
      <c r="H406" s="385"/>
      <c r="I406" s="26"/>
      <c r="J406" s="26"/>
      <c r="K406" s="26"/>
      <c r="L406" s="384"/>
      <c r="M406" s="384"/>
      <c r="N406" s="384"/>
      <c r="O406" s="384"/>
      <c r="P406" s="384"/>
      <c r="Q406" s="384"/>
      <c r="R406" s="384"/>
      <c r="S406" s="384"/>
      <c r="T406" s="26"/>
      <c r="U406" s="26"/>
      <c r="V406" s="26"/>
      <c r="W406" s="26"/>
      <c r="X406" s="26"/>
      <c r="Y406" s="384"/>
      <c r="Z406" s="384"/>
    </row>
    <row r="407" spans="1:26" ht="11.25" customHeight="1">
      <c r="A407" s="384"/>
      <c r="B407" s="384"/>
      <c r="C407" s="384"/>
      <c r="D407" s="384"/>
      <c r="E407" s="384"/>
      <c r="F407" s="384"/>
      <c r="G407" s="384"/>
      <c r="H407" s="385"/>
      <c r="I407" s="26"/>
      <c r="J407" s="26"/>
      <c r="K407" s="26"/>
      <c r="L407" s="384"/>
      <c r="M407" s="384"/>
      <c r="N407" s="384"/>
      <c r="O407" s="384"/>
      <c r="P407" s="384"/>
      <c r="Q407" s="384"/>
      <c r="R407" s="384"/>
      <c r="S407" s="384"/>
      <c r="T407" s="26"/>
      <c r="U407" s="26"/>
      <c r="V407" s="26"/>
      <c r="W407" s="26"/>
      <c r="X407" s="26"/>
      <c r="Y407" s="384"/>
      <c r="Z407" s="384"/>
    </row>
    <row r="408" spans="1:26" ht="11.25" customHeight="1">
      <c r="A408" s="384"/>
      <c r="B408" s="384"/>
      <c r="C408" s="384"/>
      <c r="D408" s="384"/>
      <c r="E408" s="384"/>
      <c r="F408" s="384"/>
      <c r="G408" s="384"/>
      <c r="H408" s="385"/>
      <c r="I408" s="26"/>
      <c r="J408" s="26"/>
      <c r="K408" s="26"/>
      <c r="L408" s="384"/>
      <c r="M408" s="384"/>
      <c r="N408" s="384"/>
      <c r="O408" s="384"/>
      <c r="P408" s="384"/>
      <c r="Q408" s="384"/>
      <c r="R408" s="384"/>
      <c r="S408" s="384"/>
      <c r="T408" s="26"/>
      <c r="U408" s="26"/>
      <c r="V408" s="26"/>
      <c r="W408" s="26"/>
      <c r="X408" s="26"/>
      <c r="Y408" s="384"/>
      <c r="Z408" s="384"/>
    </row>
    <row r="409" spans="1:26" ht="11.25" customHeight="1">
      <c r="A409" s="384"/>
      <c r="B409" s="384"/>
      <c r="C409" s="384"/>
      <c r="D409" s="384"/>
      <c r="E409" s="384"/>
      <c r="F409" s="384"/>
      <c r="G409" s="384"/>
      <c r="H409" s="385"/>
      <c r="I409" s="26"/>
      <c r="J409" s="26"/>
      <c r="K409" s="26"/>
      <c r="L409" s="384"/>
      <c r="M409" s="384"/>
      <c r="N409" s="384"/>
      <c r="O409" s="384"/>
      <c r="P409" s="384"/>
      <c r="Q409" s="384"/>
      <c r="R409" s="384"/>
      <c r="S409" s="384"/>
      <c r="T409" s="26"/>
      <c r="U409" s="26"/>
      <c r="V409" s="26"/>
      <c r="W409" s="26"/>
      <c r="X409" s="26"/>
      <c r="Y409" s="384"/>
      <c r="Z409" s="384"/>
    </row>
    <row r="410" spans="1:26" ht="11.25" customHeight="1">
      <c r="A410" s="384"/>
      <c r="B410" s="384"/>
      <c r="C410" s="384"/>
      <c r="D410" s="384"/>
      <c r="E410" s="384"/>
      <c r="F410" s="384"/>
      <c r="G410" s="384"/>
      <c r="H410" s="385"/>
      <c r="I410" s="26"/>
      <c r="J410" s="26"/>
      <c r="K410" s="26"/>
      <c r="L410" s="384"/>
      <c r="M410" s="384"/>
      <c r="N410" s="384"/>
      <c r="O410" s="384"/>
      <c r="P410" s="384"/>
      <c r="Q410" s="384"/>
      <c r="R410" s="384"/>
      <c r="S410" s="384"/>
      <c r="T410" s="26"/>
      <c r="U410" s="26"/>
      <c r="V410" s="26"/>
      <c r="W410" s="26"/>
      <c r="X410" s="26"/>
      <c r="Y410" s="384"/>
      <c r="Z410" s="384"/>
    </row>
    <row r="411" spans="1:26" ht="11.25" customHeight="1">
      <c r="A411" s="384"/>
      <c r="B411" s="384"/>
      <c r="C411" s="384"/>
      <c r="D411" s="384"/>
      <c r="E411" s="384"/>
      <c r="F411" s="384"/>
      <c r="G411" s="384"/>
      <c r="H411" s="385"/>
      <c r="I411" s="26"/>
      <c r="J411" s="26"/>
      <c r="K411" s="26"/>
      <c r="L411" s="384"/>
      <c r="M411" s="384"/>
      <c r="N411" s="384"/>
      <c r="O411" s="384"/>
      <c r="P411" s="384"/>
      <c r="Q411" s="384"/>
      <c r="R411" s="384"/>
      <c r="S411" s="384"/>
      <c r="T411" s="26"/>
      <c r="U411" s="26"/>
      <c r="V411" s="26"/>
      <c r="W411" s="26"/>
      <c r="X411" s="26"/>
      <c r="Y411" s="384"/>
      <c r="Z411" s="384"/>
    </row>
    <row r="412" spans="1:26" ht="11.25" customHeight="1">
      <c r="A412" s="384"/>
      <c r="B412" s="384"/>
      <c r="C412" s="384"/>
      <c r="D412" s="384"/>
      <c r="E412" s="384"/>
      <c r="F412" s="384"/>
      <c r="G412" s="384"/>
      <c r="H412" s="385"/>
      <c r="I412" s="26"/>
      <c r="J412" s="26"/>
      <c r="K412" s="26"/>
      <c r="L412" s="384"/>
      <c r="M412" s="384"/>
      <c r="N412" s="384"/>
      <c r="O412" s="384"/>
      <c r="P412" s="384"/>
      <c r="Q412" s="384"/>
      <c r="R412" s="384"/>
      <c r="S412" s="384"/>
      <c r="T412" s="26"/>
      <c r="U412" s="26"/>
      <c r="V412" s="26"/>
      <c r="W412" s="26"/>
      <c r="X412" s="26"/>
      <c r="Y412" s="384"/>
      <c r="Z412" s="384"/>
    </row>
    <row r="413" spans="1:26" ht="11.25" customHeight="1">
      <c r="A413" s="384"/>
      <c r="B413" s="384"/>
      <c r="C413" s="384"/>
      <c r="D413" s="384"/>
      <c r="E413" s="384"/>
      <c r="F413" s="384"/>
      <c r="G413" s="384"/>
      <c r="H413" s="385"/>
      <c r="I413" s="26"/>
      <c r="J413" s="26"/>
      <c r="K413" s="26"/>
      <c r="L413" s="384"/>
      <c r="M413" s="384"/>
      <c r="N413" s="384"/>
      <c r="O413" s="384"/>
      <c r="P413" s="384"/>
      <c r="Q413" s="384"/>
      <c r="R413" s="384"/>
      <c r="S413" s="384"/>
      <c r="T413" s="26"/>
      <c r="U413" s="26"/>
      <c r="V413" s="26"/>
      <c r="W413" s="26"/>
      <c r="X413" s="26"/>
      <c r="Y413" s="384"/>
      <c r="Z413" s="384"/>
    </row>
    <row r="414" spans="1:26" ht="11.25" customHeight="1">
      <c r="A414" s="384"/>
      <c r="B414" s="384"/>
      <c r="C414" s="384"/>
      <c r="D414" s="384"/>
      <c r="E414" s="384"/>
      <c r="F414" s="384"/>
      <c r="G414" s="384"/>
      <c r="H414" s="385"/>
      <c r="I414" s="26"/>
      <c r="J414" s="26"/>
      <c r="K414" s="26"/>
      <c r="L414" s="384"/>
      <c r="M414" s="384"/>
      <c r="N414" s="384"/>
      <c r="O414" s="384"/>
      <c r="P414" s="384"/>
      <c r="Q414" s="384"/>
      <c r="R414" s="384"/>
      <c r="S414" s="384"/>
      <c r="T414" s="26"/>
      <c r="U414" s="26"/>
      <c r="V414" s="26"/>
      <c r="W414" s="26"/>
      <c r="X414" s="26"/>
      <c r="Y414" s="384"/>
      <c r="Z414" s="384"/>
    </row>
    <row r="415" spans="1:26" ht="11.25" customHeight="1">
      <c r="A415" s="384"/>
      <c r="B415" s="384"/>
      <c r="C415" s="384"/>
      <c r="D415" s="384"/>
      <c r="E415" s="384"/>
      <c r="F415" s="384"/>
      <c r="G415" s="384"/>
      <c r="H415" s="385"/>
      <c r="I415" s="26"/>
      <c r="J415" s="26"/>
      <c r="K415" s="26"/>
      <c r="L415" s="384"/>
      <c r="M415" s="384"/>
      <c r="N415" s="384"/>
      <c r="O415" s="384"/>
      <c r="P415" s="384"/>
      <c r="Q415" s="384"/>
      <c r="R415" s="384"/>
      <c r="S415" s="384"/>
      <c r="T415" s="26"/>
      <c r="U415" s="26"/>
      <c r="V415" s="26"/>
      <c r="W415" s="26"/>
      <c r="X415" s="26"/>
      <c r="Y415" s="384"/>
      <c r="Z415" s="384"/>
    </row>
    <row r="416" spans="1:26" ht="11.25" customHeight="1">
      <c r="A416" s="384"/>
      <c r="B416" s="384"/>
      <c r="C416" s="384"/>
      <c r="D416" s="384"/>
      <c r="E416" s="384"/>
      <c r="F416" s="384"/>
      <c r="G416" s="384"/>
      <c r="H416" s="385"/>
      <c r="I416" s="26"/>
      <c r="J416" s="26"/>
      <c r="K416" s="26"/>
      <c r="L416" s="384"/>
      <c r="M416" s="384"/>
      <c r="N416" s="384"/>
      <c r="O416" s="384"/>
      <c r="P416" s="384"/>
      <c r="Q416" s="384"/>
      <c r="R416" s="384"/>
      <c r="S416" s="384"/>
      <c r="T416" s="26"/>
      <c r="U416" s="26"/>
      <c r="V416" s="26"/>
      <c r="W416" s="26"/>
      <c r="X416" s="26"/>
      <c r="Y416" s="384"/>
      <c r="Z416" s="384"/>
    </row>
    <row r="417" spans="1:26" ht="11.25" customHeight="1">
      <c r="A417" s="384"/>
      <c r="B417" s="384"/>
      <c r="C417" s="384"/>
      <c r="D417" s="384"/>
      <c r="E417" s="384"/>
      <c r="F417" s="384"/>
      <c r="G417" s="384"/>
      <c r="H417" s="385"/>
      <c r="I417" s="26"/>
      <c r="J417" s="26"/>
      <c r="K417" s="26"/>
      <c r="L417" s="384"/>
      <c r="M417" s="384"/>
      <c r="N417" s="384"/>
      <c r="O417" s="384"/>
      <c r="P417" s="384"/>
      <c r="Q417" s="384"/>
      <c r="R417" s="384"/>
      <c r="S417" s="384"/>
      <c r="T417" s="26"/>
      <c r="U417" s="26"/>
      <c r="V417" s="26"/>
      <c r="W417" s="26"/>
      <c r="X417" s="26"/>
      <c r="Y417" s="384"/>
      <c r="Z417" s="384"/>
    </row>
    <row r="418" spans="1:26" ht="11.25" customHeight="1">
      <c r="A418" s="384"/>
      <c r="B418" s="384"/>
      <c r="C418" s="384"/>
      <c r="D418" s="384"/>
      <c r="E418" s="384"/>
      <c r="F418" s="384"/>
      <c r="G418" s="384"/>
      <c r="H418" s="385"/>
      <c r="I418" s="26"/>
      <c r="J418" s="26"/>
      <c r="K418" s="26"/>
      <c r="L418" s="384"/>
      <c r="M418" s="384"/>
      <c r="N418" s="384"/>
      <c r="O418" s="384"/>
      <c r="P418" s="384"/>
      <c r="Q418" s="384"/>
      <c r="R418" s="384"/>
      <c r="S418" s="384"/>
      <c r="T418" s="26"/>
      <c r="U418" s="26"/>
      <c r="V418" s="26"/>
      <c r="W418" s="26"/>
      <c r="X418" s="26"/>
      <c r="Y418" s="384"/>
      <c r="Z418" s="384"/>
    </row>
    <row r="419" spans="1:26" ht="11.25" customHeight="1">
      <c r="A419" s="384"/>
      <c r="B419" s="384"/>
      <c r="C419" s="384"/>
      <c r="D419" s="384"/>
      <c r="E419" s="384"/>
      <c r="F419" s="384"/>
      <c r="G419" s="384"/>
      <c r="H419" s="385"/>
      <c r="I419" s="26"/>
      <c r="J419" s="26"/>
      <c r="K419" s="26"/>
      <c r="L419" s="384"/>
      <c r="M419" s="384"/>
      <c r="N419" s="384"/>
      <c r="O419" s="384"/>
      <c r="P419" s="384"/>
      <c r="Q419" s="384"/>
      <c r="R419" s="384"/>
      <c r="S419" s="384"/>
      <c r="T419" s="26"/>
      <c r="U419" s="26"/>
      <c r="V419" s="26"/>
      <c r="W419" s="26"/>
      <c r="X419" s="26"/>
      <c r="Y419" s="384"/>
      <c r="Z419" s="384"/>
    </row>
    <row r="420" spans="1:26" ht="11.25" customHeight="1">
      <c r="A420" s="384"/>
      <c r="B420" s="384"/>
      <c r="C420" s="384"/>
      <c r="D420" s="384"/>
      <c r="E420" s="384"/>
      <c r="F420" s="384"/>
      <c r="G420" s="384"/>
      <c r="H420" s="385"/>
      <c r="I420" s="26"/>
      <c r="J420" s="26"/>
      <c r="K420" s="26"/>
      <c r="L420" s="384"/>
      <c r="M420" s="384"/>
      <c r="N420" s="384"/>
      <c r="O420" s="384"/>
      <c r="P420" s="384"/>
      <c r="Q420" s="384"/>
      <c r="R420" s="384"/>
      <c r="S420" s="384"/>
      <c r="T420" s="26"/>
      <c r="U420" s="26"/>
      <c r="V420" s="26"/>
      <c r="W420" s="26"/>
      <c r="X420" s="26"/>
      <c r="Y420" s="384"/>
      <c r="Z420" s="384"/>
    </row>
    <row r="421" spans="1:26" ht="11.25" customHeight="1">
      <c r="A421" s="384"/>
      <c r="B421" s="384"/>
      <c r="C421" s="384"/>
      <c r="D421" s="384"/>
      <c r="E421" s="384"/>
      <c r="F421" s="384"/>
      <c r="G421" s="384"/>
      <c r="H421" s="385"/>
      <c r="I421" s="26"/>
      <c r="J421" s="26"/>
      <c r="K421" s="26"/>
      <c r="L421" s="384"/>
      <c r="M421" s="384"/>
      <c r="N421" s="384"/>
      <c r="O421" s="384"/>
      <c r="P421" s="384"/>
      <c r="Q421" s="384"/>
      <c r="R421" s="384"/>
      <c r="S421" s="384"/>
      <c r="T421" s="26"/>
      <c r="U421" s="26"/>
      <c r="V421" s="26"/>
      <c r="W421" s="26"/>
      <c r="X421" s="26"/>
      <c r="Y421" s="384"/>
      <c r="Z421" s="384"/>
    </row>
    <row r="422" spans="1:26" ht="11.25" customHeight="1">
      <c r="A422" s="384"/>
      <c r="B422" s="384"/>
      <c r="C422" s="384"/>
      <c r="D422" s="384"/>
      <c r="E422" s="384"/>
      <c r="F422" s="384"/>
      <c r="G422" s="384"/>
      <c r="H422" s="385"/>
      <c r="I422" s="26"/>
      <c r="J422" s="26"/>
      <c r="K422" s="26"/>
      <c r="L422" s="384"/>
      <c r="M422" s="384"/>
      <c r="N422" s="384"/>
      <c r="O422" s="384"/>
      <c r="P422" s="384"/>
      <c r="Q422" s="384"/>
      <c r="R422" s="384"/>
      <c r="S422" s="384"/>
      <c r="T422" s="26"/>
      <c r="U422" s="26"/>
      <c r="V422" s="26"/>
      <c r="W422" s="26"/>
      <c r="X422" s="26"/>
      <c r="Y422" s="384"/>
      <c r="Z422" s="384"/>
    </row>
    <row r="423" spans="1:26" ht="11.25" customHeight="1">
      <c r="A423" s="384"/>
      <c r="B423" s="384"/>
      <c r="C423" s="384"/>
      <c r="D423" s="384"/>
      <c r="E423" s="384"/>
      <c r="F423" s="384"/>
      <c r="G423" s="384"/>
      <c r="H423" s="385"/>
      <c r="I423" s="26"/>
      <c r="J423" s="26"/>
      <c r="K423" s="26"/>
      <c r="L423" s="384"/>
      <c r="M423" s="384"/>
      <c r="N423" s="384"/>
      <c r="O423" s="384"/>
      <c r="P423" s="384"/>
      <c r="Q423" s="384"/>
      <c r="R423" s="384"/>
      <c r="S423" s="384"/>
      <c r="T423" s="26"/>
      <c r="U423" s="26"/>
      <c r="V423" s="26"/>
      <c r="W423" s="26"/>
      <c r="X423" s="26"/>
      <c r="Y423" s="384"/>
      <c r="Z423" s="384"/>
    </row>
    <row r="424" spans="1:26" ht="11.25" customHeight="1">
      <c r="A424" s="384"/>
      <c r="B424" s="384"/>
      <c r="C424" s="384"/>
      <c r="D424" s="384"/>
      <c r="E424" s="384"/>
      <c r="F424" s="384"/>
      <c r="G424" s="384"/>
      <c r="H424" s="385"/>
      <c r="I424" s="26"/>
      <c r="J424" s="26"/>
      <c r="K424" s="26"/>
      <c r="L424" s="384"/>
      <c r="M424" s="384"/>
      <c r="N424" s="384"/>
      <c r="O424" s="384"/>
      <c r="P424" s="384"/>
      <c r="Q424" s="384"/>
      <c r="R424" s="384"/>
      <c r="S424" s="384"/>
      <c r="T424" s="26"/>
      <c r="U424" s="26"/>
      <c r="V424" s="26"/>
      <c r="W424" s="26"/>
      <c r="X424" s="26"/>
      <c r="Y424" s="384"/>
      <c r="Z424" s="384"/>
    </row>
    <row r="425" spans="1:26" ht="11.25" customHeight="1">
      <c r="A425" s="384"/>
      <c r="B425" s="384"/>
      <c r="C425" s="384"/>
      <c r="D425" s="384"/>
      <c r="E425" s="384"/>
      <c r="F425" s="384"/>
      <c r="G425" s="384"/>
      <c r="H425" s="385"/>
      <c r="I425" s="26"/>
      <c r="J425" s="26"/>
      <c r="K425" s="26"/>
      <c r="L425" s="384"/>
      <c r="M425" s="384"/>
      <c r="N425" s="384"/>
      <c r="O425" s="384"/>
      <c r="P425" s="384"/>
      <c r="Q425" s="384"/>
      <c r="R425" s="384"/>
      <c r="S425" s="384"/>
      <c r="T425" s="26"/>
      <c r="U425" s="26"/>
      <c r="V425" s="26"/>
      <c r="W425" s="26"/>
      <c r="X425" s="26"/>
      <c r="Y425" s="384"/>
      <c r="Z425" s="384"/>
    </row>
    <row r="426" spans="1:26" ht="11.25" customHeight="1">
      <c r="A426" s="384"/>
      <c r="B426" s="384"/>
      <c r="C426" s="384"/>
      <c r="D426" s="384"/>
      <c r="E426" s="384"/>
      <c r="F426" s="384"/>
      <c r="G426" s="384"/>
      <c r="H426" s="385"/>
      <c r="I426" s="26"/>
      <c r="J426" s="26"/>
      <c r="K426" s="26"/>
      <c r="L426" s="384"/>
      <c r="M426" s="384"/>
      <c r="N426" s="384"/>
      <c r="O426" s="384"/>
      <c r="P426" s="384"/>
      <c r="Q426" s="384"/>
      <c r="R426" s="384"/>
      <c r="S426" s="384"/>
      <c r="T426" s="26"/>
      <c r="U426" s="26"/>
      <c r="V426" s="26"/>
      <c r="W426" s="26"/>
      <c r="X426" s="26"/>
      <c r="Y426" s="384"/>
      <c r="Z426" s="384"/>
    </row>
    <row r="427" spans="1:26" ht="11.25" customHeight="1">
      <c r="A427" s="384"/>
      <c r="B427" s="384"/>
      <c r="C427" s="384"/>
      <c r="D427" s="384"/>
      <c r="E427" s="384"/>
      <c r="F427" s="384"/>
      <c r="G427" s="384"/>
      <c r="H427" s="385"/>
      <c r="I427" s="26"/>
      <c r="J427" s="26"/>
      <c r="K427" s="26"/>
      <c r="L427" s="384"/>
      <c r="M427" s="384"/>
      <c r="N427" s="384"/>
      <c r="O427" s="384"/>
      <c r="P427" s="384"/>
      <c r="Q427" s="384"/>
      <c r="R427" s="384"/>
      <c r="S427" s="384"/>
      <c r="T427" s="26"/>
      <c r="U427" s="26"/>
      <c r="V427" s="26"/>
      <c r="W427" s="26"/>
      <c r="X427" s="26"/>
      <c r="Y427" s="384"/>
      <c r="Z427" s="384"/>
    </row>
    <row r="428" spans="1:26" ht="11.25" customHeight="1">
      <c r="A428" s="384"/>
      <c r="B428" s="384"/>
      <c r="C428" s="384"/>
      <c r="D428" s="384"/>
      <c r="E428" s="384"/>
      <c r="F428" s="384"/>
      <c r="G428" s="384"/>
      <c r="H428" s="385"/>
      <c r="I428" s="26"/>
      <c r="J428" s="26"/>
      <c r="K428" s="26"/>
      <c r="L428" s="384"/>
      <c r="M428" s="384"/>
      <c r="N428" s="384"/>
      <c r="O428" s="384"/>
      <c r="P428" s="384"/>
      <c r="Q428" s="384"/>
      <c r="R428" s="384"/>
      <c r="S428" s="384"/>
      <c r="T428" s="26"/>
      <c r="U428" s="26"/>
      <c r="V428" s="26"/>
      <c r="W428" s="26"/>
      <c r="X428" s="26"/>
      <c r="Y428" s="384"/>
      <c r="Z428" s="384"/>
    </row>
    <row r="429" spans="1:26" ht="11.25" customHeight="1">
      <c r="A429" s="384"/>
      <c r="B429" s="384"/>
      <c r="C429" s="384"/>
      <c r="D429" s="384"/>
      <c r="E429" s="384"/>
      <c r="F429" s="384"/>
      <c r="G429" s="384"/>
      <c r="H429" s="385"/>
      <c r="I429" s="26"/>
      <c r="J429" s="26"/>
      <c r="K429" s="26"/>
      <c r="L429" s="384"/>
      <c r="M429" s="384"/>
      <c r="N429" s="384"/>
      <c r="O429" s="384"/>
      <c r="P429" s="384"/>
      <c r="Q429" s="384"/>
      <c r="R429" s="384"/>
      <c r="S429" s="384"/>
      <c r="T429" s="26"/>
      <c r="U429" s="26"/>
      <c r="V429" s="26"/>
      <c r="W429" s="26"/>
      <c r="X429" s="26"/>
      <c r="Y429" s="384"/>
      <c r="Z429" s="384"/>
    </row>
    <row r="430" spans="1:26" ht="11.25" customHeight="1">
      <c r="A430" s="384"/>
      <c r="B430" s="384"/>
      <c r="C430" s="384"/>
      <c r="D430" s="384"/>
      <c r="E430" s="384"/>
      <c r="F430" s="384"/>
      <c r="G430" s="384"/>
      <c r="H430" s="385"/>
      <c r="I430" s="26"/>
      <c r="J430" s="26"/>
      <c r="K430" s="26"/>
      <c r="L430" s="384"/>
      <c r="M430" s="384"/>
      <c r="N430" s="384"/>
      <c r="O430" s="384"/>
      <c r="P430" s="384"/>
      <c r="Q430" s="384"/>
      <c r="R430" s="384"/>
      <c r="S430" s="384"/>
      <c r="T430" s="26"/>
      <c r="U430" s="26"/>
      <c r="V430" s="26"/>
      <c r="W430" s="26"/>
      <c r="X430" s="26"/>
      <c r="Y430" s="384"/>
      <c r="Z430" s="384"/>
    </row>
    <row r="431" spans="1:26" ht="11.25" customHeight="1">
      <c r="A431" s="384"/>
      <c r="B431" s="384"/>
      <c r="C431" s="384"/>
      <c r="D431" s="384"/>
      <c r="E431" s="384"/>
      <c r="F431" s="384"/>
      <c r="G431" s="384"/>
      <c r="H431" s="385"/>
      <c r="I431" s="26"/>
      <c r="J431" s="26"/>
      <c r="K431" s="26"/>
      <c r="L431" s="384"/>
      <c r="M431" s="384"/>
      <c r="N431" s="384"/>
      <c r="O431" s="384"/>
      <c r="P431" s="384"/>
      <c r="Q431" s="384"/>
      <c r="R431" s="384"/>
      <c r="S431" s="384"/>
      <c r="T431" s="26"/>
      <c r="U431" s="26"/>
      <c r="V431" s="26"/>
      <c r="W431" s="26"/>
      <c r="X431" s="26"/>
      <c r="Y431" s="384"/>
      <c r="Z431" s="384"/>
    </row>
    <row r="432" spans="1:26" ht="11.25" customHeight="1">
      <c r="A432" s="384"/>
      <c r="B432" s="384"/>
      <c r="C432" s="384"/>
      <c r="D432" s="384"/>
      <c r="E432" s="384"/>
      <c r="F432" s="384"/>
      <c r="G432" s="384"/>
      <c r="H432" s="385"/>
      <c r="I432" s="26"/>
      <c r="J432" s="26"/>
      <c r="K432" s="26"/>
      <c r="L432" s="384"/>
      <c r="M432" s="384"/>
      <c r="N432" s="384"/>
      <c r="O432" s="384"/>
      <c r="P432" s="384"/>
      <c r="Q432" s="384"/>
      <c r="R432" s="384"/>
      <c r="S432" s="384"/>
      <c r="T432" s="26"/>
      <c r="U432" s="26"/>
      <c r="V432" s="26"/>
      <c r="W432" s="26"/>
      <c r="X432" s="26"/>
      <c r="Y432" s="384"/>
      <c r="Z432" s="384"/>
    </row>
    <row r="433" spans="1:26" ht="11.25" customHeight="1">
      <c r="A433" s="384"/>
      <c r="B433" s="384"/>
      <c r="C433" s="384"/>
      <c r="D433" s="384"/>
      <c r="E433" s="384"/>
      <c r="F433" s="384"/>
      <c r="G433" s="384"/>
      <c r="H433" s="385"/>
      <c r="I433" s="26"/>
      <c r="J433" s="26"/>
      <c r="K433" s="26"/>
      <c r="L433" s="384"/>
      <c r="M433" s="384"/>
      <c r="N433" s="384"/>
      <c r="O433" s="384"/>
      <c r="P433" s="384"/>
      <c r="Q433" s="384"/>
      <c r="R433" s="384"/>
      <c r="S433" s="384"/>
      <c r="T433" s="26"/>
      <c r="U433" s="26"/>
      <c r="V433" s="26"/>
      <c r="W433" s="26"/>
      <c r="X433" s="26"/>
      <c r="Y433" s="384"/>
      <c r="Z433" s="384"/>
    </row>
    <row r="434" spans="1:26" ht="11.25" customHeight="1">
      <c r="A434" s="384"/>
      <c r="B434" s="384"/>
      <c r="C434" s="384"/>
      <c r="D434" s="384"/>
      <c r="E434" s="384"/>
      <c r="F434" s="384"/>
      <c r="G434" s="384"/>
      <c r="H434" s="385"/>
      <c r="I434" s="26"/>
      <c r="J434" s="26"/>
      <c r="K434" s="26"/>
      <c r="L434" s="384"/>
      <c r="M434" s="384"/>
      <c r="N434" s="384"/>
      <c r="O434" s="384"/>
      <c r="P434" s="384"/>
      <c r="Q434" s="384"/>
      <c r="R434" s="384"/>
      <c r="S434" s="384"/>
      <c r="T434" s="26"/>
      <c r="U434" s="26"/>
      <c r="V434" s="26"/>
      <c r="W434" s="26"/>
      <c r="X434" s="26"/>
      <c r="Y434" s="384"/>
      <c r="Z434" s="384"/>
    </row>
    <row r="435" spans="1:26" ht="11.25" customHeight="1">
      <c r="A435" s="384"/>
      <c r="B435" s="384"/>
      <c r="C435" s="384"/>
      <c r="D435" s="384"/>
      <c r="E435" s="384"/>
      <c r="F435" s="384"/>
      <c r="G435" s="384"/>
      <c r="H435" s="385"/>
      <c r="I435" s="26"/>
      <c r="J435" s="26"/>
      <c r="K435" s="26"/>
      <c r="L435" s="384"/>
      <c r="M435" s="384"/>
      <c r="N435" s="384"/>
      <c r="O435" s="384"/>
      <c r="P435" s="384"/>
      <c r="Q435" s="384"/>
      <c r="R435" s="384"/>
      <c r="S435" s="384"/>
      <c r="T435" s="26"/>
      <c r="U435" s="26"/>
      <c r="V435" s="26"/>
      <c r="W435" s="26"/>
      <c r="X435" s="26"/>
      <c r="Y435" s="384"/>
      <c r="Z435" s="384"/>
    </row>
    <row r="436" spans="1:26" ht="11.25" customHeight="1">
      <c r="A436" s="384"/>
      <c r="B436" s="384"/>
      <c r="C436" s="384"/>
      <c r="D436" s="384"/>
      <c r="E436" s="384"/>
      <c r="F436" s="384"/>
      <c r="G436" s="384"/>
      <c r="H436" s="385"/>
      <c r="I436" s="26"/>
      <c r="J436" s="26"/>
      <c r="K436" s="26"/>
      <c r="L436" s="384"/>
      <c r="M436" s="384"/>
      <c r="N436" s="384"/>
      <c r="O436" s="384"/>
      <c r="P436" s="384"/>
      <c r="Q436" s="384"/>
      <c r="R436" s="384"/>
      <c r="S436" s="384"/>
      <c r="T436" s="26"/>
      <c r="U436" s="26"/>
      <c r="V436" s="26"/>
      <c r="W436" s="26"/>
      <c r="X436" s="26"/>
      <c r="Y436" s="384"/>
      <c r="Z436" s="384"/>
    </row>
    <row r="437" spans="1:26" ht="11.25" customHeight="1">
      <c r="A437" s="384"/>
      <c r="B437" s="384"/>
      <c r="C437" s="384"/>
      <c r="D437" s="384"/>
      <c r="E437" s="384"/>
      <c r="F437" s="384"/>
      <c r="G437" s="384"/>
      <c r="H437" s="385"/>
      <c r="I437" s="26"/>
      <c r="J437" s="26"/>
      <c r="K437" s="26"/>
      <c r="L437" s="384"/>
      <c r="M437" s="384"/>
      <c r="N437" s="384"/>
      <c r="O437" s="384"/>
      <c r="P437" s="384"/>
      <c r="Q437" s="384"/>
      <c r="R437" s="384"/>
      <c r="S437" s="384"/>
      <c r="T437" s="26"/>
      <c r="U437" s="26"/>
      <c r="V437" s="26"/>
      <c r="W437" s="26"/>
      <c r="X437" s="26"/>
      <c r="Y437" s="384"/>
      <c r="Z437" s="384"/>
    </row>
    <row r="438" spans="1:26" ht="11.25" customHeight="1">
      <c r="A438" s="384"/>
      <c r="B438" s="384"/>
      <c r="C438" s="384"/>
      <c r="D438" s="384"/>
      <c r="E438" s="384"/>
      <c r="F438" s="384"/>
      <c r="G438" s="384"/>
      <c r="H438" s="385"/>
      <c r="I438" s="26"/>
      <c r="J438" s="26"/>
      <c r="K438" s="26"/>
      <c r="L438" s="384"/>
      <c r="M438" s="384"/>
      <c r="N438" s="384"/>
      <c r="O438" s="384"/>
      <c r="P438" s="384"/>
      <c r="Q438" s="384"/>
      <c r="R438" s="384"/>
      <c r="S438" s="384"/>
      <c r="T438" s="26"/>
      <c r="U438" s="26"/>
      <c r="V438" s="26"/>
      <c r="W438" s="26"/>
      <c r="X438" s="26"/>
      <c r="Y438" s="384"/>
      <c r="Z438" s="384"/>
    </row>
    <row r="439" spans="1:26" ht="11.25" customHeight="1">
      <c r="A439" s="384"/>
      <c r="B439" s="384"/>
      <c r="C439" s="384"/>
      <c r="D439" s="384"/>
      <c r="E439" s="384"/>
      <c r="F439" s="384"/>
      <c r="G439" s="384"/>
      <c r="H439" s="385"/>
      <c r="I439" s="26"/>
      <c r="J439" s="26"/>
      <c r="K439" s="26"/>
      <c r="L439" s="384"/>
      <c r="M439" s="384"/>
      <c r="N439" s="384"/>
      <c r="O439" s="384"/>
      <c r="P439" s="384"/>
      <c r="Q439" s="384"/>
      <c r="R439" s="384"/>
      <c r="S439" s="384"/>
      <c r="T439" s="26"/>
      <c r="U439" s="26"/>
      <c r="V439" s="26"/>
      <c r="W439" s="26"/>
      <c r="X439" s="26"/>
      <c r="Y439" s="384"/>
      <c r="Z439" s="384"/>
    </row>
    <row r="440" spans="1:26" ht="11.25" customHeight="1">
      <c r="A440" s="384"/>
      <c r="B440" s="384"/>
      <c r="C440" s="384"/>
      <c r="D440" s="384"/>
      <c r="E440" s="384"/>
      <c r="F440" s="384"/>
      <c r="G440" s="384"/>
      <c r="H440" s="385"/>
      <c r="I440" s="26"/>
      <c r="J440" s="26"/>
      <c r="K440" s="26"/>
      <c r="L440" s="384"/>
      <c r="M440" s="384"/>
      <c r="N440" s="384"/>
      <c r="O440" s="384"/>
      <c r="P440" s="384"/>
      <c r="Q440" s="384"/>
      <c r="R440" s="384"/>
      <c r="S440" s="384"/>
      <c r="T440" s="26"/>
      <c r="U440" s="26"/>
      <c r="V440" s="26"/>
      <c r="W440" s="26"/>
      <c r="X440" s="26"/>
      <c r="Y440" s="384"/>
      <c r="Z440" s="384"/>
    </row>
    <row r="441" spans="1:26" ht="11.25" customHeight="1">
      <c r="A441" s="384"/>
      <c r="B441" s="384"/>
      <c r="C441" s="384"/>
      <c r="D441" s="384"/>
      <c r="E441" s="384"/>
      <c r="F441" s="384"/>
      <c r="G441" s="384"/>
      <c r="H441" s="385"/>
      <c r="I441" s="26"/>
      <c r="J441" s="26"/>
      <c r="K441" s="26"/>
      <c r="L441" s="384"/>
      <c r="M441" s="384"/>
      <c r="N441" s="384"/>
      <c r="O441" s="384"/>
      <c r="P441" s="384"/>
      <c r="Q441" s="384"/>
      <c r="R441" s="384"/>
      <c r="S441" s="384"/>
      <c r="T441" s="26"/>
      <c r="U441" s="26"/>
      <c r="V441" s="26"/>
      <c r="W441" s="26"/>
      <c r="X441" s="26"/>
      <c r="Y441" s="384"/>
      <c r="Z441" s="384"/>
    </row>
    <row r="442" spans="1:26" ht="11.25" customHeight="1">
      <c r="A442" s="384"/>
      <c r="B442" s="384"/>
      <c r="C442" s="384"/>
      <c r="D442" s="384"/>
      <c r="E442" s="384"/>
      <c r="F442" s="384"/>
      <c r="G442" s="384"/>
      <c r="H442" s="385"/>
      <c r="I442" s="26"/>
      <c r="J442" s="26"/>
      <c r="K442" s="26"/>
      <c r="L442" s="384"/>
      <c r="M442" s="384"/>
      <c r="N442" s="384"/>
      <c r="O442" s="384"/>
      <c r="P442" s="384"/>
      <c r="Q442" s="384"/>
      <c r="R442" s="384"/>
      <c r="S442" s="384"/>
      <c r="T442" s="26"/>
      <c r="U442" s="26"/>
      <c r="V442" s="26"/>
      <c r="W442" s="26"/>
      <c r="X442" s="26"/>
      <c r="Y442" s="384"/>
      <c r="Z442" s="384"/>
    </row>
    <row r="443" spans="1:26" ht="11.25" customHeight="1">
      <c r="A443" s="384"/>
      <c r="B443" s="384"/>
      <c r="C443" s="384"/>
      <c r="D443" s="384"/>
      <c r="E443" s="384"/>
      <c r="F443" s="384"/>
      <c r="G443" s="384"/>
      <c r="H443" s="385"/>
      <c r="I443" s="26"/>
      <c r="J443" s="26"/>
      <c r="K443" s="26"/>
      <c r="L443" s="384"/>
      <c r="M443" s="384"/>
      <c r="N443" s="384"/>
      <c r="O443" s="384"/>
      <c r="P443" s="384"/>
      <c r="Q443" s="384"/>
      <c r="R443" s="384"/>
      <c r="S443" s="384"/>
      <c r="T443" s="26"/>
      <c r="U443" s="26"/>
      <c r="V443" s="26"/>
      <c r="W443" s="26"/>
      <c r="X443" s="26"/>
      <c r="Y443" s="384"/>
      <c r="Z443" s="384"/>
    </row>
    <row r="444" spans="1:26" ht="11.25" customHeight="1">
      <c r="A444" s="384"/>
      <c r="B444" s="384"/>
      <c r="C444" s="384"/>
      <c r="D444" s="384"/>
      <c r="E444" s="384"/>
      <c r="F444" s="384"/>
      <c r="G444" s="384"/>
      <c r="H444" s="385"/>
      <c r="I444" s="26"/>
      <c r="J444" s="26"/>
      <c r="K444" s="26"/>
      <c r="L444" s="384"/>
      <c r="M444" s="384"/>
      <c r="N444" s="384"/>
      <c r="O444" s="384"/>
      <c r="P444" s="384"/>
      <c r="Q444" s="384"/>
      <c r="R444" s="384"/>
      <c r="S444" s="384"/>
      <c r="T444" s="26"/>
      <c r="U444" s="26"/>
      <c r="V444" s="26"/>
      <c r="W444" s="26"/>
      <c r="X444" s="26"/>
      <c r="Y444" s="384"/>
      <c r="Z444" s="384"/>
    </row>
    <row r="445" spans="1:26" ht="11.25" customHeight="1">
      <c r="A445" s="384"/>
      <c r="B445" s="384"/>
      <c r="C445" s="384"/>
      <c r="D445" s="384"/>
      <c r="E445" s="384"/>
      <c r="F445" s="384"/>
      <c r="G445" s="384"/>
      <c r="H445" s="385"/>
      <c r="I445" s="26"/>
      <c r="J445" s="26"/>
      <c r="K445" s="26"/>
      <c r="L445" s="384"/>
      <c r="M445" s="384"/>
      <c r="N445" s="384"/>
      <c r="O445" s="384"/>
      <c r="P445" s="384"/>
      <c r="Q445" s="384"/>
      <c r="R445" s="384"/>
      <c r="S445" s="384"/>
      <c r="T445" s="26"/>
      <c r="U445" s="26"/>
      <c r="V445" s="26"/>
      <c r="W445" s="26"/>
      <c r="X445" s="26"/>
      <c r="Y445" s="384"/>
      <c r="Z445" s="384"/>
    </row>
    <row r="446" spans="1:26" ht="11.25" customHeight="1">
      <c r="A446" s="384"/>
      <c r="B446" s="384"/>
      <c r="C446" s="384"/>
      <c r="D446" s="384"/>
      <c r="E446" s="384"/>
      <c r="F446" s="384"/>
      <c r="G446" s="384"/>
      <c r="H446" s="385"/>
      <c r="I446" s="26"/>
      <c r="J446" s="26"/>
      <c r="K446" s="26"/>
      <c r="L446" s="384"/>
      <c r="M446" s="384"/>
      <c r="N446" s="384"/>
      <c r="O446" s="384"/>
      <c r="P446" s="384"/>
      <c r="Q446" s="384"/>
      <c r="R446" s="384"/>
      <c r="S446" s="384"/>
      <c r="T446" s="26"/>
      <c r="U446" s="26"/>
      <c r="V446" s="26"/>
      <c r="W446" s="26"/>
      <c r="X446" s="26"/>
      <c r="Y446" s="384"/>
      <c r="Z446" s="384"/>
    </row>
    <row r="447" spans="1:26" ht="11.25" customHeight="1">
      <c r="A447" s="384"/>
      <c r="B447" s="384"/>
      <c r="C447" s="384"/>
      <c r="D447" s="384"/>
      <c r="E447" s="384"/>
      <c r="F447" s="384"/>
      <c r="G447" s="384"/>
      <c r="H447" s="385"/>
      <c r="I447" s="26"/>
      <c r="J447" s="26"/>
      <c r="K447" s="26"/>
      <c r="L447" s="384"/>
      <c r="M447" s="384"/>
      <c r="N447" s="384"/>
      <c r="O447" s="384"/>
      <c r="P447" s="384"/>
      <c r="Q447" s="384"/>
      <c r="R447" s="384"/>
      <c r="S447" s="384"/>
      <c r="T447" s="26"/>
      <c r="U447" s="26"/>
      <c r="V447" s="26"/>
      <c r="W447" s="26"/>
      <c r="X447" s="26"/>
      <c r="Y447" s="384"/>
      <c r="Z447" s="384"/>
    </row>
    <row r="448" spans="1:26" ht="11.25" customHeight="1">
      <c r="A448" s="384"/>
      <c r="B448" s="384"/>
      <c r="C448" s="384"/>
      <c r="D448" s="384"/>
      <c r="E448" s="384"/>
      <c r="F448" s="384"/>
      <c r="G448" s="384"/>
      <c r="H448" s="385"/>
      <c r="I448" s="26"/>
      <c r="J448" s="26"/>
      <c r="K448" s="26"/>
      <c r="L448" s="384"/>
      <c r="M448" s="384"/>
      <c r="N448" s="384"/>
      <c r="O448" s="384"/>
      <c r="P448" s="384"/>
      <c r="Q448" s="384"/>
      <c r="R448" s="384"/>
      <c r="S448" s="384"/>
      <c r="T448" s="26"/>
      <c r="U448" s="26"/>
      <c r="V448" s="26"/>
      <c r="W448" s="26"/>
      <c r="X448" s="26"/>
      <c r="Y448" s="384"/>
      <c r="Z448" s="384"/>
    </row>
    <row r="449" spans="1:26" ht="11.25" customHeight="1">
      <c r="A449" s="384"/>
      <c r="B449" s="384"/>
      <c r="C449" s="384"/>
      <c r="D449" s="384"/>
      <c r="E449" s="384"/>
      <c r="F449" s="384"/>
      <c r="G449" s="384"/>
      <c r="H449" s="385"/>
      <c r="I449" s="26"/>
      <c r="J449" s="26"/>
      <c r="K449" s="26"/>
      <c r="L449" s="384"/>
      <c r="M449" s="384"/>
      <c r="N449" s="384"/>
      <c r="O449" s="384"/>
      <c r="P449" s="384"/>
      <c r="Q449" s="384"/>
      <c r="R449" s="384"/>
      <c r="S449" s="384"/>
      <c r="T449" s="26"/>
      <c r="U449" s="26"/>
      <c r="V449" s="26"/>
      <c r="W449" s="26"/>
      <c r="X449" s="26"/>
      <c r="Y449" s="384"/>
      <c r="Z449" s="384"/>
    </row>
    <row r="450" spans="1:26" ht="11.25" customHeight="1">
      <c r="A450" s="384"/>
      <c r="B450" s="384"/>
      <c r="C450" s="384"/>
      <c r="D450" s="384"/>
      <c r="E450" s="384"/>
      <c r="F450" s="384"/>
      <c r="G450" s="384"/>
      <c r="H450" s="385"/>
      <c r="I450" s="26"/>
      <c r="J450" s="26"/>
      <c r="K450" s="26"/>
      <c r="L450" s="384"/>
      <c r="M450" s="384"/>
      <c r="N450" s="384"/>
      <c r="O450" s="384"/>
      <c r="P450" s="384"/>
      <c r="Q450" s="384"/>
      <c r="R450" s="384"/>
      <c r="S450" s="384"/>
      <c r="T450" s="26"/>
      <c r="U450" s="26"/>
      <c r="V450" s="26"/>
      <c r="W450" s="26"/>
      <c r="X450" s="26"/>
      <c r="Y450" s="384"/>
      <c r="Z450" s="384"/>
    </row>
    <row r="451" spans="1:26" ht="11.25" customHeight="1">
      <c r="A451" s="384"/>
      <c r="B451" s="384"/>
      <c r="C451" s="384"/>
      <c r="D451" s="384"/>
      <c r="E451" s="384"/>
      <c r="F451" s="384"/>
      <c r="G451" s="384"/>
      <c r="H451" s="385"/>
      <c r="I451" s="26"/>
      <c r="J451" s="26"/>
      <c r="K451" s="26"/>
      <c r="L451" s="384"/>
      <c r="M451" s="384"/>
      <c r="N451" s="384"/>
      <c r="O451" s="384"/>
      <c r="P451" s="384"/>
      <c r="Q451" s="384"/>
      <c r="R451" s="384"/>
      <c r="S451" s="384"/>
      <c r="T451" s="26"/>
      <c r="U451" s="26"/>
      <c r="V451" s="26"/>
      <c r="W451" s="26"/>
      <c r="X451" s="26"/>
      <c r="Y451" s="384"/>
      <c r="Z451" s="384"/>
    </row>
    <row r="452" spans="1:26" ht="11.25" customHeight="1">
      <c r="A452" s="384"/>
      <c r="B452" s="384"/>
      <c r="C452" s="384"/>
      <c r="D452" s="384"/>
      <c r="E452" s="384"/>
      <c r="F452" s="384"/>
      <c r="G452" s="384"/>
      <c r="H452" s="385"/>
      <c r="I452" s="26"/>
      <c r="J452" s="26"/>
      <c r="K452" s="26"/>
      <c r="L452" s="384"/>
      <c r="M452" s="384"/>
      <c r="N452" s="384"/>
      <c r="O452" s="384"/>
      <c r="P452" s="384"/>
      <c r="Q452" s="384"/>
      <c r="R452" s="384"/>
      <c r="S452" s="384"/>
      <c r="T452" s="26"/>
      <c r="U452" s="26"/>
      <c r="V452" s="26"/>
      <c r="W452" s="26"/>
      <c r="X452" s="26"/>
      <c r="Y452" s="384"/>
      <c r="Z452" s="384"/>
    </row>
    <row r="453" spans="1:26" ht="11.25" customHeight="1">
      <c r="A453" s="384"/>
      <c r="B453" s="384"/>
      <c r="C453" s="384"/>
      <c r="D453" s="384"/>
      <c r="E453" s="384"/>
      <c r="F453" s="384"/>
      <c r="G453" s="384"/>
      <c r="H453" s="385"/>
      <c r="I453" s="26"/>
      <c r="J453" s="26"/>
      <c r="K453" s="26"/>
      <c r="L453" s="384"/>
      <c r="M453" s="384"/>
      <c r="N453" s="384"/>
      <c r="O453" s="384"/>
      <c r="P453" s="384"/>
      <c r="Q453" s="384"/>
      <c r="R453" s="384"/>
      <c r="S453" s="384"/>
      <c r="T453" s="26"/>
      <c r="U453" s="26"/>
      <c r="V453" s="26"/>
      <c r="W453" s="26"/>
      <c r="X453" s="26"/>
      <c r="Y453" s="384"/>
      <c r="Z453" s="384"/>
    </row>
    <row r="454" spans="1:26" ht="11.25" customHeight="1">
      <c r="A454" s="384"/>
      <c r="B454" s="384"/>
      <c r="C454" s="384"/>
      <c r="D454" s="384"/>
      <c r="E454" s="384"/>
      <c r="F454" s="384"/>
      <c r="G454" s="384"/>
      <c r="H454" s="385"/>
      <c r="I454" s="26"/>
      <c r="J454" s="26"/>
      <c r="K454" s="26"/>
      <c r="L454" s="384"/>
      <c r="M454" s="384"/>
      <c r="N454" s="384"/>
      <c r="O454" s="384"/>
      <c r="P454" s="384"/>
      <c r="Q454" s="384"/>
      <c r="R454" s="384"/>
      <c r="S454" s="384"/>
      <c r="T454" s="26"/>
      <c r="U454" s="26"/>
      <c r="V454" s="26"/>
      <c r="W454" s="26"/>
      <c r="X454" s="26"/>
      <c r="Y454" s="384"/>
      <c r="Z454" s="384"/>
    </row>
    <row r="455" spans="1:26" ht="11.25" customHeight="1">
      <c r="A455" s="384"/>
      <c r="B455" s="384"/>
      <c r="C455" s="384"/>
      <c r="D455" s="384"/>
      <c r="E455" s="384"/>
      <c r="F455" s="384"/>
      <c r="G455" s="384"/>
      <c r="H455" s="385"/>
      <c r="I455" s="26"/>
      <c r="J455" s="26"/>
      <c r="K455" s="26"/>
      <c r="L455" s="384"/>
      <c r="M455" s="384"/>
      <c r="N455" s="384"/>
      <c r="O455" s="384"/>
      <c r="P455" s="384"/>
      <c r="Q455" s="384"/>
      <c r="R455" s="384"/>
      <c r="S455" s="384"/>
      <c r="T455" s="26"/>
      <c r="U455" s="26"/>
      <c r="V455" s="26"/>
      <c r="W455" s="26"/>
      <c r="X455" s="26"/>
      <c r="Y455" s="384"/>
      <c r="Z455" s="384"/>
    </row>
    <row r="456" spans="1:26" ht="11.25" customHeight="1">
      <c r="A456" s="384"/>
      <c r="B456" s="384"/>
      <c r="C456" s="384"/>
      <c r="D456" s="384"/>
      <c r="E456" s="384"/>
      <c r="F456" s="384"/>
      <c r="G456" s="384"/>
      <c r="H456" s="385"/>
      <c r="I456" s="26"/>
      <c r="J456" s="26"/>
      <c r="K456" s="26"/>
      <c r="L456" s="384"/>
      <c r="M456" s="384"/>
      <c r="N456" s="384"/>
      <c r="O456" s="384"/>
      <c r="P456" s="384"/>
      <c r="Q456" s="384"/>
      <c r="R456" s="384"/>
      <c r="S456" s="384"/>
      <c r="T456" s="26"/>
      <c r="U456" s="26"/>
      <c r="V456" s="26"/>
      <c r="W456" s="26"/>
      <c r="X456" s="26"/>
      <c r="Y456" s="384"/>
      <c r="Z456" s="384"/>
    </row>
    <row r="457" spans="1:26" ht="11.25" customHeight="1">
      <c r="A457" s="384"/>
      <c r="B457" s="384"/>
      <c r="C457" s="384"/>
      <c r="D457" s="384"/>
      <c r="E457" s="384"/>
      <c r="F457" s="384"/>
      <c r="G457" s="384"/>
      <c r="H457" s="385"/>
      <c r="I457" s="26"/>
      <c r="J457" s="26"/>
      <c r="K457" s="26"/>
      <c r="L457" s="384"/>
      <c r="M457" s="384"/>
      <c r="N457" s="384"/>
      <c r="O457" s="384"/>
      <c r="P457" s="384"/>
      <c r="Q457" s="384"/>
      <c r="R457" s="384"/>
      <c r="S457" s="384"/>
      <c r="T457" s="26"/>
      <c r="U457" s="26"/>
      <c r="V457" s="26"/>
      <c r="W457" s="26"/>
      <c r="X457" s="26"/>
      <c r="Y457" s="384"/>
      <c r="Z457" s="384"/>
    </row>
    <row r="458" spans="1:26" ht="11.25" customHeight="1">
      <c r="A458" s="384"/>
      <c r="B458" s="384"/>
      <c r="C458" s="384"/>
      <c r="D458" s="384"/>
      <c r="E458" s="384"/>
      <c r="F458" s="384"/>
      <c r="G458" s="384"/>
      <c r="H458" s="385"/>
      <c r="I458" s="26"/>
      <c r="J458" s="26"/>
      <c r="K458" s="26"/>
      <c r="L458" s="384"/>
      <c r="M458" s="384"/>
      <c r="N458" s="384"/>
      <c r="O458" s="384"/>
      <c r="P458" s="384"/>
      <c r="Q458" s="384"/>
      <c r="R458" s="384"/>
      <c r="S458" s="384"/>
      <c r="T458" s="26"/>
      <c r="U458" s="26"/>
      <c r="V458" s="26"/>
      <c r="W458" s="26"/>
      <c r="X458" s="26"/>
      <c r="Y458" s="384"/>
      <c r="Z458" s="384"/>
    </row>
    <row r="459" spans="1:26" ht="11.25" customHeight="1">
      <c r="A459" s="384"/>
      <c r="B459" s="384"/>
      <c r="C459" s="384"/>
      <c r="D459" s="384"/>
      <c r="E459" s="384"/>
      <c r="F459" s="384"/>
      <c r="G459" s="384"/>
      <c r="H459" s="385"/>
      <c r="I459" s="26"/>
      <c r="J459" s="26"/>
      <c r="K459" s="26"/>
      <c r="L459" s="384"/>
      <c r="M459" s="384"/>
      <c r="N459" s="384"/>
      <c r="O459" s="384"/>
      <c r="P459" s="384"/>
      <c r="Q459" s="384"/>
      <c r="R459" s="384"/>
      <c r="S459" s="384"/>
      <c r="T459" s="26"/>
      <c r="U459" s="26"/>
      <c r="V459" s="26"/>
      <c r="W459" s="26"/>
      <c r="X459" s="26"/>
      <c r="Y459" s="384"/>
      <c r="Z459" s="384"/>
    </row>
    <row r="460" spans="1:26" ht="11.25" customHeight="1">
      <c r="A460" s="384"/>
      <c r="B460" s="384"/>
      <c r="C460" s="384"/>
      <c r="D460" s="384"/>
      <c r="E460" s="384"/>
      <c r="F460" s="384"/>
      <c r="G460" s="384"/>
      <c r="H460" s="385"/>
      <c r="I460" s="26"/>
      <c r="J460" s="26"/>
      <c r="K460" s="26"/>
      <c r="L460" s="384"/>
      <c r="M460" s="384"/>
      <c r="N460" s="384"/>
      <c r="O460" s="384"/>
      <c r="P460" s="384"/>
      <c r="Q460" s="384"/>
      <c r="R460" s="384"/>
      <c r="S460" s="384"/>
      <c r="T460" s="26"/>
      <c r="U460" s="26"/>
      <c r="V460" s="26"/>
      <c r="W460" s="26"/>
      <c r="X460" s="26"/>
      <c r="Y460" s="384"/>
      <c r="Z460" s="384"/>
    </row>
    <row r="461" spans="1:26" ht="11.25" customHeight="1">
      <c r="A461" s="384"/>
      <c r="B461" s="384"/>
      <c r="C461" s="384"/>
      <c r="D461" s="384"/>
      <c r="E461" s="384"/>
      <c r="F461" s="384"/>
      <c r="G461" s="384"/>
      <c r="H461" s="385"/>
      <c r="I461" s="26"/>
      <c r="J461" s="26"/>
      <c r="K461" s="26"/>
      <c r="L461" s="384"/>
      <c r="M461" s="384"/>
      <c r="N461" s="384"/>
      <c r="O461" s="384"/>
      <c r="P461" s="384"/>
      <c r="Q461" s="384"/>
      <c r="R461" s="384"/>
      <c r="S461" s="384"/>
      <c r="T461" s="26"/>
      <c r="U461" s="26"/>
      <c r="V461" s="26"/>
      <c r="W461" s="26"/>
      <c r="X461" s="26"/>
      <c r="Y461" s="384"/>
      <c r="Z461" s="384"/>
    </row>
    <row r="462" spans="1:26" ht="11.25" customHeight="1">
      <c r="A462" s="384"/>
      <c r="B462" s="384"/>
      <c r="C462" s="384"/>
      <c r="D462" s="384"/>
      <c r="E462" s="384"/>
      <c r="F462" s="384"/>
      <c r="G462" s="384"/>
      <c r="H462" s="385"/>
      <c r="I462" s="26"/>
      <c r="J462" s="26"/>
      <c r="K462" s="26"/>
      <c r="L462" s="384"/>
      <c r="M462" s="384"/>
      <c r="N462" s="384"/>
      <c r="O462" s="384"/>
      <c r="P462" s="384"/>
      <c r="Q462" s="384"/>
      <c r="R462" s="384"/>
      <c r="S462" s="384"/>
      <c r="T462" s="26"/>
      <c r="U462" s="26"/>
      <c r="V462" s="26"/>
      <c r="W462" s="26"/>
      <c r="X462" s="26"/>
      <c r="Y462" s="384"/>
      <c r="Z462" s="384"/>
    </row>
    <row r="463" spans="1:26" ht="11.25" customHeight="1">
      <c r="A463" s="384"/>
      <c r="B463" s="384"/>
      <c r="C463" s="384"/>
      <c r="D463" s="384"/>
      <c r="E463" s="384"/>
      <c r="F463" s="384"/>
      <c r="G463" s="384"/>
      <c r="H463" s="385"/>
      <c r="I463" s="26"/>
      <c r="J463" s="26"/>
      <c r="K463" s="26"/>
      <c r="L463" s="384"/>
      <c r="M463" s="384"/>
      <c r="N463" s="384"/>
      <c r="O463" s="384"/>
      <c r="P463" s="384"/>
      <c r="Q463" s="384"/>
      <c r="R463" s="384"/>
      <c r="S463" s="384"/>
      <c r="T463" s="26"/>
      <c r="U463" s="26"/>
      <c r="V463" s="26"/>
      <c r="W463" s="26"/>
      <c r="X463" s="26"/>
      <c r="Y463" s="384"/>
      <c r="Z463" s="384"/>
    </row>
    <row r="464" spans="1:26" ht="11.25" customHeight="1">
      <c r="A464" s="384"/>
      <c r="B464" s="384"/>
      <c r="C464" s="384"/>
      <c r="D464" s="384"/>
      <c r="E464" s="384"/>
      <c r="F464" s="384"/>
      <c r="G464" s="384"/>
      <c r="H464" s="385"/>
      <c r="I464" s="26"/>
      <c r="J464" s="26"/>
      <c r="K464" s="26"/>
      <c r="L464" s="384"/>
      <c r="M464" s="384"/>
      <c r="N464" s="384"/>
      <c r="O464" s="384"/>
      <c r="P464" s="384"/>
      <c r="Q464" s="384"/>
      <c r="R464" s="384"/>
      <c r="S464" s="384"/>
      <c r="T464" s="26"/>
      <c r="U464" s="26"/>
      <c r="V464" s="26"/>
      <c r="W464" s="26"/>
      <c r="X464" s="26"/>
      <c r="Y464" s="384"/>
      <c r="Z464" s="384"/>
    </row>
    <row r="465" spans="1:26" ht="11.25" customHeight="1">
      <c r="A465" s="384"/>
      <c r="B465" s="384"/>
      <c r="C465" s="384"/>
      <c r="D465" s="384"/>
      <c r="E465" s="384"/>
      <c r="F465" s="384"/>
      <c r="G465" s="384"/>
      <c r="H465" s="385"/>
      <c r="I465" s="26"/>
      <c r="J465" s="26"/>
      <c r="K465" s="26"/>
      <c r="L465" s="384"/>
      <c r="M465" s="384"/>
      <c r="N465" s="384"/>
      <c r="O465" s="384"/>
      <c r="P465" s="384"/>
      <c r="Q465" s="384"/>
      <c r="R465" s="384"/>
      <c r="S465" s="384"/>
      <c r="T465" s="26"/>
      <c r="U465" s="26"/>
      <c r="V465" s="26"/>
      <c r="W465" s="26"/>
      <c r="X465" s="26"/>
      <c r="Y465" s="384"/>
      <c r="Z465" s="384"/>
    </row>
    <row r="466" spans="1:26" ht="11.25" customHeight="1">
      <c r="A466" s="384"/>
      <c r="B466" s="384"/>
      <c r="C466" s="384"/>
      <c r="D466" s="384"/>
      <c r="E466" s="384"/>
      <c r="F466" s="384"/>
      <c r="G466" s="384"/>
      <c r="H466" s="385"/>
      <c r="I466" s="26"/>
      <c r="J466" s="26"/>
      <c r="K466" s="26"/>
      <c r="L466" s="384"/>
      <c r="M466" s="384"/>
      <c r="N466" s="384"/>
      <c r="O466" s="384"/>
      <c r="P466" s="384"/>
      <c r="Q466" s="384"/>
      <c r="R466" s="384"/>
      <c r="S466" s="384"/>
      <c r="T466" s="26"/>
      <c r="U466" s="26"/>
      <c r="V466" s="26"/>
      <c r="W466" s="26"/>
      <c r="X466" s="26"/>
      <c r="Y466" s="384"/>
      <c r="Z466" s="384"/>
    </row>
    <row r="467" spans="1:26" ht="11.25" customHeight="1">
      <c r="A467" s="384"/>
      <c r="B467" s="384"/>
      <c r="C467" s="384"/>
      <c r="D467" s="384"/>
      <c r="E467" s="384"/>
      <c r="F467" s="384"/>
      <c r="G467" s="384"/>
      <c r="H467" s="385"/>
      <c r="I467" s="26"/>
      <c r="J467" s="26"/>
      <c r="K467" s="26"/>
      <c r="L467" s="384"/>
      <c r="M467" s="384"/>
      <c r="N467" s="384"/>
      <c r="O467" s="384"/>
      <c r="P467" s="384"/>
      <c r="Q467" s="384"/>
      <c r="R467" s="384"/>
      <c r="S467" s="384"/>
      <c r="T467" s="26"/>
      <c r="U467" s="26"/>
      <c r="V467" s="26"/>
      <c r="W467" s="26"/>
      <c r="X467" s="26"/>
      <c r="Y467" s="384"/>
      <c r="Z467" s="384"/>
    </row>
    <row r="468" spans="1:26" ht="11.25" customHeight="1">
      <c r="A468" s="384"/>
      <c r="B468" s="384"/>
      <c r="C468" s="384"/>
      <c r="D468" s="384"/>
      <c r="E468" s="384"/>
      <c r="F468" s="384"/>
      <c r="G468" s="384"/>
      <c r="H468" s="385"/>
      <c r="I468" s="26"/>
      <c r="J468" s="26"/>
      <c r="K468" s="26"/>
      <c r="L468" s="384"/>
      <c r="M468" s="384"/>
      <c r="N468" s="384"/>
      <c r="O468" s="384"/>
      <c r="P468" s="384"/>
      <c r="Q468" s="384"/>
      <c r="R468" s="384"/>
      <c r="S468" s="384"/>
      <c r="T468" s="26"/>
      <c r="U468" s="26"/>
      <c r="V468" s="26"/>
      <c r="W468" s="26"/>
      <c r="X468" s="26"/>
      <c r="Y468" s="384"/>
      <c r="Z468" s="384"/>
    </row>
    <row r="469" spans="1:26" ht="11.25" customHeight="1">
      <c r="A469" s="384"/>
      <c r="B469" s="384"/>
      <c r="C469" s="384"/>
      <c r="D469" s="384"/>
      <c r="E469" s="384"/>
      <c r="F469" s="384"/>
      <c r="G469" s="384"/>
      <c r="H469" s="385"/>
      <c r="I469" s="26"/>
      <c r="J469" s="26"/>
      <c r="K469" s="26"/>
      <c r="L469" s="384"/>
      <c r="M469" s="384"/>
      <c r="N469" s="384"/>
      <c r="O469" s="384"/>
      <c r="P469" s="384"/>
      <c r="Q469" s="384"/>
      <c r="R469" s="384"/>
      <c r="S469" s="384"/>
      <c r="T469" s="26"/>
      <c r="U469" s="26"/>
      <c r="V469" s="26"/>
      <c r="W469" s="26"/>
      <c r="X469" s="26"/>
      <c r="Y469" s="384"/>
      <c r="Z469" s="384"/>
    </row>
    <row r="470" spans="1:26" ht="11.25" customHeight="1">
      <c r="A470" s="384"/>
      <c r="B470" s="384"/>
      <c r="C470" s="384"/>
      <c r="D470" s="384"/>
      <c r="E470" s="384"/>
      <c r="F470" s="384"/>
      <c r="G470" s="384"/>
      <c r="H470" s="385"/>
      <c r="I470" s="26"/>
      <c r="J470" s="26"/>
      <c r="K470" s="26"/>
      <c r="L470" s="384"/>
      <c r="M470" s="384"/>
      <c r="N470" s="384"/>
      <c r="O470" s="384"/>
      <c r="P470" s="384"/>
      <c r="Q470" s="384"/>
      <c r="R470" s="384"/>
      <c r="S470" s="384"/>
      <c r="T470" s="26"/>
      <c r="U470" s="26"/>
      <c r="V470" s="26"/>
      <c r="W470" s="26"/>
      <c r="X470" s="26"/>
      <c r="Y470" s="384"/>
      <c r="Z470" s="384"/>
    </row>
    <row r="471" spans="1:26" ht="11.25" customHeight="1">
      <c r="A471" s="384"/>
      <c r="B471" s="384"/>
      <c r="C471" s="384"/>
      <c r="D471" s="384"/>
      <c r="E471" s="384"/>
      <c r="F471" s="384"/>
      <c r="G471" s="384"/>
      <c r="H471" s="385"/>
      <c r="I471" s="26"/>
      <c r="J471" s="26"/>
      <c r="K471" s="26"/>
      <c r="L471" s="384"/>
      <c r="M471" s="384"/>
      <c r="N471" s="384"/>
      <c r="O471" s="384"/>
      <c r="P471" s="384"/>
      <c r="Q471" s="384"/>
      <c r="R471" s="384"/>
      <c r="S471" s="384"/>
      <c r="T471" s="26"/>
      <c r="U471" s="26"/>
      <c r="V471" s="26"/>
      <c r="W471" s="26"/>
      <c r="X471" s="26"/>
      <c r="Y471" s="384"/>
      <c r="Z471" s="384"/>
    </row>
    <row r="472" spans="1:26" ht="11.25" customHeight="1">
      <c r="A472" s="384"/>
      <c r="B472" s="384"/>
      <c r="C472" s="384"/>
      <c r="D472" s="384"/>
      <c r="E472" s="384"/>
      <c r="F472" s="384"/>
      <c r="G472" s="384"/>
      <c r="H472" s="385"/>
      <c r="I472" s="26"/>
      <c r="J472" s="26"/>
      <c r="K472" s="26"/>
      <c r="L472" s="384"/>
      <c r="M472" s="384"/>
      <c r="N472" s="384"/>
      <c r="O472" s="384"/>
      <c r="P472" s="384"/>
      <c r="Q472" s="384"/>
      <c r="R472" s="384"/>
      <c r="S472" s="384"/>
      <c r="T472" s="26"/>
      <c r="U472" s="26"/>
      <c r="V472" s="26"/>
      <c r="W472" s="26"/>
      <c r="X472" s="26"/>
      <c r="Y472" s="384"/>
      <c r="Z472" s="384"/>
    </row>
    <row r="473" spans="1:26" ht="11.25" customHeight="1">
      <c r="A473" s="384"/>
      <c r="B473" s="384"/>
      <c r="C473" s="384"/>
      <c r="D473" s="384"/>
      <c r="E473" s="384"/>
      <c r="F473" s="384"/>
      <c r="G473" s="384"/>
      <c r="H473" s="385"/>
      <c r="I473" s="26"/>
      <c r="J473" s="26"/>
      <c r="K473" s="26"/>
      <c r="L473" s="384"/>
      <c r="M473" s="384"/>
      <c r="N473" s="384"/>
      <c r="O473" s="384"/>
      <c r="P473" s="384"/>
      <c r="Q473" s="384"/>
      <c r="R473" s="384"/>
      <c r="S473" s="384"/>
      <c r="T473" s="26"/>
      <c r="U473" s="26"/>
      <c r="V473" s="26"/>
      <c r="W473" s="26"/>
      <c r="X473" s="26"/>
      <c r="Y473" s="384"/>
      <c r="Z473" s="384"/>
    </row>
    <row r="474" spans="1:26" ht="11.25" customHeight="1">
      <c r="A474" s="384"/>
      <c r="B474" s="384"/>
      <c r="C474" s="384"/>
      <c r="D474" s="384"/>
      <c r="E474" s="384"/>
      <c r="F474" s="384"/>
      <c r="G474" s="384"/>
      <c r="H474" s="385"/>
      <c r="I474" s="26"/>
      <c r="J474" s="26"/>
      <c r="K474" s="26"/>
      <c r="L474" s="384"/>
      <c r="M474" s="384"/>
      <c r="N474" s="384"/>
      <c r="O474" s="384"/>
      <c r="P474" s="384"/>
      <c r="Q474" s="384"/>
      <c r="R474" s="384"/>
      <c r="S474" s="384"/>
      <c r="T474" s="26"/>
      <c r="U474" s="26"/>
      <c r="V474" s="26"/>
      <c r="W474" s="26"/>
      <c r="X474" s="26"/>
      <c r="Y474" s="384"/>
      <c r="Z474" s="384"/>
    </row>
    <row r="475" spans="1:26" ht="11.25" customHeight="1">
      <c r="A475" s="384"/>
      <c r="B475" s="384"/>
      <c r="C475" s="384"/>
      <c r="D475" s="384"/>
      <c r="E475" s="384"/>
      <c r="F475" s="384"/>
      <c r="G475" s="384"/>
      <c r="H475" s="385"/>
      <c r="I475" s="26"/>
      <c r="J475" s="26"/>
      <c r="K475" s="26"/>
      <c r="L475" s="384"/>
      <c r="M475" s="384"/>
      <c r="N475" s="384"/>
      <c r="O475" s="384"/>
      <c r="P475" s="384"/>
      <c r="Q475" s="384"/>
      <c r="R475" s="384"/>
      <c r="S475" s="384"/>
      <c r="T475" s="26"/>
      <c r="U475" s="26"/>
      <c r="V475" s="26"/>
      <c r="W475" s="26"/>
      <c r="X475" s="26"/>
      <c r="Y475" s="384"/>
      <c r="Z475" s="384"/>
    </row>
    <row r="476" spans="1:26" ht="11.25" customHeight="1">
      <c r="A476" s="384"/>
      <c r="B476" s="384"/>
      <c r="C476" s="384"/>
      <c r="D476" s="384"/>
      <c r="E476" s="384"/>
      <c r="F476" s="384"/>
      <c r="G476" s="384"/>
      <c r="H476" s="385"/>
      <c r="I476" s="26"/>
      <c r="J476" s="26"/>
      <c r="K476" s="26"/>
      <c r="L476" s="384"/>
      <c r="M476" s="384"/>
      <c r="N476" s="384"/>
      <c r="O476" s="384"/>
      <c r="P476" s="384"/>
      <c r="Q476" s="384"/>
      <c r="R476" s="384"/>
      <c r="S476" s="384"/>
      <c r="T476" s="26"/>
      <c r="U476" s="26"/>
      <c r="V476" s="26"/>
      <c r="W476" s="26"/>
      <c r="X476" s="26"/>
      <c r="Y476" s="384"/>
      <c r="Z476" s="384"/>
    </row>
    <row r="477" spans="1:26" ht="11.25" customHeight="1">
      <c r="A477" s="384"/>
      <c r="B477" s="384"/>
      <c r="C477" s="384"/>
      <c r="D477" s="384"/>
      <c r="E477" s="384"/>
      <c r="F477" s="384"/>
      <c r="G477" s="384"/>
      <c r="H477" s="385"/>
      <c r="I477" s="26"/>
      <c r="J477" s="26"/>
      <c r="K477" s="26"/>
      <c r="L477" s="384"/>
      <c r="M477" s="384"/>
      <c r="N477" s="384"/>
      <c r="O477" s="384"/>
      <c r="P477" s="384"/>
      <c r="Q477" s="384"/>
      <c r="R477" s="384"/>
      <c r="S477" s="384"/>
      <c r="T477" s="26"/>
      <c r="U477" s="26"/>
      <c r="V477" s="26"/>
      <c r="W477" s="26"/>
      <c r="X477" s="26"/>
      <c r="Y477" s="384"/>
      <c r="Z477" s="384"/>
    </row>
    <row r="478" spans="1:26" ht="11.25" customHeight="1">
      <c r="A478" s="384"/>
      <c r="B478" s="384"/>
      <c r="C478" s="384"/>
      <c r="D478" s="384"/>
      <c r="E478" s="384"/>
      <c r="F478" s="384"/>
      <c r="G478" s="384"/>
      <c r="H478" s="385"/>
      <c r="I478" s="26"/>
      <c r="J478" s="26"/>
      <c r="K478" s="26"/>
      <c r="L478" s="384"/>
      <c r="M478" s="384"/>
      <c r="N478" s="384"/>
      <c r="O478" s="384"/>
      <c r="P478" s="384"/>
      <c r="Q478" s="384"/>
      <c r="R478" s="384"/>
      <c r="S478" s="384"/>
      <c r="T478" s="26"/>
      <c r="U478" s="26"/>
      <c r="V478" s="26"/>
      <c r="W478" s="26"/>
      <c r="X478" s="26"/>
      <c r="Y478" s="384"/>
      <c r="Z478" s="384"/>
    </row>
    <row r="479" spans="1:26" ht="11.25" customHeight="1">
      <c r="A479" s="384"/>
      <c r="B479" s="384"/>
      <c r="C479" s="384"/>
      <c r="D479" s="384"/>
      <c r="E479" s="384"/>
      <c r="F479" s="384"/>
      <c r="G479" s="384"/>
      <c r="H479" s="385"/>
      <c r="I479" s="26"/>
      <c r="J479" s="26"/>
      <c r="K479" s="26"/>
      <c r="L479" s="384"/>
      <c r="M479" s="384"/>
      <c r="N479" s="384"/>
      <c r="O479" s="384"/>
      <c r="P479" s="384"/>
      <c r="Q479" s="384"/>
      <c r="R479" s="384"/>
      <c r="S479" s="384"/>
      <c r="T479" s="26"/>
      <c r="U479" s="26"/>
      <c r="V479" s="26"/>
      <c r="W479" s="26"/>
      <c r="X479" s="26"/>
      <c r="Y479" s="384"/>
      <c r="Z479" s="384"/>
    </row>
    <row r="480" spans="1:26" ht="11.25" customHeight="1">
      <c r="A480" s="384"/>
      <c r="B480" s="384"/>
      <c r="C480" s="384"/>
      <c r="D480" s="384"/>
      <c r="E480" s="384"/>
      <c r="F480" s="384"/>
      <c r="G480" s="384"/>
      <c r="H480" s="385"/>
      <c r="I480" s="26"/>
      <c r="J480" s="26"/>
      <c r="K480" s="26"/>
      <c r="L480" s="384"/>
      <c r="M480" s="384"/>
      <c r="N480" s="384"/>
      <c r="O480" s="384"/>
      <c r="P480" s="384"/>
      <c r="Q480" s="384"/>
      <c r="R480" s="384"/>
      <c r="S480" s="384"/>
      <c r="T480" s="26"/>
      <c r="U480" s="26"/>
      <c r="V480" s="26"/>
      <c r="W480" s="26"/>
      <c r="X480" s="26"/>
      <c r="Y480" s="384"/>
      <c r="Z480" s="384"/>
    </row>
    <row r="481" spans="1:26" ht="11.25" customHeight="1">
      <c r="A481" s="384"/>
      <c r="B481" s="384"/>
      <c r="C481" s="384"/>
      <c r="D481" s="384"/>
      <c r="E481" s="384"/>
      <c r="F481" s="384"/>
      <c r="G481" s="384"/>
      <c r="H481" s="385"/>
      <c r="I481" s="26"/>
      <c r="J481" s="26"/>
      <c r="K481" s="26"/>
      <c r="L481" s="384"/>
      <c r="M481" s="384"/>
      <c r="N481" s="384"/>
      <c r="O481" s="384"/>
      <c r="P481" s="384"/>
      <c r="Q481" s="384"/>
      <c r="R481" s="384"/>
      <c r="S481" s="384"/>
      <c r="T481" s="26"/>
      <c r="U481" s="26"/>
      <c r="V481" s="26"/>
      <c r="W481" s="26"/>
      <c r="X481" s="26"/>
      <c r="Y481" s="384"/>
      <c r="Z481" s="384"/>
    </row>
    <row r="482" spans="1:26" ht="11.25" customHeight="1">
      <c r="A482" s="384"/>
      <c r="B482" s="384"/>
      <c r="C482" s="384"/>
      <c r="D482" s="384"/>
      <c r="E482" s="384"/>
      <c r="F482" s="384"/>
      <c r="G482" s="384"/>
      <c r="H482" s="385"/>
      <c r="I482" s="26"/>
      <c r="J482" s="26"/>
      <c r="K482" s="26"/>
      <c r="L482" s="384"/>
      <c r="M482" s="384"/>
      <c r="N482" s="384"/>
      <c r="O482" s="384"/>
      <c r="P482" s="384"/>
      <c r="Q482" s="384"/>
      <c r="R482" s="384"/>
      <c r="S482" s="384"/>
      <c r="T482" s="26"/>
      <c r="U482" s="26"/>
      <c r="V482" s="26"/>
      <c r="W482" s="26"/>
      <c r="X482" s="26"/>
      <c r="Y482" s="384"/>
      <c r="Z482" s="384"/>
    </row>
    <row r="483" spans="1:26" ht="11.25" customHeight="1">
      <c r="A483" s="384"/>
      <c r="B483" s="384"/>
      <c r="C483" s="384"/>
      <c r="D483" s="384"/>
      <c r="E483" s="384"/>
      <c r="F483" s="384"/>
      <c r="G483" s="384"/>
      <c r="H483" s="385"/>
      <c r="I483" s="26"/>
      <c r="J483" s="26"/>
      <c r="K483" s="26"/>
      <c r="L483" s="384"/>
      <c r="M483" s="384"/>
      <c r="N483" s="384"/>
      <c r="O483" s="384"/>
      <c r="P483" s="384"/>
      <c r="Q483" s="384"/>
      <c r="R483" s="384"/>
      <c r="S483" s="384"/>
      <c r="T483" s="26"/>
      <c r="U483" s="26"/>
      <c r="V483" s="26"/>
      <c r="W483" s="26"/>
      <c r="X483" s="26"/>
      <c r="Y483" s="384"/>
      <c r="Z483" s="384"/>
    </row>
    <row r="484" spans="1:26" ht="11.25" customHeight="1">
      <c r="A484" s="384"/>
      <c r="B484" s="384"/>
      <c r="C484" s="384"/>
      <c r="D484" s="384"/>
      <c r="E484" s="384"/>
      <c r="F484" s="384"/>
      <c r="G484" s="384"/>
      <c r="H484" s="385"/>
      <c r="I484" s="26"/>
      <c r="J484" s="26"/>
      <c r="K484" s="26"/>
      <c r="L484" s="384"/>
      <c r="M484" s="384"/>
      <c r="N484" s="384"/>
      <c r="O484" s="384"/>
      <c r="P484" s="384"/>
      <c r="Q484" s="384"/>
      <c r="R484" s="384"/>
      <c r="S484" s="384"/>
      <c r="T484" s="26"/>
      <c r="U484" s="26"/>
      <c r="V484" s="26"/>
      <c r="W484" s="26"/>
      <c r="X484" s="26"/>
      <c r="Y484" s="384"/>
      <c r="Z484" s="384"/>
    </row>
    <row r="485" spans="1:26" ht="11.25" customHeight="1">
      <c r="A485" s="384"/>
      <c r="B485" s="384"/>
      <c r="C485" s="384"/>
      <c r="D485" s="384"/>
      <c r="E485" s="384"/>
      <c r="F485" s="384"/>
      <c r="G485" s="384"/>
      <c r="H485" s="385"/>
      <c r="I485" s="26"/>
      <c r="J485" s="26"/>
      <c r="K485" s="26"/>
      <c r="L485" s="384"/>
      <c r="M485" s="384"/>
      <c r="N485" s="384"/>
      <c r="O485" s="384"/>
      <c r="P485" s="384"/>
      <c r="Q485" s="384"/>
      <c r="R485" s="384"/>
      <c r="S485" s="384"/>
      <c r="T485" s="26"/>
      <c r="U485" s="26"/>
      <c r="V485" s="26"/>
      <c r="W485" s="26"/>
      <c r="X485" s="26"/>
      <c r="Y485" s="384"/>
      <c r="Z485" s="384"/>
    </row>
    <row r="486" spans="1:26" ht="11.25" customHeight="1">
      <c r="A486" s="384"/>
      <c r="B486" s="384"/>
      <c r="C486" s="384"/>
      <c r="D486" s="384"/>
      <c r="E486" s="384"/>
      <c r="F486" s="384"/>
      <c r="G486" s="384"/>
      <c r="H486" s="385"/>
      <c r="I486" s="26"/>
      <c r="J486" s="26"/>
      <c r="K486" s="26"/>
      <c r="L486" s="384"/>
      <c r="M486" s="384"/>
      <c r="N486" s="384"/>
      <c r="O486" s="384"/>
      <c r="P486" s="384"/>
      <c r="Q486" s="384"/>
      <c r="R486" s="384"/>
      <c r="S486" s="384"/>
      <c r="T486" s="26"/>
      <c r="U486" s="26"/>
      <c r="V486" s="26"/>
      <c r="W486" s="26"/>
      <c r="X486" s="26"/>
      <c r="Y486" s="384"/>
      <c r="Z486" s="384"/>
    </row>
    <row r="487" spans="1:26" ht="11.25" customHeight="1">
      <c r="A487" s="384"/>
      <c r="B487" s="384"/>
      <c r="C487" s="384"/>
      <c r="D487" s="384"/>
      <c r="E487" s="384"/>
      <c r="F487" s="384"/>
      <c r="G487" s="384"/>
      <c r="H487" s="385"/>
      <c r="I487" s="26"/>
      <c r="J487" s="26"/>
      <c r="K487" s="26"/>
      <c r="L487" s="384"/>
      <c r="M487" s="384"/>
      <c r="N487" s="384"/>
      <c r="O487" s="384"/>
      <c r="P487" s="384"/>
      <c r="Q487" s="384"/>
      <c r="R487" s="384"/>
      <c r="S487" s="384"/>
      <c r="T487" s="26"/>
      <c r="U487" s="26"/>
      <c r="V487" s="26"/>
      <c r="W487" s="26"/>
      <c r="X487" s="26"/>
      <c r="Y487" s="384"/>
      <c r="Z487" s="384"/>
    </row>
    <row r="488" spans="1:26" ht="11.25" customHeight="1">
      <c r="A488" s="384"/>
      <c r="B488" s="384"/>
      <c r="C488" s="384"/>
      <c r="D488" s="384"/>
      <c r="E488" s="384"/>
      <c r="F488" s="384"/>
      <c r="G488" s="384"/>
      <c r="H488" s="385"/>
      <c r="I488" s="26"/>
      <c r="J488" s="26"/>
      <c r="K488" s="26"/>
      <c r="L488" s="384"/>
      <c r="M488" s="384"/>
      <c r="N488" s="384"/>
      <c r="O488" s="384"/>
      <c r="P488" s="384"/>
      <c r="Q488" s="384"/>
      <c r="R488" s="384"/>
      <c r="S488" s="384"/>
      <c r="T488" s="26"/>
      <c r="U488" s="26"/>
      <c r="V488" s="26"/>
      <c r="W488" s="26"/>
      <c r="X488" s="26"/>
      <c r="Y488" s="384"/>
      <c r="Z488" s="384"/>
    </row>
    <row r="489" spans="1:26" ht="11.25" customHeight="1">
      <c r="A489" s="384"/>
      <c r="B489" s="384"/>
      <c r="C489" s="384"/>
      <c r="D489" s="384"/>
      <c r="E489" s="384"/>
      <c r="F489" s="384"/>
      <c r="G489" s="384"/>
      <c r="H489" s="385"/>
      <c r="I489" s="26"/>
      <c r="J489" s="26"/>
      <c r="K489" s="26"/>
      <c r="L489" s="384"/>
      <c r="M489" s="384"/>
      <c r="N489" s="384"/>
      <c r="O489" s="384"/>
      <c r="P489" s="384"/>
      <c r="Q489" s="384"/>
      <c r="R489" s="384"/>
      <c r="S489" s="384"/>
      <c r="T489" s="26"/>
      <c r="U489" s="26"/>
      <c r="V489" s="26"/>
      <c r="W489" s="26"/>
      <c r="X489" s="26"/>
      <c r="Y489" s="384"/>
      <c r="Z489" s="384"/>
    </row>
    <row r="490" spans="1:26" ht="11.25" customHeight="1">
      <c r="A490" s="384"/>
      <c r="B490" s="384"/>
      <c r="C490" s="384"/>
      <c r="D490" s="384"/>
      <c r="E490" s="384"/>
      <c r="F490" s="384"/>
      <c r="G490" s="384"/>
      <c r="H490" s="385"/>
      <c r="I490" s="26"/>
      <c r="J490" s="26"/>
      <c r="K490" s="26"/>
      <c r="L490" s="384"/>
      <c r="M490" s="384"/>
      <c r="N490" s="384"/>
      <c r="O490" s="384"/>
      <c r="P490" s="384"/>
      <c r="Q490" s="384"/>
      <c r="R490" s="384"/>
      <c r="S490" s="384"/>
      <c r="T490" s="26"/>
      <c r="U490" s="26"/>
      <c r="V490" s="26"/>
      <c r="W490" s="26"/>
      <c r="X490" s="26"/>
      <c r="Y490" s="384"/>
      <c r="Z490" s="384"/>
    </row>
    <row r="491" spans="1:26" ht="11.25" customHeight="1">
      <c r="A491" s="384"/>
      <c r="B491" s="384"/>
      <c r="C491" s="384"/>
      <c r="D491" s="384"/>
      <c r="E491" s="384"/>
      <c r="F491" s="384"/>
      <c r="G491" s="384"/>
      <c r="H491" s="385"/>
      <c r="I491" s="26"/>
      <c r="J491" s="26"/>
      <c r="K491" s="26"/>
      <c r="L491" s="384"/>
      <c r="M491" s="384"/>
      <c r="N491" s="384"/>
      <c r="O491" s="384"/>
      <c r="P491" s="384"/>
      <c r="Q491" s="384"/>
      <c r="R491" s="384"/>
      <c r="S491" s="384"/>
      <c r="T491" s="26"/>
      <c r="U491" s="26"/>
      <c r="V491" s="26"/>
      <c r="W491" s="26"/>
      <c r="X491" s="26"/>
      <c r="Y491" s="384"/>
      <c r="Z491" s="384"/>
    </row>
    <row r="492" spans="1:26" ht="11.25" customHeight="1">
      <c r="A492" s="384"/>
      <c r="B492" s="384"/>
      <c r="C492" s="384"/>
      <c r="D492" s="384"/>
      <c r="E492" s="384"/>
      <c r="F492" s="384"/>
      <c r="G492" s="384"/>
      <c r="H492" s="385"/>
      <c r="I492" s="26"/>
      <c r="J492" s="26"/>
      <c r="K492" s="26"/>
      <c r="L492" s="384"/>
      <c r="M492" s="384"/>
      <c r="N492" s="384"/>
      <c r="O492" s="384"/>
      <c r="P492" s="384"/>
      <c r="Q492" s="384"/>
      <c r="R492" s="384"/>
      <c r="S492" s="384"/>
      <c r="T492" s="26"/>
      <c r="U492" s="26"/>
      <c r="V492" s="26"/>
      <c r="W492" s="26"/>
      <c r="X492" s="26"/>
      <c r="Y492" s="384"/>
      <c r="Z492" s="384"/>
    </row>
    <row r="493" spans="1:26" ht="11.25" customHeight="1">
      <c r="A493" s="384"/>
      <c r="B493" s="384"/>
      <c r="C493" s="384"/>
      <c r="D493" s="384"/>
      <c r="E493" s="384"/>
      <c r="F493" s="384"/>
      <c r="G493" s="384"/>
      <c r="H493" s="385"/>
      <c r="I493" s="26"/>
      <c r="J493" s="26"/>
      <c r="K493" s="26"/>
      <c r="L493" s="384"/>
      <c r="M493" s="384"/>
      <c r="N493" s="384"/>
      <c r="O493" s="384"/>
      <c r="P493" s="384"/>
      <c r="Q493" s="384"/>
      <c r="R493" s="384"/>
      <c r="S493" s="384"/>
      <c r="T493" s="26"/>
      <c r="U493" s="26"/>
      <c r="V493" s="26"/>
      <c r="W493" s="26"/>
      <c r="X493" s="26"/>
      <c r="Y493" s="384"/>
      <c r="Z493" s="384"/>
    </row>
    <row r="494" spans="1:26" ht="11.25" customHeight="1">
      <c r="A494" s="384"/>
      <c r="B494" s="384"/>
      <c r="C494" s="384"/>
      <c r="D494" s="384"/>
      <c r="E494" s="384"/>
      <c r="F494" s="384"/>
      <c r="G494" s="384"/>
      <c r="H494" s="385"/>
      <c r="I494" s="26"/>
      <c r="J494" s="26"/>
      <c r="K494" s="26"/>
      <c r="L494" s="384"/>
      <c r="M494" s="384"/>
      <c r="N494" s="384"/>
      <c r="O494" s="384"/>
      <c r="P494" s="384"/>
      <c r="Q494" s="384"/>
      <c r="R494" s="384"/>
      <c r="S494" s="384"/>
      <c r="T494" s="26"/>
      <c r="U494" s="26"/>
      <c r="V494" s="26"/>
      <c r="W494" s="26"/>
      <c r="X494" s="26"/>
      <c r="Y494" s="384"/>
      <c r="Z494" s="384"/>
    </row>
    <row r="495" spans="1:26" ht="11.25" customHeight="1">
      <c r="A495" s="384"/>
      <c r="B495" s="384"/>
      <c r="C495" s="384"/>
      <c r="D495" s="384"/>
      <c r="E495" s="384"/>
      <c r="F495" s="384"/>
      <c r="G495" s="384"/>
      <c r="H495" s="385"/>
      <c r="I495" s="26"/>
      <c r="J495" s="26"/>
      <c r="K495" s="26"/>
      <c r="L495" s="384"/>
      <c r="M495" s="384"/>
      <c r="N495" s="384"/>
      <c r="O495" s="384"/>
      <c r="P495" s="384"/>
      <c r="Q495" s="384"/>
      <c r="R495" s="384"/>
      <c r="S495" s="384"/>
      <c r="T495" s="26"/>
      <c r="U495" s="26"/>
      <c r="V495" s="26"/>
      <c r="W495" s="26"/>
      <c r="X495" s="26"/>
      <c r="Y495" s="384"/>
      <c r="Z495" s="384"/>
    </row>
    <row r="496" spans="1:26" ht="11.25" customHeight="1">
      <c r="A496" s="384"/>
      <c r="B496" s="384"/>
      <c r="C496" s="384"/>
      <c r="D496" s="384"/>
      <c r="E496" s="384"/>
      <c r="F496" s="384"/>
      <c r="G496" s="384"/>
      <c r="H496" s="385"/>
      <c r="I496" s="26"/>
      <c r="J496" s="26"/>
      <c r="K496" s="26"/>
      <c r="L496" s="384"/>
      <c r="M496" s="384"/>
      <c r="N496" s="384"/>
      <c r="O496" s="384"/>
      <c r="P496" s="384"/>
      <c r="Q496" s="384"/>
      <c r="R496" s="384"/>
      <c r="S496" s="384"/>
      <c r="T496" s="26"/>
      <c r="U496" s="26"/>
      <c r="V496" s="26"/>
      <c r="W496" s="26"/>
      <c r="X496" s="26"/>
      <c r="Y496" s="384"/>
      <c r="Z496" s="384"/>
    </row>
    <row r="497" spans="1:26" ht="11.25" customHeight="1">
      <c r="A497" s="384"/>
      <c r="B497" s="384"/>
      <c r="C497" s="384"/>
      <c r="D497" s="384"/>
      <c r="E497" s="384"/>
      <c r="F497" s="384"/>
      <c r="G497" s="384"/>
      <c r="H497" s="385"/>
      <c r="I497" s="26"/>
      <c r="J497" s="26"/>
      <c r="K497" s="26"/>
      <c r="L497" s="384"/>
      <c r="M497" s="384"/>
      <c r="N497" s="384"/>
      <c r="O497" s="384"/>
      <c r="P497" s="384"/>
      <c r="Q497" s="384"/>
      <c r="R497" s="384"/>
      <c r="S497" s="384"/>
      <c r="T497" s="26"/>
      <c r="U497" s="26"/>
      <c r="V497" s="26"/>
      <c r="W497" s="26"/>
      <c r="X497" s="26"/>
      <c r="Y497" s="384"/>
      <c r="Z497" s="384"/>
    </row>
    <row r="498" spans="1:26" ht="11.25" customHeight="1">
      <c r="A498" s="384"/>
      <c r="B498" s="384"/>
      <c r="C498" s="384"/>
      <c r="D498" s="384"/>
      <c r="E498" s="384"/>
      <c r="F498" s="384"/>
      <c r="G498" s="384"/>
      <c r="H498" s="385"/>
      <c r="I498" s="26"/>
      <c r="J498" s="26"/>
      <c r="K498" s="26"/>
      <c r="L498" s="384"/>
      <c r="M498" s="384"/>
      <c r="N498" s="384"/>
      <c r="O498" s="384"/>
      <c r="P498" s="384"/>
      <c r="Q498" s="384"/>
      <c r="R498" s="384"/>
      <c r="S498" s="384"/>
      <c r="T498" s="26"/>
      <c r="U498" s="26"/>
      <c r="V498" s="26"/>
      <c r="W498" s="26"/>
      <c r="X498" s="26"/>
      <c r="Y498" s="384"/>
      <c r="Z498" s="384"/>
    </row>
    <row r="499" spans="1:26" ht="11.25" customHeight="1">
      <c r="A499" s="384"/>
      <c r="B499" s="384"/>
      <c r="C499" s="384"/>
      <c r="D499" s="384"/>
      <c r="E499" s="384"/>
      <c r="F499" s="384"/>
      <c r="G499" s="384"/>
      <c r="H499" s="385"/>
      <c r="I499" s="26"/>
      <c r="J499" s="26"/>
      <c r="K499" s="26"/>
      <c r="L499" s="384"/>
      <c r="M499" s="384"/>
      <c r="N499" s="384"/>
      <c r="O499" s="384"/>
      <c r="P499" s="384"/>
      <c r="Q499" s="384"/>
      <c r="R499" s="384"/>
      <c r="S499" s="384"/>
      <c r="T499" s="26"/>
      <c r="U499" s="26"/>
      <c r="V499" s="26"/>
      <c r="W499" s="26"/>
      <c r="X499" s="26"/>
      <c r="Y499" s="384"/>
      <c r="Z499" s="384"/>
    </row>
    <row r="500" spans="1:26" ht="11.25" customHeight="1">
      <c r="A500" s="384"/>
      <c r="B500" s="384"/>
      <c r="C500" s="384"/>
      <c r="D500" s="384"/>
      <c r="E500" s="384"/>
      <c r="F500" s="384"/>
      <c r="G500" s="384"/>
      <c r="H500" s="385"/>
      <c r="I500" s="26"/>
      <c r="J500" s="26"/>
      <c r="K500" s="26"/>
      <c r="L500" s="384"/>
      <c r="M500" s="384"/>
      <c r="N500" s="384"/>
      <c r="O500" s="384"/>
      <c r="P500" s="384"/>
      <c r="Q500" s="384"/>
      <c r="R500" s="384"/>
      <c r="S500" s="384"/>
      <c r="T500" s="26"/>
      <c r="U500" s="26"/>
      <c r="V500" s="26"/>
      <c r="W500" s="26"/>
      <c r="X500" s="26"/>
      <c r="Y500" s="384"/>
      <c r="Z500" s="384"/>
    </row>
    <row r="501" spans="1:26" ht="11.25" customHeight="1">
      <c r="A501" s="384"/>
      <c r="B501" s="384"/>
      <c r="C501" s="384"/>
      <c r="D501" s="384"/>
      <c r="E501" s="384"/>
      <c r="F501" s="384"/>
      <c r="G501" s="384"/>
      <c r="H501" s="385"/>
      <c r="I501" s="26"/>
      <c r="J501" s="26"/>
      <c r="K501" s="26"/>
      <c r="L501" s="384"/>
      <c r="M501" s="384"/>
      <c r="N501" s="384"/>
      <c r="O501" s="384"/>
      <c r="P501" s="384"/>
      <c r="Q501" s="384"/>
      <c r="R501" s="384"/>
      <c r="S501" s="384"/>
      <c r="T501" s="26"/>
      <c r="U501" s="26"/>
      <c r="V501" s="26"/>
      <c r="W501" s="26"/>
      <c r="X501" s="26"/>
      <c r="Y501" s="384"/>
      <c r="Z501" s="384"/>
    </row>
    <row r="502" spans="1:26" ht="11.25" customHeight="1">
      <c r="A502" s="384"/>
      <c r="B502" s="384"/>
      <c r="C502" s="384"/>
      <c r="D502" s="384"/>
      <c r="E502" s="384"/>
      <c r="F502" s="384"/>
      <c r="G502" s="384"/>
      <c r="H502" s="385"/>
      <c r="I502" s="26"/>
      <c r="J502" s="26"/>
      <c r="K502" s="26"/>
      <c r="L502" s="384"/>
      <c r="M502" s="384"/>
      <c r="N502" s="384"/>
      <c r="O502" s="384"/>
      <c r="P502" s="384"/>
      <c r="Q502" s="384"/>
      <c r="R502" s="384"/>
      <c r="S502" s="384"/>
      <c r="T502" s="26"/>
      <c r="U502" s="26"/>
      <c r="V502" s="26"/>
      <c r="W502" s="26"/>
      <c r="X502" s="26"/>
      <c r="Y502" s="384"/>
      <c r="Z502" s="384"/>
    </row>
    <row r="503" spans="1:26" ht="11.25" customHeight="1">
      <c r="A503" s="384"/>
      <c r="B503" s="384"/>
      <c r="C503" s="384"/>
      <c r="D503" s="384"/>
      <c r="E503" s="384"/>
      <c r="F503" s="384"/>
      <c r="G503" s="384"/>
      <c r="H503" s="385"/>
      <c r="I503" s="26"/>
      <c r="J503" s="26"/>
      <c r="K503" s="26"/>
      <c r="L503" s="384"/>
      <c r="M503" s="384"/>
      <c r="N503" s="384"/>
      <c r="O503" s="384"/>
      <c r="P503" s="384"/>
      <c r="Q503" s="384"/>
      <c r="R503" s="384"/>
      <c r="S503" s="384"/>
      <c r="T503" s="26"/>
      <c r="U503" s="26"/>
      <c r="V503" s="26"/>
      <c r="W503" s="26"/>
      <c r="X503" s="26"/>
      <c r="Y503" s="384"/>
      <c r="Z503" s="384"/>
    </row>
    <row r="504" spans="1:26" ht="11.25" customHeight="1">
      <c r="A504" s="384"/>
      <c r="B504" s="384"/>
      <c r="C504" s="384"/>
      <c r="D504" s="384"/>
      <c r="E504" s="384"/>
      <c r="F504" s="384"/>
      <c r="G504" s="384"/>
      <c r="H504" s="385"/>
      <c r="I504" s="26"/>
      <c r="J504" s="26"/>
      <c r="K504" s="26"/>
      <c r="L504" s="384"/>
      <c r="M504" s="384"/>
      <c r="N504" s="384"/>
      <c r="O504" s="384"/>
      <c r="P504" s="384"/>
      <c r="Q504" s="384"/>
      <c r="R504" s="384"/>
      <c r="S504" s="384"/>
      <c r="T504" s="26"/>
      <c r="U504" s="26"/>
      <c r="V504" s="26"/>
      <c r="W504" s="26"/>
      <c r="X504" s="26"/>
      <c r="Y504" s="384"/>
      <c r="Z504" s="384"/>
    </row>
    <row r="505" spans="1:26" ht="11.25" customHeight="1">
      <c r="A505" s="384"/>
      <c r="B505" s="384"/>
      <c r="C505" s="384"/>
      <c r="D505" s="384"/>
      <c r="E505" s="384"/>
      <c r="F505" s="384"/>
      <c r="G505" s="384"/>
      <c r="H505" s="385"/>
      <c r="I505" s="26"/>
      <c r="J505" s="26"/>
      <c r="K505" s="26"/>
      <c r="L505" s="384"/>
      <c r="M505" s="384"/>
      <c r="N505" s="384"/>
      <c r="O505" s="384"/>
      <c r="P505" s="384"/>
      <c r="Q505" s="384"/>
      <c r="R505" s="384"/>
      <c r="S505" s="384"/>
      <c r="T505" s="26"/>
      <c r="U505" s="26"/>
      <c r="V505" s="26"/>
      <c r="W505" s="26"/>
      <c r="X505" s="26"/>
      <c r="Y505" s="384"/>
      <c r="Z505" s="384"/>
    </row>
    <row r="506" spans="1:26" ht="11.25" customHeight="1">
      <c r="A506" s="384"/>
      <c r="B506" s="384"/>
      <c r="C506" s="384"/>
      <c r="D506" s="384"/>
      <c r="E506" s="384"/>
      <c r="F506" s="384"/>
      <c r="G506" s="384"/>
      <c r="H506" s="385"/>
      <c r="I506" s="26"/>
      <c r="J506" s="26"/>
      <c r="K506" s="26"/>
      <c r="L506" s="384"/>
      <c r="M506" s="384"/>
      <c r="N506" s="384"/>
      <c r="O506" s="384"/>
      <c r="P506" s="384"/>
      <c r="Q506" s="384"/>
      <c r="R506" s="384"/>
      <c r="S506" s="384"/>
      <c r="T506" s="26"/>
      <c r="U506" s="26"/>
      <c r="V506" s="26"/>
      <c r="W506" s="26"/>
      <c r="X506" s="26"/>
      <c r="Y506" s="384"/>
      <c r="Z506" s="384"/>
    </row>
    <row r="507" spans="1:26" ht="11.25" customHeight="1">
      <c r="A507" s="384"/>
      <c r="B507" s="384"/>
      <c r="C507" s="384"/>
      <c r="D507" s="384"/>
      <c r="E507" s="384"/>
      <c r="F507" s="384"/>
      <c r="G507" s="384"/>
      <c r="H507" s="385"/>
      <c r="I507" s="26"/>
      <c r="J507" s="26"/>
      <c r="K507" s="26"/>
      <c r="L507" s="384"/>
      <c r="M507" s="384"/>
      <c r="N507" s="384"/>
      <c r="O507" s="384"/>
      <c r="P507" s="384"/>
      <c r="Q507" s="384"/>
      <c r="R507" s="384"/>
      <c r="S507" s="384"/>
      <c r="T507" s="26"/>
      <c r="U507" s="26"/>
      <c r="V507" s="26"/>
      <c r="W507" s="26"/>
      <c r="X507" s="26"/>
      <c r="Y507" s="384"/>
      <c r="Z507" s="384"/>
    </row>
    <row r="508" spans="1:26" ht="11.25" customHeight="1">
      <c r="A508" s="384"/>
      <c r="B508" s="384"/>
      <c r="C508" s="384"/>
      <c r="D508" s="384"/>
      <c r="E508" s="384"/>
      <c r="F508" s="384"/>
      <c r="G508" s="384"/>
      <c r="H508" s="385"/>
      <c r="I508" s="26"/>
      <c r="J508" s="26"/>
      <c r="K508" s="26"/>
      <c r="L508" s="384"/>
      <c r="M508" s="384"/>
      <c r="N508" s="384"/>
      <c r="O508" s="384"/>
      <c r="P508" s="384"/>
      <c r="Q508" s="384"/>
      <c r="R508" s="384"/>
      <c r="S508" s="384"/>
      <c r="T508" s="26"/>
      <c r="U508" s="26"/>
      <c r="V508" s="26"/>
      <c r="W508" s="26"/>
      <c r="X508" s="26"/>
      <c r="Y508" s="384"/>
      <c r="Z508" s="384"/>
    </row>
    <row r="509" spans="1:26" ht="11.25" customHeight="1">
      <c r="A509" s="384"/>
      <c r="B509" s="384"/>
      <c r="C509" s="384"/>
      <c r="D509" s="384"/>
      <c r="E509" s="384"/>
      <c r="F509" s="384"/>
      <c r="G509" s="384"/>
      <c r="H509" s="385"/>
      <c r="I509" s="26"/>
      <c r="J509" s="26"/>
      <c r="K509" s="26"/>
      <c r="L509" s="384"/>
      <c r="M509" s="384"/>
      <c r="N509" s="384"/>
      <c r="O509" s="384"/>
      <c r="P509" s="384"/>
      <c r="Q509" s="384"/>
      <c r="R509" s="384"/>
      <c r="S509" s="384"/>
      <c r="T509" s="26"/>
      <c r="U509" s="26"/>
      <c r="V509" s="26"/>
      <c r="W509" s="26"/>
      <c r="X509" s="26"/>
      <c r="Y509" s="384"/>
      <c r="Z509" s="384"/>
    </row>
    <row r="510" spans="1:26" ht="11.25" customHeight="1">
      <c r="A510" s="384"/>
      <c r="B510" s="384"/>
      <c r="C510" s="384"/>
      <c r="D510" s="384"/>
      <c r="E510" s="384"/>
      <c r="F510" s="384"/>
      <c r="G510" s="384"/>
      <c r="H510" s="385"/>
      <c r="I510" s="26"/>
      <c r="J510" s="26"/>
      <c r="K510" s="26"/>
      <c r="L510" s="384"/>
      <c r="M510" s="384"/>
      <c r="N510" s="384"/>
      <c r="O510" s="384"/>
      <c r="P510" s="384"/>
      <c r="Q510" s="384"/>
      <c r="R510" s="384"/>
      <c r="S510" s="384"/>
      <c r="T510" s="26"/>
      <c r="U510" s="26"/>
      <c r="V510" s="26"/>
      <c r="W510" s="26"/>
      <c r="X510" s="26"/>
      <c r="Y510" s="384"/>
      <c r="Z510" s="384"/>
    </row>
    <row r="511" spans="1:26" ht="11.25" customHeight="1">
      <c r="A511" s="384"/>
      <c r="B511" s="384"/>
      <c r="C511" s="384"/>
      <c r="D511" s="384"/>
      <c r="E511" s="384"/>
      <c r="F511" s="384"/>
      <c r="G511" s="384"/>
      <c r="H511" s="385"/>
      <c r="I511" s="26"/>
      <c r="J511" s="26"/>
      <c r="K511" s="26"/>
      <c r="L511" s="384"/>
      <c r="M511" s="384"/>
      <c r="N511" s="384"/>
      <c r="O511" s="384"/>
      <c r="P511" s="384"/>
      <c r="Q511" s="384"/>
      <c r="R511" s="384"/>
      <c r="S511" s="384"/>
      <c r="T511" s="26"/>
      <c r="U511" s="26"/>
      <c r="V511" s="26"/>
      <c r="W511" s="26"/>
      <c r="X511" s="26"/>
      <c r="Y511" s="384"/>
      <c r="Z511" s="384"/>
    </row>
    <row r="512" spans="1:26" ht="11.25" customHeight="1">
      <c r="A512" s="384"/>
      <c r="B512" s="384"/>
      <c r="C512" s="384"/>
      <c r="D512" s="384"/>
      <c r="E512" s="384"/>
      <c r="F512" s="384"/>
      <c r="G512" s="384"/>
      <c r="H512" s="385"/>
      <c r="I512" s="26"/>
      <c r="J512" s="26"/>
      <c r="K512" s="26"/>
      <c r="L512" s="384"/>
      <c r="M512" s="384"/>
      <c r="N512" s="384"/>
      <c r="O512" s="384"/>
      <c r="P512" s="384"/>
      <c r="Q512" s="384"/>
      <c r="R512" s="384"/>
      <c r="S512" s="384"/>
      <c r="T512" s="26"/>
      <c r="U512" s="26"/>
      <c r="V512" s="26"/>
      <c r="W512" s="26"/>
      <c r="X512" s="26"/>
      <c r="Y512" s="384"/>
      <c r="Z512" s="384"/>
    </row>
    <row r="513" spans="1:26" ht="11.25" customHeight="1">
      <c r="A513" s="384"/>
      <c r="B513" s="384"/>
      <c r="C513" s="384"/>
      <c r="D513" s="384"/>
      <c r="E513" s="384"/>
      <c r="F513" s="384"/>
      <c r="G513" s="384"/>
      <c r="H513" s="385"/>
      <c r="I513" s="26"/>
      <c r="J513" s="26"/>
      <c r="K513" s="26"/>
      <c r="L513" s="384"/>
      <c r="M513" s="384"/>
      <c r="N513" s="384"/>
      <c r="O513" s="384"/>
      <c r="P513" s="384"/>
      <c r="Q513" s="384"/>
      <c r="R513" s="384"/>
      <c r="S513" s="384"/>
      <c r="T513" s="26"/>
      <c r="U513" s="26"/>
      <c r="V513" s="26"/>
      <c r="W513" s="26"/>
      <c r="X513" s="26"/>
      <c r="Y513" s="384"/>
      <c r="Z513" s="384"/>
    </row>
    <row r="514" spans="1:26" ht="11.25" customHeight="1">
      <c r="A514" s="384"/>
      <c r="B514" s="384"/>
      <c r="C514" s="384"/>
      <c r="D514" s="384"/>
      <c r="E514" s="384"/>
      <c r="F514" s="384"/>
      <c r="G514" s="384"/>
      <c r="H514" s="385"/>
      <c r="I514" s="26"/>
      <c r="J514" s="26"/>
      <c r="K514" s="26"/>
      <c r="L514" s="384"/>
      <c r="M514" s="384"/>
      <c r="N514" s="384"/>
      <c r="O514" s="384"/>
      <c r="P514" s="384"/>
      <c r="Q514" s="384"/>
      <c r="R514" s="384"/>
      <c r="S514" s="384"/>
      <c r="T514" s="26"/>
      <c r="U514" s="26"/>
      <c r="V514" s="26"/>
      <c r="W514" s="26"/>
      <c r="X514" s="26"/>
      <c r="Y514" s="384"/>
      <c r="Z514" s="384"/>
    </row>
    <row r="515" spans="1:26" ht="11.25" customHeight="1">
      <c r="A515" s="384"/>
      <c r="B515" s="384"/>
      <c r="C515" s="384"/>
      <c r="D515" s="384"/>
      <c r="E515" s="384"/>
      <c r="F515" s="384"/>
      <c r="G515" s="384"/>
      <c r="H515" s="385"/>
      <c r="I515" s="26"/>
      <c r="J515" s="26"/>
      <c r="K515" s="26"/>
      <c r="L515" s="384"/>
      <c r="M515" s="384"/>
      <c r="N515" s="384"/>
      <c r="O515" s="384"/>
      <c r="P515" s="384"/>
      <c r="Q515" s="384"/>
      <c r="R515" s="384"/>
      <c r="S515" s="384"/>
      <c r="T515" s="26"/>
      <c r="U515" s="26"/>
      <c r="V515" s="26"/>
      <c r="W515" s="26"/>
      <c r="X515" s="26"/>
      <c r="Y515" s="384"/>
      <c r="Z515" s="384"/>
    </row>
    <row r="516" spans="1:26" ht="11.25" customHeight="1">
      <c r="A516" s="384"/>
      <c r="B516" s="384"/>
      <c r="C516" s="384"/>
      <c r="D516" s="384"/>
      <c r="E516" s="384"/>
      <c r="F516" s="384"/>
      <c r="G516" s="384"/>
      <c r="H516" s="385"/>
      <c r="I516" s="26"/>
      <c r="J516" s="26"/>
      <c r="K516" s="26"/>
      <c r="L516" s="384"/>
      <c r="M516" s="384"/>
      <c r="N516" s="384"/>
      <c r="O516" s="384"/>
      <c r="P516" s="384"/>
      <c r="Q516" s="384"/>
      <c r="R516" s="384"/>
      <c r="S516" s="384"/>
      <c r="T516" s="26"/>
      <c r="U516" s="26"/>
      <c r="V516" s="26"/>
      <c r="W516" s="26"/>
      <c r="X516" s="26"/>
      <c r="Y516" s="384"/>
      <c r="Z516" s="384"/>
    </row>
    <row r="517" spans="1:26" ht="11.25" customHeight="1">
      <c r="A517" s="384"/>
      <c r="B517" s="384"/>
      <c r="C517" s="384"/>
      <c r="D517" s="384"/>
      <c r="E517" s="384"/>
      <c r="F517" s="384"/>
      <c r="G517" s="384"/>
      <c r="H517" s="385"/>
      <c r="I517" s="26"/>
      <c r="J517" s="26"/>
      <c r="K517" s="26"/>
      <c r="L517" s="384"/>
      <c r="M517" s="384"/>
      <c r="N517" s="384"/>
      <c r="O517" s="384"/>
      <c r="P517" s="384"/>
      <c r="Q517" s="384"/>
      <c r="R517" s="384"/>
      <c r="S517" s="384"/>
      <c r="T517" s="26"/>
      <c r="U517" s="26"/>
      <c r="V517" s="26"/>
      <c r="W517" s="26"/>
      <c r="X517" s="26"/>
      <c r="Y517" s="384"/>
      <c r="Z517" s="384"/>
    </row>
    <row r="518" spans="1:26" ht="11.25" customHeight="1">
      <c r="A518" s="384"/>
      <c r="B518" s="384"/>
      <c r="C518" s="384"/>
      <c r="D518" s="384"/>
      <c r="E518" s="384"/>
      <c r="F518" s="384"/>
      <c r="G518" s="384"/>
      <c r="H518" s="385"/>
      <c r="I518" s="26"/>
      <c r="J518" s="26"/>
      <c r="K518" s="26"/>
      <c r="L518" s="384"/>
      <c r="M518" s="384"/>
      <c r="N518" s="384"/>
      <c r="O518" s="384"/>
      <c r="P518" s="384"/>
      <c r="Q518" s="384"/>
      <c r="R518" s="384"/>
      <c r="S518" s="384"/>
      <c r="T518" s="26"/>
      <c r="U518" s="26"/>
      <c r="V518" s="26"/>
      <c r="W518" s="26"/>
      <c r="X518" s="26"/>
      <c r="Y518" s="384"/>
      <c r="Z518" s="384"/>
    </row>
    <row r="519" spans="1:26" ht="11.25" customHeight="1">
      <c r="A519" s="384"/>
      <c r="B519" s="384"/>
      <c r="C519" s="384"/>
      <c r="D519" s="384"/>
      <c r="E519" s="384"/>
      <c r="F519" s="384"/>
      <c r="G519" s="384"/>
      <c r="H519" s="385"/>
      <c r="I519" s="26"/>
      <c r="J519" s="26"/>
      <c r="K519" s="26"/>
      <c r="L519" s="384"/>
      <c r="M519" s="384"/>
      <c r="N519" s="384"/>
      <c r="O519" s="384"/>
      <c r="P519" s="384"/>
      <c r="Q519" s="384"/>
      <c r="R519" s="384"/>
      <c r="S519" s="384"/>
      <c r="T519" s="26"/>
      <c r="U519" s="26"/>
      <c r="V519" s="26"/>
      <c r="W519" s="26"/>
      <c r="X519" s="26"/>
      <c r="Y519" s="384"/>
      <c r="Z519" s="384"/>
    </row>
    <row r="520" spans="1:26" ht="11.25" customHeight="1">
      <c r="A520" s="384"/>
      <c r="B520" s="384"/>
      <c r="C520" s="384"/>
      <c r="D520" s="384"/>
      <c r="E520" s="384"/>
      <c r="F520" s="384"/>
      <c r="G520" s="384"/>
      <c r="H520" s="385"/>
      <c r="I520" s="26"/>
      <c r="J520" s="26"/>
      <c r="K520" s="26"/>
      <c r="L520" s="384"/>
      <c r="M520" s="384"/>
      <c r="N520" s="384"/>
      <c r="O520" s="384"/>
      <c r="P520" s="384"/>
      <c r="Q520" s="384"/>
      <c r="R520" s="384"/>
      <c r="S520" s="384"/>
      <c r="T520" s="26"/>
      <c r="U520" s="26"/>
      <c r="V520" s="26"/>
      <c r="W520" s="26"/>
      <c r="X520" s="26"/>
      <c r="Y520" s="384"/>
      <c r="Z520" s="384"/>
    </row>
    <row r="521" spans="1:26" ht="11.25" customHeight="1">
      <c r="A521" s="384"/>
      <c r="B521" s="384"/>
      <c r="C521" s="384"/>
      <c r="D521" s="384"/>
      <c r="E521" s="384"/>
      <c r="F521" s="384"/>
      <c r="G521" s="384"/>
      <c r="H521" s="385"/>
      <c r="I521" s="26"/>
      <c r="J521" s="26"/>
      <c r="K521" s="26"/>
      <c r="L521" s="384"/>
      <c r="M521" s="384"/>
      <c r="N521" s="384"/>
      <c r="O521" s="384"/>
      <c r="P521" s="384"/>
      <c r="Q521" s="384"/>
      <c r="R521" s="384"/>
      <c r="S521" s="384"/>
      <c r="T521" s="26"/>
      <c r="U521" s="26"/>
      <c r="V521" s="26"/>
      <c r="W521" s="26"/>
      <c r="X521" s="26"/>
      <c r="Y521" s="384"/>
      <c r="Z521" s="384"/>
    </row>
    <row r="522" spans="1:26" ht="11.25" customHeight="1">
      <c r="A522" s="384"/>
      <c r="B522" s="384"/>
      <c r="C522" s="384"/>
      <c r="D522" s="384"/>
      <c r="E522" s="384"/>
      <c r="F522" s="384"/>
      <c r="G522" s="384"/>
      <c r="H522" s="385"/>
      <c r="I522" s="26"/>
      <c r="J522" s="26"/>
      <c r="K522" s="26"/>
      <c r="L522" s="384"/>
      <c r="M522" s="384"/>
      <c r="N522" s="384"/>
      <c r="O522" s="384"/>
      <c r="P522" s="384"/>
      <c r="Q522" s="384"/>
      <c r="R522" s="384"/>
      <c r="S522" s="384"/>
      <c r="T522" s="26"/>
      <c r="U522" s="26"/>
      <c r="V522" s="26"/>
      <c r="W522" s="26"/>
      <c r="X522" s="26"/>
      <c r="Y522" s="384"/>
      <c r="Z522" s="384"/>
    </row>
    <row r="523" spans="1:26" ht="11.25" customHeight="1">
      <c r="A523" s="384"/>
      <c r="B523" s="384"/>
      <c r="C523" s="384"/>
      <c r="D523" s="384"/>
      <c r="E523" s="384"/>
      <c r="F523" s="384"/>
      <c r="G523" s="384"/>
      <c r="H523" s="385"/>
      <c r="I523" s="26"/>
      <c r="J523" s="26"/>
      <c r="K523" s="26"/>
      <c r="L523" s="384"/>
      <c r="M523" s="384"/>
      <c r="N523" s="384"/>
      <c r="O523" s="384"/>
      <c r="P523" s="384"/>
      <c r="Q523" s="384"/>
      <c r="R523" s="384"/>
      <c r="S523" s="384"/>
      <c r="T523" s="26"/>
      <c r="U523" s="26"/>
      <c r="V523" s="26"/>
      <c r="W523" s="26"/>
      <c r="X523" s="26"/>
      <c r="Y523" s="384"/>
      <c r="Z523" s="384"/>
    </row>
    <row r="524" spans="1:26" ht="11.25" customHeight="1">
      <c r="A524" s="384"/>
      <c r="B524" s="384"/>
      <c r="C524" s="384"/>
      <c r="D524" s="384"/>
      <c r="E524" s="384"/>
      <c r="F524" s="384"/>
      <c r="G524" s="384"/>
      <c r="H524" s="385"/>
      <c r="I524" s="26"/>
      <c r="J524" s="26"/>
      <c r="K524" s="26"/>
      <c r="L524" s="384"/>
      <c r="M524" s="384"/>
      <c r="N524" s="384"/>
      <c r="O524" s="384"/>
      <c r="P524" s="384"/>
      <c r="Q524" s="384"/>
      <c r="R524" s="384"/>
      <c r="S524" s="384"/>
      <c r="T524" s="26"/>
      <c r="U524" s="26"/>
      <c r="V524" s="26"/>
      <c r="W524" s="26"/>
      <c r="X524" s="26"/>
      <c r="Y524" s="384"/>
      <c r="Z524" s="384"/>
    </row>
    <row r="525" spans="1:26" ht="11.25" customHeight="1">
      <c r="A525" s="384"/>
      <c r="B525" s="384"/>
      <c r="C525" s="384"/>
      <c r="D525" s="384"/>
      <c r="E525" s="384"/>
      <c r="F525" s="384"/>
      <c r="G525" s="384"/>
      <c r="H525" s="385"/>
      <c r="I525" s="26"/>
      <c r="J525" s="26"/>
      <c r="K525" s="26"/>
      <c r="L525" s="384"/>
      <c r="M525" s="384"/>
      <c r="N525" s="384"/>
      <c r="O525" s="384"/>
      <c r="P525" s="384"/>
      <c r="Q525" s="384"/>
      <c r="R525" s="384"/>
      <c r="S525" s="384"/>
      <c r="T525" s="26"/>
      <c r="U525" s="26"/>
      <c r="V525" s="26"/>
      <c r="W525" s="26"/>
      <c r="X525" s="26"/>
      <c r="Y525" s="384"/>
      <c r="Z525" s="384"/>
    </row>
    <row r="526" spans="1:26" ht="11.25" customHeight="1">
      <c r="A526" s="384"/>
      <c r="B526" s="384"/>
      <c r="C526" s="384"/>
      <c r="D526" s="384"/>
      <c r="E526" s="384"/>
      <c r="F526" s="384"/>
      <c r="G526" s="384"/>
      <c r="H526" s="385"/>
      <c r="I526" s="26"/>
      <c r="J526" s="26"/>
      <c r="K526" s="26"/>
      <c r="L526" s="384"/>
      <c r="M526" s="384"/>
      <c r="N526" s="384"/>
      <c r="O526" s="384"/>
      <c r="P526" s="384"/>
      <c r="Q526" s="384"/>
      <c r="R526" s="384"/>
      <c r="S526" s="384"/>
      <c r="T526" s="26"/>
      <c r="U526" s="26"/>
      <c r="V526" s="26"/>
      <c r="W526" s="26"/>
      <c r="X526" s="26"/>
      <c r="Y526" s="384"/>
      <c r="Z526" s="384"/>
    </row>
    <row r="527" spans="1:26" ht="11.25" customHeight="1">
      <c r="A527" s="384"/>
      <c r="B527" s="384"/>
      <c r="C527" s="384"/>
      <c r="D527" s="384"/>
      <c r="E527" s="384"/>
      <c r="F527" s="384"/>
      <c r="G527" s="384"/>
      <c r="H527" s="385"/>
      <c r="I527" s="26"/>
      <c r="J527" s="26"/>
      <c r="K527" s="26"/>
      <c r="L527" s="384"/>
      <c r="M527" s="384"/>
      <c r="N527" s="384"/>
      <c r="O527" s="384"/>
      <c r="P527" s="384"/>
      <c r="Q527" s="384"/>
      <c r="R527" s="384"/>
      <c r="S527" s="384"/>
      <c r="T527" s="26"/>
      <c r="U527" s="26"/>
      <c r="V527" s="26"/>
      <c r="W527" s="26"/>
      <c r="X527" s="26"/>
      <c r="Y527" s="384"/>
      <c r="Z527" s="384"/>
    </row>
    <row r="528" spans="1:26" ht="11.25" customHeight="1">
      <c r="A528" s="384"/>
      <c r="B528" s="384"/>
      <c r="C528" s="384"/>
      <c r="D528" s="384"/>
      <c r="E528" s="384"/>
      <c r="F528" s="384"/>
      <c r="G528" s="384"/>
      <c r="H528" s="385"/>
      <c r="I528" s="26"/>
      <c r="J528" s="26"/>
      <c r="K528" s="26"/>
      <c r="L528" s="384"/>
      <c r="M528" s="384"/>
      <c r="N528" s="384"/>
      <c r="O528" s="384"/>
      <c r="P528" s="384"/>
      <c r="Q528" s="384"/>
      <c r="R528" s="384"/>
      <c r="S528" s="384"/>
      <c r="T528" s="26"/>
      <c r="U528" s="26"/>
      <c r="V528" s="26"/>
      <c r="W528" s="26"/>
      <c r="X528" s="26"/>
      <c r="Y528" s="384"/>
      <c r="Z528" s="384"/>
    </row>
    <row r="529" spans="1:26" ht="11.25" customHeight="1">
      <c r="A529" s="384"/>
      <c r="B529" s="384"/>
      <c r="C529" s="384"/>
      <c r="D529" s="384"/>
      <c r="E529" s="384"/>
      <c r="F529" s="384"/>
      <c r="G529" s="384"/>
      <c r="H529" s="385"/>
      <c r="I529" s="26"/>
      <c r="J529" s="26"/>
      <c r="K529" s="26"/>
      <c r="L529" s="384"/>
      <c r="M529" s="384"/>
      <c r="N529" s="384"/>
      <c r="O529" s="384"/>
      <c r="P529" s="384"/>
      <c r="Q529" s="384"/>
      <c r="R529" s="384"/>
      <c r="S529" s="384"/>
      <c r="T529" s="26"/>
      <c r="U529" s="26"/>
      <c r="V529" s="26"/>
      <c r="W529" s="26"/>
      <c r="X529" s="26"/>
      <c r="Y529" s="384"/>
      <c r="Z529" s="384"/>
    </row>
    <row r="530" spans="1:26" ht="11.25" customHeight="1">
      <c r="A530" s="384"/>
      <c r="B530" s="384"/>
      <c r="C530" s="384"/>
      <c r="D530" s="384"/>
      <c r="E530" s="384"/>
      <c r="F530" s="384"/>
      <c r="G530" s="384"/>
      <c r="H530" s="385"/>
      <c r="I530" s="26"/>
      <c r="J530" s="26"/>
      <c r="K530" s="26"/>
      <c r="L530" s="384"/>
      <c r="M530" s="384"/>
      <c r="N530" s="384"/>
      <c r="O530" s="384"/>
      <c r="P530" s="384"/>
      <c r="Q530" s="384"/>
      <c r="R530" s="384"/>
      <c r="S530" s="384"/>
      <c r="T530" s="26"/>
      <c r="U530" s="26"/>
      <c r="V530" s="26"/>
      <c r="W530" s="26"/>
      <c r="X530" s="26"/>
      <c r="Y530" s="384"/>
      <c r="Z530" s="384"/>
    </row>
    <row r="531" spans="1:26" ht="11.25" customHeight="1">
      <c r="A531" s="384"/>
      <c r="B531" s="384"/>
      <c r="C531" s="384"/>
      <c r="D531" s="384"/>
      <c r="E531" s="384"/>
      <c r="F531" s="384"/>
      <c r="G531" s="384"/>
      <c r="H531" s="385"/>
      <c r="I531" s="26"/>
      <c r="J531" s="26"/>
      <c r="K531" s="26"/>
      <c r="L531" s="384"/>
      <c r="M531" s="384"/>
      <c r="N531" s="384"/>
      <c r="O531" s="384"/>
      <c r="P531" s="384"/>
      <c r="Q531" s="384"/>
      <c r="R531" s="384"/>
      <c r="S531" s="384"/>
      <c r="T531" s="26"/>
      <c r="U531" s="26"/>
      <c r="V531" s="26"/>
      <c r="W531" s="26"/>
      <c r="X531" s="26"/>
      <c r="Y531" s="384"/>
      <c r="Z531" s="384"/>
    </row>
    <row r="532" spans="1:26" ht="11.25" customHeight="1">
      <c r="A532" s="384"/>
      <c r="B532" s="384"/>
      <c r="C532" s="384"/>
      <c r="D532" s="384"/>
      <c r="E532" s="384"/>
      <c r="F532" s="384"/>
      <c r="G532" s="384"/>
      <c r="H532" s="385"/>
      <c r="I532" s="26"/>
      <c r="J532" s="26"/>
      <c r="K532" s="26"/>
      <c r="L532" s="384"/>
      <c r="M532" s="384"/>
      <c r="N532" s="384"/>
      <c r="O532" s="384"/>
      <c r="P532" s="384"/>
      <c r="Q532" s="384"/>
      <c r="R532" s="384"/>
      <c r="S532" s="384"/>
      <c r="T532" s="26"/>
      <c r="U532" s="26"/>
      <c r="V532" s="26"/>
      <c r="W532" s="26"/>
      <c r="X532" s="26"/>
      <c r="Y532" s="384"/>
      <c r="Z532" s="384"/>
    </row>
    <row r="533" spans="1:26" ht="11.25" customHeight="1">
      <c r="A533" s="384"/>
      <c r="B533" s="384"/>
      <c r="C533" s="384"/>
      <c r="D533" s="384"/>
      <c r="E533" s="384"/>
      <c r="F533" s="384"/>
      <c r="G533" s="384"/>
      <c r="H533" s="385"/>
      <c r="I533" s="26"/>
      <c r="J533" s="26"/>
      <c r="K533" s="26"/>
      <c r="L533" s="384"/>
      <c r="M533" s="384"/>
      <c r="N533" s="384"/>
      <c r="O533" s="384"/>
      <c r="P533" s="384"/>
      <c r="Q533" s="384"/>
      <c r="R533" s="384"/>
      <c r="S533" s="384"/>
      <c r="T533" s="26"/>
      <c r="U533" s="26"/>
      <c r="V533" s="26"/>
      <c r="W533" s="26"/>
      <c r="X533" s="26"/>
      <c r="Y533" s="384"/>
      <c r="Z533" s="384"/>
    </row>
    <row r="534" spans="1:26" ht="11.25" customHeight="1">
      <c r="A534" s="384"/>
      <c r="B534" s="384"/>
      <c r="C534" s="384"/>
      <c r="D534" s="384"/>
      <c r="E534" s="384"/>
      <c r="F534" s="384"/>
      <c r="G534" s="384"/>
      <c r="H534" s="385"/>
      <c r="I534" s="26"/>
      <c r="J534" s="26"/>
      <c r="K534" s="26"/>
      <c r="L534" s="384"/>
      <c r="M534" s="384"/>
      <c r="N534" s="384"/>
      <c r="O534" s="384"/>
      <c r="P534" s="384"/>
      <c r="Q534" s="384"/>
      <c r="R534" s="384"/>
      <c r="S534" s="384"/>
      <c r="T534" s="26"/>
      <c r="U534" s="26"/>
      <c r="V534" s="26"/>
      <c r="W534" s="26"/>
      <c r="X534" s="26"/>
      <c r="Y534" s="384"/>
      <c r="Z534" s="384"/>
    </row>
    <row r="535" spans="1:26" ht="11.25" customHeight="1">
      <c r="A535" s="384"/>
      <c r="B535" s="384"/>
      <c r="C535" s="384"/>
      <c r="D535" s="384"/>
      <c r="E535" s="384"/>
      <c r="F535" s="384"/>
      <c r="G535" s="384"/>
      <c r="H535" s="385"/>
      <c r="I535" s="26"/>
      <c r="J535" s="26"/>
      <c r="K535" s="26"/>
      <c r="L535" s="384"/>
      <c r="M535" s="384"/>
      <c r="N535" s="384"/>
      <c r="O535" s="384"/>
      <c r="P535" s="384"/>
      <c r="Q535" s="384"/>
      <c r="R535" s="384"/>
      <c r="S535" s="384"/>
      <c r="T535" s="26"/>
      <c r="U535" s="26"/>
      <c r="V535" s="26"/>
      <c r="W535" s="26"/>
      <c r="X535" s="26"/>
      <c r="Y535" s="384"/>
      <c r="Z535" s="384"/>
    </row>
    <row r="536" spans="1:26" ht="11.25" customHeight="1">
      <c r="A536" s="384"/>
      <c r="B536" s="384"/>
      <c r="C536" s="384"/>
      <c r="D536" s="384"/>
      <c r="E536" s="384"/>
      <c r="F536" s="384"/>
      <c r="G536" s="384"/>
      <c r="H536" s="385"/>
      <c r="I536" s="26"/>
      <c r="J536" s="26"/>
      <c r="K536" s="26"/>
      <c r="L536" s="384"/>
      <c r="M536" s="384"/>
      <c r="N536" s="384"/>
      <c r="O536" s="384"/>
      <c r="P536" s="384"/>
      <c r="Q536" s="384"/>
      <c r="R536" s="384"/>
      <c r="S536" s="384"/>
      <c r="T536" s="26"/>
      <c r="U536" s="26"/>
      <c r="V536" s="26"/>
      <c r="W536" s="26"/>
      <c r="X536" s="26"/>
      <c r="Y536" s="384"/>
      <c r="Z536" s="384"/>
    </row>
    <row r="537" spans="1:26" ht="11.25" customHeight="1">
      <c r="A537" s="384"/>
      <c r="B537" s="384"/>
      <c r="C537" s="384"/>
      <c r="D537" s="384"/>
      <c r="E537" s="384"/>
      <c r="F537" s="384"/>
      <c r="G537" s="384"/>
      <c r="H537" s="385"/>
      <c r="I537" s="26"/>
      <c r="J537" s="26"/>
      <c r="K537" s="26"/>
      <c r="L537" s="384"/>
      <c r="M537" s="384"/>
      <c r="N537" s="384"/>
      <c r="O537" s="384"/>
      <c r="P537" s="384"/>
      <c r="Q537" s="384"/>
      <c r="R537" s="384"/>
      <c r="S537" s="384"/>
      <c r="T537" s="26"/>
      <c r="U537" s="26"/>
      <c r="V537" s="26"/>
      <c r="W537" s="26"/>
      <c r="X537" s="26"/>
      <c r="Y537" s="384"/>
      <c r="Z537" s="384"/>
    </row>
    <row r="538" spans="1:26" ht="11.25" customHeight="1">
      <c r="A538" s="384"/>
      <c r="B538" s="384"/>
      <c r="C538" s="384"/>
      <c r="D538" s="384"/>
      <c r="E538" s="384"/>
      <c r="F538" s="384"/>
      <c r="G538" s="384"/>
      <c r="H538" s="385"/>
      <c r="I538" s="26"/>
      <c r="J538" s="26"/>
      <c r="K538" s="26"/>
      <c r="L538" s="384"/>
      <c r="M538" s="384"/>
      <c r="N538" s="384"/>
      <c r="O538" s="384"/>
      <c r="P538" s="384"/>
      <c r="Q538" s="384"/>
      <c r="R538" s="384"/>
      <c r="S538" s="384"/>
      <c r="T538" s="26"/>
      <c r="U538" s="26"/>
      <c r="V538" s="26"/>
      <c r="W538" s="26"/>
      <c r="X538" s="26"/>
      <c r="Y538" s="384"/>
      <c r="Z538" s="384"/>
    </row>
    <row r="539" spans="1:26" ht="11.25" customHeight="1">
      <c r="A539" s="384"/>
      <c r="B539" s="384"/>
      <c r="C539" s="384"/>
      <c r="D539" s="384"/>
      <c r="E539" s="384"/>
      <c r="F539" s="384"/>
      <c r="G539" s="384"/>
      <c r="H539" s="385"/>
      <c r="I539" s="26"/>
      <c r="J539" s="26"/>
      <c r="K539" s="26"/>
      <c r="L539" s="384"/>
      <c r="M539" s="384"/>
      <c r="N539" s="384"/>
      <c r="O539" s="384"/>
      <c r="P539" s="384"/>
      <c r="Q539" s="384"/>
      <c r="R539" s="384"/>
      <c r="S539" s="384"/>
      <c r="T539" s="26"/>
      <c r="U539" s="26"/>
      <c r="V539" s="26"/>
      <c r="W539" s="26"/>
      <c r="X539" s="26"/>
      <c r="Y539" s="384"/>
      <c r="Z539" s="384"/>
    </row>
    <row r="540" spans="1:26" ht="11.25" customHeight="1">
      <c r="A540" s="384"/>
      <c r="B540" s="384"/>
      <c r="C540" s="384"/>
      <c r="D540" s="384"/>
      <c r="E540" s="384"/>
      <c r="F540" s="384"/>
      <c r="G540" s="384"/>
      <c r="H540" s="385"/>
      <c r="I540" s="26"/>
      <c r="J540" s="26"/>
      <c r="K540" s="26"/>
      <c r="L540" s="384"/>
      <c r="M540" s="384"/>
      <c r="N540" s="384"/>
      <c r="O540" s="384"/>
      <c r="P540" s="384"/>
      <c r="Q540" s="384"/>
      <c r="R540" s="384"/>
      <c r="S540" s="384"/>
      <c r="T540" s="26"/>
      <c r="U540" s="26"/>
      <c r="V540" s="26"/>
      <c r="W540" s="26"/>
      <c r="X540" s="26"/>
      <c r="Y540" s="384"/>
      <c r="Z540" s="384"/>
    </row>
    <row r="541" spans="1:26" ht="11.25" customHeight="1">
      <c r="A541" s="384"/>
      <c r="B541" s="384"/>
      <c r="C541" s="384"/>
      <c r="D541" s="384"/>
      <c r="E541" s="384"/>
      <c r="F541" s="384"/>
      <c r="G541" s="384"/>
      <c r="H541" s="385"/>
      <c r="I541" s="26"/>
      <c r="J541" s="26"/>
      <c r="K541" s="26"/>
      <c r="L541" s="384"/>
      <c r="M541" s="384"/>
      <c r="N541" s="384"/>
      <c r="O541" s="384"/>
      <c r="P541" s="384"/>
      <c r="Q541" s="384"/>
      <c r="R541" s="384"/>
      <c r="S541" s="384"/>
      <c r="T541" s="26"/>
      <c r="U541" s="26"/>
      <c r="V541" s="26"/>
      <c r="W541" s="26"/>
      <c r="X541" s="26"/>
      <c r="Y541" s="384"/>
      <c r="Z541" s="384"/>
    </row>
    <row r="542" spans="1:26" ht="11.25" customHeight="1">
      <c r="A542" s="384"/>
      <c r="B542" s="384"/>
      <c r="C542" s="384"/>
      <c r="D542" s="384"/>
      <c r="E542" s="384"/>
      <c r="F542" s="384"/>
      <c r="G542" s="384"/>
      <c r="H542" s="385"/>
      <c r="I542" s="26"/>
      <c r="J542" s="26"/>
      <c r="K542" s="26"/>
      <c r="L542" s="384"/>
      <c r="M542" s="384"/>
      <c r="N542" s="384"/>
      <c r="O542" s="384"/>
      <c r="P542" s="384"/>
      <c r="Q542" s="384"/>
      <c r="R542" s="384"/>
      <c r="S542" s="384"/>
      <c r="T542" s="26"/>
      <c r="U542" s="26"/>
      <c r="V542" s="26"/>
      <c r="W542" s="26"/>
      <c r="X542" s="26"/>
      <c r="Y542" s="384"/>
      <c r="Z542" s="384"/>
    </row>
    <row r="543" spans="1:26" ht="11.25" customHeight="1">
      <c r="A543" s="384"/>
      <c r="B543" s="384"/>
      <c r="C543" s="384"/>
      <c r="D543" s="384"/>
      <c r="E543" s="384"/>
      <c r="F543" s="384"/>
      <c r="G543" s="384"/>
      <c r="H543" s="385"/>
      <c r="I543" s="26"/>
      <c r="J543" s="26"/>
      <c r="K543" s="26"/>
      <c r="L543" s="384"/>
      <c r="M543" s="384"/>
      <c r="N543" s="384"/>
      <c r="O543" s="384"/>
      <c r="P543" s="384"/>
      <c r="Q543" s="384"/>
      <c r="R543" s="384"/>
      <c r="S543" s="384"/>
      <c r="T543" s="26"/>
      <c r="U543" s="26"/>
      <c r="V543" s="26"/>
      <c r="W543" s="26"/>
      <c r="X543" s="26"/>
      <c r="Y543" s="384"/>
      <c r="Z543" s="384"/>
    </row>
    <row r="544" spans="1:26" ht="11.25" customHeight="1">
      <c r="A544" s="384"/>
      <c r="B544" s="384"/>
      <c r="C544" s="384"/>
      <c r="D544" s="384"/>
      <c r="E544" s="384"/>
      <c r="F544" s="384"/>
      <c r="G544" s="384"/>
      <c r="H544" s="385"/>
      <c r="I544" s="26"/>
      <c r="J544" s="26"/>
      <c r="K544" s="26"/>
      <c r="L544" s="384"/>
      <c r="M544" s="384"/>
      <c r="N544" s="384"/>
      <c r="O544" s="384"/>
      <c r="P544" s="384"/>
      <c r="Q544" s="384"/>
      <c r="R544" s="384"/>
      <c r="S544" s="384"/>
      <c r="T544" s="26"/>
      <c r="U544" s="26"/>
      <c r="V544" s="26"/>
      <c r="W544" s="26"/>
      <c r="X544" s="26"/>
      <c r="Y544" s="384"/>
      <c r="Z544" s="384"/>
    </row>
    <row r="545" spans="1:26" ht="11.25" customHeight="1">
      <c r="A545" s="384"/>
      <c r="B545" s="384"/>
      <c r="C545" s="384"/>
      <c r="D545" s="384"/>
      <c r="E545" s="384"/>
      <c r="F545" s="384"/>
      <c r="G545" s="384"/>
      <c r="H545" s="385"/>
      <c r="I545" s="26"/>
      <c r="J545" s="26"/>
      <c r="K545" s="26"/>
      <c r="L545" s="384"/>
      <c r="M545" s="384"/>
      <c r="N545" s="384"/>
      <c r="O545" s="384"/>
      <c r="P545" s="384"/>
      <c r="Q545" s="384"/>
      <c r="R545" s="384"/>
      <c r="S545" s="384"/>
      <c r="T545" s="26"/>
      <c r="U545" s="26"/>
      <c r="V545" s="26"/>
      <c r="W545" s="26"/>
      <c r="X545" s="26"/>
      <c r="Y545" s="384"/>
      <c r="Z545" s="384"/>
    </row>
    <row r="546" spans="1:26" ht="11.25" customHeight="1">
      <c r="A546" s="384"/>
      <c r="B546" s="384"/>
      <c r="C546" s="384"/>
      <c r="D546" s="384"/>
      <c r="E546" s="384"/>
      <c r="F546" s="384"/>
      <c r="G546" s="384"/>
      <c r="H546" s="385"/>
      <c r="I546" s="26"/>
      <c r="J546" s="26"/>
      <c r="K546" s="26"/>
      <c r="L546" s="384"/>
      <c r="M546" s="384"/>
      <c r="N546" s="384"/>
      <c r="O546" s="384"/>
      <c r="P546" s="384"/>
      <c r="Q546" s="384"/>
      <c r="R546" s="384"/>
      <c r="S546" s="384"/>
      <c r="T546" s="26"/>
      <c r="U546" s="26"/>
      <c r="V546" s="26"/>
      <c r="W546" s="26"/>
      <c r="X546" s="26"/>
      <c r="Y546" s="384"/>
      <c r="Z546" s="384"/>
    </row>
    <row r="547" spans="1:26" ht="11.25" customHeight="1">
      <c r="A547" s="384"/>
      <c r="B547" s="384"/>
      <c r="C547" s="384"/>
      <c r="D547" s="384"/>
      <c r="E547" s="384"/>
      <c r="F547" s="384"/>
      <c r="G547" s="384"/>
      <c r="H547" s="385"/>
      <c r="I547" s="26"/>
      <c r="J547" s="26"/>
      <c r="K547" s="26"/>
      <c r="L547" s="384"/>
      <c r="M547" s="384"/>
      <c r="N547" s="384"/>
      <c r="O547" s="384"/>
      <c r="P547" s="384"/>
      <c r="Q547" s="384"/>
      <c r="R547" s="384"/>
      <c r="S547" s="384"/>
      <c r="T547" s="26"/>
      <c r="U547" s="26"/>
      <c r="V547" s="26"/>
      <c r="W547" s="26"/>
      <c r="X547" s="26"/>
      <c r="Y547" s="384"/>
      <c r="Z547" s="384"/>
    </row>
    <row r="548" spans="1:26" ht="11.25" customHeight="1">
      <c r="A548" s="384"/>
      <c r="B548" s="384"/>
      <c r="C548" s="384"/>
      <c r="D548" s="384"/>
      <c r="E548" s="384"/>
      <c r="F548" s="384"/>
      <c r="G548" s="384"/>
      <c r="H548" s="385"/>
      <c r="I548" s="26"/>
      <c r="J548" s="26"/>
      <c r="K548" s="26"/>
      <c r="L548" s="384"/>
      <c r="M548" s="384"/>
      <c r="N548" s="384"/>
      <c r="O548" s="384"/>
      <c r="P548" s="384"/>
      <c r="Q548" s="384"/>
      <c r="R548" s="384"/>
      <c r="S548" s="384"/>
      <c r="T548" s="26"/>
      <c r="U548" s="26"/>
      <c r="V548" s="26"/>
      <c r="W548" s="26"/>
      <c r="X548" s="26"/>
      <c r="Y548" s="384"/>
      <c r="Z548" s="384"/>
    </row>
    <row r="549" spans="1:26" ht="11.25" customHeight="1">
      <c r="A549" s="384"/>
      <c r="B549" s="384"/>
      <c r="C549" s="384"/>
      <c r="D549" s="384"/>
      <c r="E549" s="384"/>
      <c r="F549" s="384"/>
      <c r="G549" s="384"/>
      <c r="H549" s="385"/>
      <c r="I549" s="26"/>
      <c r="J549" s="26"/>
      <c r="K549" s="26"/>
      <c r="L549" s="384"/>
      <c r="M549" s="384"/>
      <c r="N549" s="384"/>
      <c r="O549" s="384"/>
      <c r="P549" s="384"/>
      <c r="Q549" s="384"/>
      <c r="R549" s="384"/>
      <c r="S549" s="384"/>
      <c r="T549" s="26"/>
      <c r="U549" s="26"/>
      <c r="V549" s="26"/>
      <c r="W549" s="26"/>
      <c r="X549" s="26"/>
      <c r="Y549" s="384"/>
      <c r="Z549" s="384"/>
    </row>
    <row r="550" spans="1:26" ht="11.25" customHeight="1">
      <c r="A550" s="384"/>
      <c r="B550" s="384"/>
      <c r="C550" s="384"/>
      <c r="D550" s="384"/>
      <c r="E550" s="384"/>
      <c r="F550" s="384"/>
      <c r="G550" s="384"/>
      <c r="H550" s="385"/>
      <c r="I550" s="26"/>
      <c r="J550" s="26"/>
      <c r="K550" s="26"/>
      <c r="L550" s="384"/>
      <c r="M550" s="384"/>
      <c r="N550" s="384"/>
      <c r="O550" s="384"/>
      <c r="P550" s="384"/>
      <c r="Q550" s="384"/>
      <c r="R550" s="384"/>
      <c r="S550" s="384"/>
      <c r="T550" s="26"/>
      <c r="U550" s="26"/>
      <c r="V550" s="26"/>
      <c r="W550" s="26"/>
      <c r="X550" s="26"/>
      <c r="Y550" s="384"/>
      <c r="Z550" s="384"/>
    </row>
    <row r="551" spans="1:26" ht="11.25" customHeight="1">
      <c r="A551" s="384"/>
      <c r="B551" s="384"/>
      <c r="C551" s="384"/>
      <c r="D551" s="384"/>
      <c r="E551" s="384"/>
      <c r="F551" s="384"/>
      <c r="G551" s="384"/>
      <c r="H551" s="385"/>
      <c r="I551" s="26"/>
      <c r="J551" s="26"/>
      <c r="K551" s="26"/>
      <c r="L551" s="384"/>
      <c r="M551" s="384"/>
      <c r="N551" s="384"/>
      <c r="O551" s="384"/>
      <c r="P551" s="384"/>
      <c r="Q551" s="384"/>
      <c r="R551" s="384"/>
      <c r="S551" s="384"/>
      <c r="T551" s="26"/>
      <c r="U551" s="26"/>
      <c r="V551" s="26"/>
      <c r="W551" s="26"/>
      <c r="X551" s="26"/>
      <c r="Y551" s="384"/>
      <c r="Z551" s="384"/>
    </row>
    <row r="552" spans="1:26" ht="11.25" customHeight="1">
      <c r="A552" s="384"/>
      <c r="B552" s="384"/>
      <c r="C552" s="384"/>
      <c r="D552" s="384"/>
      <c r="E552" s="384"/>
      <c r="F552" s="384"/>
      <c r="G552" s="384"/>
      <c r="H552" s="385"/>
      <c r="I552" s="26"/>
      <c r="J552" s="26"/>
      <c r="K552" s="26"/>
      <c r="L552" s="384"/>
      <c r="M552" s="384"/>
      <c r="N552" s="384"/>
      <c r="O552" s="384"/>
      <c r="P552" s="384"/>
      <c r="Q552" s="384"/>
      <c r="R552" s="384"/>
      <c r="S552" s="384"/>
      <c r="T552" s="26"/>
      <c r="U552" s="26"/>
      <c r="V552" s="26"/>
      <c r="W552" s="26"/>
      <c r="X552" s="26"/>
      <c r="Y552" s="384"/>
      <c r="Z552" s="384"/>
    </row>
    <row r="553" spans="1:26" ht="11.25" customHeight="1">
      <c r="A553" s="384"/>
      <c r="B553" s="384"/>
      <c r="C553" s="384"/>
      <c r="D553" s="384"/>
      <c r="E553" s="384"/>
      <c r="F553" s="384"/>
      <c r="G553" s="384"/>
      <c r="H553" s="385"/>
      <c r="I553" s="26"/>
      <c r="J553" s="26"/>
      <c r="K553" s="26"/>
      <c r="L553" s="384"/>
      <c r="M553" s="384"/>
      <c r="N553" s="384"/>
      <c r="O553" s="384"/>
      <c r="P553" s="384"/>
      <c r="Q553" s="384"/>
      <c r="R553" s="384"/>
      <c r="S553" s="384"/>
      <c r="T553" s="26"/>
      <c r="U553" s="26"/>
      <c r="V553" s="26"/>
      <c r="W553" s="26"/>
      <c r="X553" s="26"/>
      <c r="Y553" s="384"/>
      <c r="Z553" s="384"/>
    </row>
    <row r="554" spans="1:26" ht="11.25" customHeight="1">
      <c r="A554" s="384"/>
      <c r="B554" s="384"/>
      <c r="C554" s="384"/>
      <c r="D554" s="384"/>
      <c r="E554" s="384"/>
      <c r="F554" s="384"/>
      <c r="G554" s="384"/>
      <c r="H554" s="385"/>
      <c r="I554" s="26"/>
      <c r="J554" s="26"/>
      <c r="K554" s="26"/>
      <c r="L554" s="384"/>
      <c r="M554" s="384"/>
      <c r="N554" s="384"/>
      <c r="O554" s="384"/>
      <c r="P554" s="384"/>
      <c r="Q554" s="384"/>
      <c r="R554" s="384"/>
      <c r="S554" s="384"/>
      <c r="T554" s="26"/>
      <c r="U554" s="26"/>
      <c r="V554" s="26"/>
      <c r="W554" s="26"/>
      <c r="X554" s="26"/>
      <c r="Y554" s="384"/>
      <c r="Z554" s="384"/>
    </row>
    <row r="555" spans="1:26" ht="11.25" customHeight="1">
      <c r="A555" s="384"/>
      <c r="B555" s="384"/>
      <c r="C555" s="384"/>
      <c r="D555" s="384"/>
      <c r="E555" s="384"/>
      <c r="F555" s="384"/>
      <c r="G555" s="384"/>
      <c r="H555" s="385"/>
      <c r="I555" s="26"/>
      <c r="J555" s="26"/>
      <c r="K555" s="26"/>
      <c r="L555" s="384"/>
      <c r="M555" s="384"/>
      <c r="N555" s="384"/>
      <c r="O555" s="384"/>
      <c r="P555" s="384"/>
      <c r="Q555" s="384"/>
      <c r="R555" s="384"/>
      <c r="S555" s="384"/>
      <c r="T555" s="26"/>
      <c r="U555" s="26"/>
      <c r="V555" s="26"/>
      <c r="W555" s="26"/>
      <c r="X555" s="26"/>
      <c r="Y555" s="384"/>
      <c r="Z555" s="384"/>
    </row>
    <row r="556" spans="1:26" ht="11.25" customHeight="1">
      <c r="A556" s="384"/>
      <c r="B556" s="384"/>
      <c r="C556" s="384"/>
      <c r="D556" s="384"/>
      <c r="E556" s="384"/>
      <c r="F556" s="384"/>
      <c r="G556" s="384"/>
      <c r="H556" s="385"/>
      <c r="I556" s="26"/>
      <c r="J556" s="26"/>
      <c r="K556" s="26"/>
      <c r="L556" s="384"/>
      <c r="M556" s="384"/>
      <c r="N556" s="384"/>
      <c r="O556" s="384"/>
      <c r="P556" s="384"/>
      <c r="Q556" s="384"/>
      <c r="R556" s="384"/>
      <c r="S556" s="384"/>
      <c r="T556" s="26"/>
      <c r="U556" s="26"/>
      <c r="V556" s="26"/>
      <c r="W556" s="26"/>
      <c r="X556" s="26"/>
      <c r="Y556" s="384"/>
      <c r="Z556" s="384"/>
    </row>
    <row r="557" spans="1:26" ht="11.25" customHeight="1">
      <c r="A557" s="384"/>
      <c r="B557" s="384"/>
      <c r="C557" s="384"/>
      <c r="D557" s="384"/>
      <c r="E557" s="384"/>
      <c r="F557" s="384"/>
      <c r="G557" s="384"/>
      <c r="H557" s="385"/>
      <c r="I557" s="26"/>
      <c r="J557" s="26"/>
      <c r="K557" s="26"/>
      <c r="L557" s="384"/>
      <c r="M557" s="384"/>
      <c r="N557" s="384"/>
      <c r="O557" s="384"/>
      <c r="P557" s="384"/>
      <c r="Q557" s="384"/>
      <c r="R557" s="384"/>
      <c r="S557" s="384"/>
      <c r="T557" s="26"/>
      <c r="U557" s="26"/>
      <c r="V557" s="26"/>
      <c r="W557" s="26"/>
      <c r="X557" s="26"/>
      <c r="Y557" s="384"/>
      <c r="Z557" s="384"/>
    </row>
    <row r="558" spans="1:26" ht="11.25" customHeight="1">
      <c r="A558" s="384"/>
      <c r="B558" s="384"/>
      <c r="C558" s="384"/>
      <c r="D558" s="384"/>
      <c r="E558" s="384"/>
      <c r="F558" s="384"/>
      <c r="G558" s="384"/>
      <c r="H558" s="385"/>
      <c r="I558" s="26"/>
      <c r="J558" s="26"/>
      <c r="K558" s="26"/>
      <c r="L558" s="384"/>
      <c r="M558" s="384"/>
      <c r="N558" s="384"/>
      <c r="O558" s="384"/>
      <c r="P558" s="384"/>
      <c r="Q558" s="384"/>
      <c r="R558" s="384"/>
      <c r="S558" s="384"/>
      <c r="T558" s="26"/>
      <c r="U558" s="26"/>
      <c r="V558" s="26"/>
      <c r="W558" s="26"/>
      <c r="X558" s="26"/>
      <c r="Y558" s="384"/>
      <c r="Z558" s="384"/>
    </row>
    <row r="559" spans="1:26" ht="11.25" customHeight="1">
      <c r="A559" s="384"/>
      <c r="B559" s="384"/>
      <c r="C559" s="384"/>
      <c r="D559" s="384"/>
      <c r="E559" s="384"/>
      <c r="F559" s="384"/>
      <c r="G559" s="384"/>
      <c r="H559" s="385"/>
      <c r="I559" s="26"/>
      <c r="J559" s="26"/>
      <c r="K559" s="26"/>
      <c r="L559" s="384"/>
      <c r="M559" s="384"/>
      <c r="N559" s="384"/>
      <c r="O559" s="384"/>
      <c r="P559" s="384"/>
      <c r="Q559" s="384"/>
      <c r="R559" s="384"/>
      <c r="S559" s="384"/>
      <c r="T559" s="26"/>
      <c r="U559" s="26"/>
      <c r="V559" s="26"/>
      <c r="W559" s="26"/>
      <c r="X559" s="26"/>
      <c r="Y559" s="384"/>
      <c r="Z559" s="384"/>
    </row>
    <row r="560" spans="1:26" ht="11.25" customHeight="1">
      <c r="A560" s="384"/>
      <c r="B560" s="384"/>
      <c r="C560" s="384"/>
      <c r="D560" s="384"/>
      <c r="E560" s="384"/>
      <c r="F560" s="384"/>
      <c r="G560" s="384"/>
      <c r="H560" s="385"/>
      <c r="I560" s="26"/>
      <c r="J560" s="26"/>
      <c r="K560" s="26"/>
      <c r="L560" s="384"/>
      <c r="M560" s="384"/>
      <c r="N560" s="384"/>
      <c r="O560" s="384"/>
      <c r="P560" s="384"/>
      <c r="Q560" s="384"/>
      <c r="R560" s="384"/>
      <c r="S560" s="384"/>
      <c r="T560" s="26"/>
      <c r="U560" s="26"/>
      <c r="V560" s="26"/>
      <c r="W560" s="26"/>
      <c r="X560" s="26"/>
      <c r="Y560" s="384"/>
      <c r="Z560" s="384"/>
    </row>
    <row r="561" spans="1:26" ht="11.25" customHeight="1">
      <c r="A561" s="384"/>
      <c r="B561" s="384"/>
      <c r="C561" s="384"/>
      <c r="D561" s="384"/>
      <c r="E561" s="384"/>
      <c r="F561" s="384"/>
      <c r="G561" s="384"/>
      <c r="H561" s="385"/>
      <c r="I561" s="26"/>
      <c r="J561" s="26"/>
      <c r="K561" s="26"/>
      <c r="L561" s="384"/>
      <c r="M561" s="384"/>
      <c r="N561" s="384"/>
      <c r="O561" s="384"/>
      <c r="P561" s="384"/>
      <c r="Q561" s="384"/>
      <c r="R561" s="384"/>
      <c r="S561" s="384"/>
      <c r="T561" s="26"/>
      <c r="U561" s="26"/>
      <c r="V561" s="26"/>
      <c r="W561" s="26"/>
      <c r="X561" s="26"/>
      <c r="Y561" s="384"/>
      <c r="Z561" s="384"/>
    </row>
    <row r="562" spans="1:26" ht="11.25" customHeight="1">
      <c r="A562" s="384"/>
      <c r="B562" s="384"/>
      <c r="C562" s="384"/>
      <c r="D562" s="384"/>
      <c r="E562" s="384"/>
      <c r="F562" s="384"/>
      <c r="G562" s="384"/>
      <c r="H562" s="385"/>
      <c r="I562" s="26"/>
      <c r="J562" s="26"/>
      <c r="K562" s="26"/>
      <c r="L562" s="384"/>
      <c r="M562" s="384"/>
      <c r="N562" s="384"/>
      <c r="O562" s="384"/>
      <c r="P562" s="384"/>
      <c r="Q562" s="384"/>
      <c r="R562" s="384"/>
      <c r="S562" s="384"/>
      <c r="T562" s="26"/>
      <c r="U562" s="26"/>
      <c r="V562" s="26"/>
      <c r="W562" s="26"/>
      <c r="X562" s="26"/>
      <c r="Y562" s="384"/>
      <c r="Z562" s="384"/>
    </row>
    <row r="563" spans="1:26" ht="11.25" customHeight="1">
      <c r="A563" s="384"/>
      <c r="B563" s="384"/>
      <c r="C563" s="384"/>
      <c r="D563" s="384"/>
      <c r="E563" s="384"/>
      <c r="F563" s="384"/>
      <c r="G563" s="384"/>
      <c r="H563" s="385"/>
      <c r="I563" s="26"/>
      <c r="J563" s="26"/>
      <c r="K563" s="26"/>
      <c r="L563" s="384"/>
      <c r="M563" s="384"/>
      <c r="N563" s="384"/>
      <c r="O563" s="384"/>
      <c r="P563" s="384"/>
      <c r="Q563" s="384"/>
      <c r="R563" s="384"/>
      <c r="S563" s="384"/>
      <c r="T563" s="26"/>
      <c r="U563" s="26"/>
      <c r="V563" s="26"/>
      <c r="W563" s="26"/>
      <c r="X563" s="26"/>
      <c r="Y563" s="384"/>
      <c r="Z563" s="384"/>
    </row>
    <row r="564" spans="1:26" ht="11.25" customHeight="1">
      <c r="A564" s="384"/>
      <c r="B564" s="384"/>
      <c r="C564" s="384"/>
      <c r="D564" s="384"/>
      <c r="E564" s="384"/>
      <c r="F564" s="384"/>
      <c r="G564" s="384"/>
      <c r="H564" s="385"/>
      <c r="I564" s="26"/>
      <c r="J564" s="26"/>
      <c r="K564" s="26"/>
      <c r="L564" s="384"/>
      <c r="M564" s="384"/>
      <c r="N564" s="384"/>
      <c r="O564" s="384"/>
      <c r="P564" s="384"/>
      <c r="Q564" s="384"/>
      <c r="R564" s="384"/>
      <c r="S564" s="384"/>
      <c r="T564" s="26"/>
      <c r="U564" s="26"/>
      <c r="V564" s="26"/>
      <c r="W564" s="26"/>
      <c r="X564" s="26"/>
      <c r="Y564" s="384"/>
      <c r="Z564" s="384"/>
    </row>
    <row r="565" spans="1:26" ht="11.25" customHeight="1">
      <c r="A565" s="384"/>
      <c r="B565" s="384"/>
      <c r="C565" s="384"/>
      <c r="D565" s="384"/>
      <c r="E565" s="384"/>
      <c r="F565" s="384"/>
      <c r="G565" s="384"/>
      <c r="H565" s="385"/>
      <c r="I565" s="26"/>
      <c r="J565" s="26"/>
      <c r="K565" s="26"/>
      <c r="L565" s="384"/>
      <c r="M565" s="384"/>
      <c r="N565" s="384"/>
      <c r="O565" s="384"/>
      <c r="P565" s="384"/>
      <c r="Q565" s="384"/>
      <c r="R565" s="384"/>
      <c r="S565" s="384"/>
      <c r="T565" s="26"/>
      <c r="U565" s="26"/>
      <c r="V565" s="26"/>
      <c r="W565" s="26"/>
      <c r="X565" s="26"/>
      <c r="Y565" s="384"/>
      <c r="Z565" s="384"/>
    </row>
    <row r="566" spans="1:26" ht="11.25" customHeight="1">
      <c r="A566" s="384"/>
      <c r="B566" s="384"/>
      <c r="C566" s="384"/>
      <c r="D566" s="384"/>
      <c r="E566" s="384"/>
      <c r="F566" s="384"/>
      <c r="G566" s="384"/>
      <c r="H566" s="385"/>
      <c r="I566" s="26"/>
      <c r="J566" s="26"/>
      <c r="K566" s="26"/>
      <c r="L566" s="384"/>
      <c r="M566" s="384"/>
      <c r="N566" s="384"/>
      <c r="O566" s="384"/>
      <c r="P566" s="384"/>
      <c r="Q566" s="384"/>
      <c r="R566" s="384"/>
      <c r="S566" s="384"/>
      <c r="T566" s="26"/>
      <c r="U566" s="26"/>
      <c r="V566" s="26"/>
      <c r="W566" s="26"/>
      <c r="X566" s="26"/>
      <c r="Y566" s="384"/>
      <c r="Z566" s="384"/>
    </row>
    <row r="567" spans="1:26" ht="11.25" customHeight="1">
      <c r="A567" s="384"/>
      <c r="B567" s="384"/>
      <c r="C567" s="384"/>
      <c r="D567" s="384"/>
      <c r="E567" s="384"/>
      <c r="F567" s="384"/>
      <c r="G567" s="384"/>
      <c r="H567" s="385"/>
      <c r="I567" s="26"/>
      <c r="J567" s="26"/>
      <c r="K567" s="26"/>
      <c r="L567" s="384"/>
      <c r="M567" s="384"/>
      <c r="N567" s="384"/>
      <c r="O567" s="384"/>
      <c r="P567" s="384"/>
      <c r="Q567" s="384"/>
      <c r="R567" s="384"/>
      <c r="S567" s="384"/>
      <c r="T567" s="26"/>
      <c r="U567" s="26"/>
      <c r="V567" s="26"/>
      <c r="W567" s="26"/>
      <c r="X567" s="26"/>
      <c r="Y567" s="384"/>
      <c r="Z567" s="384"/>
    </row>
    <row r="568" spans="1:26" ht="11.25" customHeight="1">
      <c r="A568" s="384"/>
      <c r="B568" s="384"/>
      <c r="C568" s="384"/>
      <c r="D568" s="384"/>
      <c r="E568" s="384"/>
      <c r="F568" s="384"/>
      <c r="G568" s="384"/>
      <c r="H568" s="385"/>
      <c r="I568" s="26"/>
      <c r="J568" s="26"/>
      <c r="K568" s="26"/>
      <c r="L568" s="384"/>
      <c r="M568" s="384"/>
      <c r="N568" s="384"/>
      <c r="O568" s="384"/>
      <c r="P568" s="384"/>
      <c r="Q568" s="384"/>
      <c r="R568" s="384"/>
      <c r="S568" s="384"/>
      <c r="T568" s="26"/>
      <c r="U568" s="26"/>
      <c r="V568" s="26"/>
      <c r="W568" s="26"/>
      <c r="X568" s="26"/>
      <c r="Y568" s="384"/>
      <c r="Z568" s="384"/>
    </row>
    <row r="569" spans="1:26" ht="11.25" customHeight="1">
      <c r="A569" s="384"/>
      <c r="B569" s="384"/>
      <c r="C569" s="384"/>
      <c r="D569" s="384"/>
      <c r="E569" s="384"/>
      <c r="F569" s="384"/>
      <c r="G569" s="384"/>
      <c r="H569" s="385"/>
      <c r="I569" s="26"/>
      <c r="J569" s="26"/>
      <c r="K569" s="26"/>
      <c r="L569" s="384"/>
      <c r="M569" s="384"/>
      <c r="N569" s="384"/>
      <c r="O569" s="384"/>
      <c r="P569" s="384"/>
      <c r="Q569" s="384"/>
      <c r="R569" s="384"/>
      <c r="S569" s="384"/>
      <c r="T569" s="26"/>
      <c r="U569" s="26"/>
      <c r="V569" s="26"/>
      <c r="W569" s="26"/>
      <c r="X569" s="26"/>
      <c r="Y569" s="384"/>
      <c r="Z569" s="384"/>
    </row>
    <row r="570" spans="1:26" ht="11.25" customHeight="1">
      <c r="A570" s="384"/>
      <c r="B570" s="384"/>
      <c r="C570" s="384"/>
      <c r="D570" s="384"/>
      <c r="E570" s="384"/>
      <c r="F570" s="384"/>
      <c r="G570" s="384"/>
      <c r="H570" s="385"/>
      <c r="I570" s="26"/>
      <c r="J570" s="26"/>
      <c r="K570" s="26"/>
      <c r="L570" s="384"/>
      <c r="M570" s="384"/>
      <c r="N570" s="384"/>
      <c r="O570" s="384"/>
      <c r="P570" s="384"/>
      <c r="Q570" s="384"/>
      <c r="R570" s="384"/>
      <c r="S570" s="384"/>
      <c r="T570" s="26"/>
      <c r="U570" s="26"/>
      <c r="V570" s="26"/>
      <c r="W570" s="26"/>
      <c r="X570" s="26"/>
      <c r="Y570" s="384"/>
      <c r="Z570" s="384"/>
    </row>
    <row r="571" spans="1:26" ht="11.25" customHeight="1">
      <c r="A571" s="384"/>
      <c r="B571" s="384"/>
      <c r="C571" s="384"/>
      <c r="D571" s="384"/>
      <c r="E571" s="384"/>
      <c r="F571" s="384"/>
      <c r="G571" s="384"/>
      <c r="H571" s="385"/>
      <c r="I571" s="26"/>
      <c r="J571" s="26"/>
      <c r="K571" s="26"/>
      <c r="L571" s="384"/>
      <c r="M571" s="384"/>
      <c r="N571" s="384"/>
      <c r="O571" s="384"/>
      <c r="P571" s="384"/>
      <c r="Q571" s="384"/>
      <c r="R571" s="384"/>
      <c r="S571" s="384"/>
      <c r="T571" s="26"/>
      <c r="U571" s="26"/>
      <c r="V571" s="26"/>
      <c r="W571" s="26"/>
      <c r="X571" s="26"/>
      <c r="Y571" s="384"/>
      <c r="Z571" s="384"/>
    </row>
    <row r="572" spans="1:26" ht="11.25" customHeight="1">
      <c r="A572" s="384"/>
      <c r="B572" s="384"/>
      <c r="C572" s="384"/>
      <c r="D572" s="384"/>
      <c r="E572" s="384"/>
      <c r="F572" s="384"/>
      <c r="G572" s="384"/>
      <c r="H572" s="385"/>
      <c r="I572" s="26"/>
      <c r="J572" s="26"/>
      <c r="K572" s="26"/>
      <c r="L572" s="384"/>
      <c r="M572" s="384"/>
      <c r="N572" s="384"/>
      <c r="O572" s="384"/>
      <c r="P572" s="384"/>
      <c r="Q572" s="384"/>
      <c r="R572" s="384"/>
      <c r="S572" s="384"/>
      <c r="T572" s="26"/>
      <c r="U572" s="26"/>
      <c r="V572" s="26"/>
      <c r="W572" s="26"/>
      <c r="X572" s="26"/>
      <c r="Y572" s="384"/>
      <c r="Z572" s="384"/>
    </row>
    <row r="573" spans="1:26" ht="11.25" customHeight="1">
      <c r="A573" s="384"/>
      <c r="B573" s="384"/>
      <c r="C573" s="384"/>
      <c r="D573" s="384"/>
      <c r="E573" s="384"/>
      <c r="F573" s="384"/>
      <c r="G573" s="384"/>
      <c r="H573" s="385"/>
      <c r="I573" s="26"/>
      <c r="J573" s="26"/>
      <c r="K573" s="26"/>
      <c r="L573" s="384"/>
      <c r="M573" s="384"/>
      <c r="N573" s="384"/>
      <c r="O573" s="384"/>
      <c r="P573" s="384"/>
      <c r="Q573" s="384"/>
      <c r="R573" s="384"/>
      <c r="S573" s="384"/>
      <c r="T573" s="26"/>
      <c r="U573" s="26"/>
      <c r="V573" s="26"/>
      <c r="W573" s="26"/>
      <c r="X573" s="26"/>
      <c r="Y573" s="384"/>
      <c r="Z573" s="384"/>
    </row>
    <row r="574" spans="1:26" ht="11.25" customHeight="1">
      <c r="A574" s="384"/>
      <c r="B574" s="384"/>
      <c r="C574" s="384"/>
      <c r="D574" s="384"/>
      <c r="E574" s="384"/>
      <c r="F574" s="384"/>
      <c r="G574" s="384"/>
      <c r="H574" s="385"/>
      <c r="I574" s="26"/>
      <c r="J574" s="26"/>
      <c r="K574" s="26"/>
      <c r="L574" s="384"/>
      <c r="M574" s="384"/>
      <c r="N574" s="384"/>
      <c r="O574" s="384"/>
      <c r="P574" s="384"/>
      <c r="Q574" s="384"/>
      <c r="R574" s="384"/>
      <c r="S574" s="384"/>
      <c r="T574" s="26"/>
      <c r="U574" s="26"/>
      <c r="V574" s="26"/>
      <c r="W574" s="26"/>
      <c r="X574" s="26"/>
      <c r="Y574" s="384"/>
      <c r="Z574" s="384"/>
    </row>
    <row r="575" spans="1:26" ht="11.25" customHeight="1">
      <c r="A575" s="384"/>
      <c r="B575" s="384"/>
      <c r="C575" s="384"/>
      <c r="D575" s="384"/>
      <c r="E575" s="384"/>
      <c r="F575" s="384"/>
      <c r="G575" s="384"/>
      <c r="H575" s="385"/>
      <c r="I575" s="26"/>
      <c r="J575" s="26"/>
      <c r="K575" s="26"/>
      <c r="L575" s="384"/>
      <c r="M575" s="384"/>
      <c r="N575" s="384"/>
      <c r="O575" s="384"/>
      <c r="P575" s="384"/>
      <c r="Q575" s="384"/>
      <c r="R575" s="384"/>
      <c r="S575" s="384"/>
      <c r="T575" s="26"/>
      <c r="U575" s="26"/>
      <c r="V575" s="26"/>
      <c r="W575" s="26"/>
      <c r="X575" s="26"/>
      <c r="Y575" s="384"/>
      <c r="Z575" s="384"/>
    </row>
    <row r="576" spans="1:26" ht="11.25" customHeight="1">
      <c r="A576" s="384"/>
      <c r="B576" s="384"/>
      <c r="C576" s="384"/>
      <c r="D576" s="384"/>
      <c r="E576" s="384"/>
      <c r="F576" s="384"/>
      <c r="G576" s="384"/>
      <c r="H576" s="385"/>
      <c r="I576" s="26"/>
      <c r="J576" s="26"/>
      <c r="K576" s="26"/>
      <c r="L576" s="384"/>
      <c r="M576" s="384"/>
      <c r="N576" s="384"/>
      <c r="O576" s="384"/>
      <c r="P576" s="384"/>
      <c r="Q576" s="384"/>
      <c r="R576" s="384"/>
      <c r="S576" s="384"/>
      <c r="T576" s="26"/>
      <c r="U576" s="26"/>
      <c r="V576" s="26"/>
      <c r="W576" s="26"/>
      <c r="X576" s="26"/>
      <c r="Y576" s="384"/>
      <c r="Z576" s="384"/>
    </row>
    <row r="577" spans="1:26" ht="11.25" customHeight="1">
      <c r="A577" s="384"/>
      <c r="B577" s="384"/>
      <c r="C577" s="384"/>
      <c r="D577" s="384"/>
      <c r="E577" s="384"/>
      <c r="F577" s="384"/>
      <c r="G577" s="384"/>
      <c r="H577" s="385"/>
      <c r="I577" s="26"/>
      <c r="J577" s="26"/>
      <c r="K577" s="26"/>
      <c r="L577" s="384"/>
      <c r="M577" s="384"/>
      <c r="N577" s="384"/>
      <c r="O577" s="384"/>
      <c r="P577" s="384"/>
      <c r="Q577" s="384"/>
      <c r="R577" s="384"/>
      <c r="S577" s="384"/>
      <c r="T577" s="26"/>
      <c r="U577" s="26"/>
      <c r="V577" s="26"/>
      <c r="W577" s="26"/>
      <c r="X577" s="26"/>
      <c r="Y577" s="384"/>
      <c r="Z577" s="384"/>
    </row>
    <row r="578" spans="1:26" ht="11.25" customHeight="1">
      <c r="A578" s="384"/>
      <c r="B578" s="384"/>
      <c r="C578" s="384"/>
      <c r="D578" s="384"/>
      <c r="E578" s="384"/>
      <c r="F578" s="384"/>
      <c r="G578" s="384"/>
      <c r="H578" s="385"/>
      <c r="I578" s="26"/>
      <c r="J578" s="26"/>
      <c r="K578" s="26"/>
      <c r="L578" s="384"/>
      <c r="M578" s="384"/>
      <c r="N578" s="384"/>
      <c r="O578" s="384"/>
      <c r="P578" s="384"/>
      <c r="Q578" s="384"/>
      <c r="R578" s="384"/>
      <c r="S578" s="384"/>
      <c r="T578" s="26"/>
      <c r="U578" s="26"/>
      <c r="V578" s="26"/>
      <c r="W578" s="26"/>
      <c r="X578" s="26"/>
      <c r="Y578" s="384"/>
      <c r="Z578" s="384"/>
    </row>
    <row r="579" spans="1:26" ht="11.25" customHeight="1">
      <c r="A579" s="384"/>
      <c r="B579" s="384"/>
      <c r="C579" s="384"/>
      <c r="D579" s="384"/>
      <c r="E579" s="384"/>
      <c r="F579" s="384"/>
      <c r="G579" s="384"/>
      <c r="H579" s="385"/>
      <c r="I579" s="26"/>
      <c r="J579" s="26"/>
      <c r="K579" s="26"/>
      <c r="L579" s="384"/>
      <c r="M579" s="384"/>
      <c r="N579" s="384"/>
      <c r="O579" s="384"/>
      <c r="P579" s="384"/>
      <c r="Q579" s="384"/>
      <c r="R579" s="384"/>
      <c r="S579" s="384"/>
      <c r="T579" s="26"/>
      <c r="U579" s="26"/>
      <c r="V579" s="26"/>
      <c r="W579" s="26"/>
      <c r="X579" s="26"/>
      <c r="Y579" s="384"/>
      <c r="Z579" s="384"/>
    </row>
    <row r="580" spans="1:26" ht="11.25" customHeight="1">
      <c r="A580" s="384"/>
      <c r="B580" s="384"/>
      <c r="C580" s="384"/>
      <c r="D580" s="384"/>
      <c r="E580" s="384"/>
      <c r="F580" s="384"/>
      <c r="G580" s="384"/>
      <c r="H580" s="385"/>
      <c r="I580" s="26"/>
      <c r="J580" s="26"/>
      <c r="K580" s="26"/>
      <c r="L580" s="384"/>
      <c r="M580" s="384"/>
      <c r="N580" s="384"/>
      <c r="O580" s="384"/>
      <c r="P580" s="384"/>
      <c r="Q580" s="384"/>
      <c r="R580" s="384"/>
      <c r="S580" s="384"/>
      <c r="T580" s="26"/>
      <c r="U580" s="26"/>
      <c r="V580" s="26"/>
      <c r="W580" s="26"/>
      <c r="X580" s="26"/>
      <c r="Y580" s="384"/>
      <c r="Z580" s="384"/>
    </row>
    <row r="581" spans="1:26" ht="11.25" customHeight="1">
      <c r="A581" s="384"/>
      <c r="B581" s="384"/>
      <c r="C581" s="384"/>
      <c r="D581" s="384"/>
      <c r="E581" s="384"/>
      <c r="F581" s="384"/>
      <c r="G581" s="384"/>
      <c r="H581" s="385"/>
      <c r="I581" s="26"/>
      <c r="J581" s="26"/>
      <c r="K581" s="26"/>
      <c r="L581" s="384"/>
      <c r="M581" s="384"/>
      <c r="N581" s="384"/>
      <c r="O581" s="384"/>
      <c r="P581" s="384"/>
      <c r="Q581" s="384"/>
      <c r="R581" s="384"/>
      <c r="S581" s="384"/>
      <c r="T581" s="26"/>
      <c r="U581" s="26"/>
      <c r="V581" s="26"/>
      <c r="W581" s="26"/>
      <c r="X581" s="26"/>
      <c r="Y581" s="384"/>
      <c r="Z581" s="384"/>
    </row>
    <row r="582" spans="1:26" ht="11.25" customHeight="1">
      <c r="A582" s="384"/>
      <c r="B582" s="384"/>
      <c r="C582" s="384"/>
      <c r="D582" s="384"/>
      <c r="E582" s="384"/>
      <c r="F582" s="384"/>
      <c r="G582" s="384"/>
      <c r="H582" s="385"/>
      <c r="I582" s="26"/>
      <c r="J582" s="26"/>
      <c r="K582" s="26"/>
      <c r="L582" s="384"/>
      <c r="M582" s="384"/>
      <c r="N582" s="384"/>
      <c r="O582" s="384"/>
      <c r="P582" s="384"/>
      <c r="Q582" s="384"/>
      <c r="R582" s="384"/>
      <c r="S582" s="384"/>
      <c r="T582" s="26"/>
      <c r="U582" s="26"/>
      <c r="V582" s="26"/>
      <c r="W582" s="26"/>
      <c r="X582" s="26"/>
      <c r="Y582" s="384"/>
      <c r="Z582" s="384"/>
    </row>
    <row r="583" spans="1:26" ht="11.25" customHeight="1">
      <c r="A583" s="384"/>
      <c r="B583" s="384"/>
      <c r="C583" s="384"/>
      <c r="D583" s="384"/>
      <c r="E583" s="384"/>
      <c r="F583" s="384"/>
      <c r="G583" s="384"/>
      <c r="H583" s="385"/>
      <c r="I583" s="26"/>
      <c r="J583" s="26"/>
      <c r="K583" s="26"/>
      <c r="L583" s="384"/>
      <c r="M583" s="384"/>
      <c r="N583" s="384"/>
      <c r="O583" s="384"/>
      <c r="P583" s="384"/>
      <c r="Q583" s="384"/>
      <c r="R583" s="384"/>
      <c r="S583" s="384"/>
      <c r="T583" s="26"/>
      <c r="U583" s="26"/>
      <c r="V583" s="26"/>
      <c r="W583" s="26"/>
      <c r="X583" s="26"/>
      <c r="Y583" s="384"/>
      <c r="Z583" s="384"/>
    </row>
    <row r="584" spans="1:26" ht="11.25" customHeight="1">
      <c r="A584" s="384"/>
      <c r="B584" s="384"/>
      <c r="C584" s="384"/>
      <c r="D584" s="384"/>
      <c r="E584" s="384"/>
      <c r="F584" s="384"/>
      <c r="G584" s="384"/>
      <c r="H584" s="385"/>
      <c r="I584" s="26"/>
      <c r="J584" s="26"/>
      <c r="K584" s="26"/>
      <c r="L584" s="384"/>
      <c r="M584" s="384"/>
      <c r="N584" s="384"/>
      <c r="O584" s="384"/>
      <c r="P584" s="384"/>
      <c r="Q584" s="384"/>
      <c r="R584" s="384"/>
      <c r="S584" s="384"/>
      <c r="T584" s="26"/>
      <c r="U584" s="26"/>
      <c r="V584" s="26"/>
      <c r="W584" s="26"/>
      <c r="X584" s="26"/>
      <c r="Y584" s="384"/>
      <c r="Z584" s="384"/>
    </row>
    <row r="585" spans="1:26" ht="11.25" customHeight="1">
      <c r="A585" s="384"/>
      <c r="B585" s="384"/>
      <c r="C585" s="384"/>
      <c r="D585" s="384"/>
      <c r="E585" s="384"/>
      <c r="F585" s="384"/>
      <c r="G585" s="384"/>
      <c r="H585" s="385"/>
      <c r="I585" s="26"/>
      <c r="J585" s="26"/>
      <c r="K585" s="26"/>
      <c r="L585" s="384"/>
      <c r="M585" s="384"/>
      <c r="N585" s="384"/>
      <c r="O585" s="384"/>
      <c r="P585" s="384"/>
      <c r="Q585" s="384"/>
      <c r="R585" s="384"/>
      <c r="S585" s="384"/>
      <c r="T585" s="26"/>
      <c r="U585" s="26"/>
      <c r="V585" s="26"/>
      <c r="W585" s="26"/>
      <c r="X585" s="26"/>
      <c r="Y585" s="384"/>
      <c r="Z585" s="384"/>
    </row>
    <row r="586" spans="1:26" ht="11.25" customHeight="1">
      <c r="A586" s="384"/>
      <c r="B586" s="384"/>
      <c r="C586" s="384"/>
      <c r="D586" s="384"/>
      <c r="E586" s="384"/>
      <c r="F586" s="384"/>
      <c r="G586" s="384"/>
      <c r="H586" s="385"/>
      <c r="I586" s="26"/>
      <c r="J586" s="26"/>
      <c r="K586" s="26"/>
      <c r="L586" s="384"/>
      <c r="M586" s="384"/>
      <c r="N586" s="384"/>
      <c r="O586" s="384"/>
      <c r="P586" s="384"/>
      <c r="Q586" s="384"/>
      <c r="R586" s="384"/>
      <c r="S586" s="384"/>
      <c r="T586" s="26"/>
      <c r="U586" s="26"/>
      <c r="V586" s="26"/>
      <c r="W586" s="26"/>
      <c r="X586" s="26"/>
      <c r="Y586" s="384"/>
      <c r="Z586" s="384"/>
    </row>
    <row r="587" spans="1:26" ht="11.25" customHeight="1">
      <c r="A587" s="384"/>
      <c r="B587" s="384"/>
      <c r="C587" s="384"/>
      <c r="D587" s="384"/>
      <c r="E587" s="384"/>
      <c r="F587" s="384"/>
      <c r="G587" s="384"/>
      <c r="H587" s="385"/>
      <c r="I587" s="26"/>
      <c r="J587" s="26"/>
      <c r="K587" s="26"/>
      <c r="L587" s="384"/>
      <c r="M587" s="384"/>
      <c r="N587" s="384"/>
      <c r="O587" s="384"/>
      <c r="P587" s="384"/>
      <c r="Q587" s="384"/>
      <c r="R587" s="384"/>
      <c r="S587" s="384"/>
      <c r="T587" s="26"/>
      <c r="U587" s="26"/>
      <c r="V587" s="26"/>
      <c r="W587" s="26"/>
      <c r="X587" s="26"/>
      <c r="Y587" s="384"/>
      <c r="Z587" s="384"/>
    </row>
    <row r="588" spans="1:26" ht="11.25" customHeight="1">
      <c r="A588" s="384"/>
      <c r="B588" s="384"/>
      <c r="C588" s="384"/>
      <c r="D588" s="384"/>
      <c r="E588" s="384"/>
      <c r="F588" s="384"/>
      <c r="G588" s="384"/>
      <c r="H588" s="385"/>
      <c r="I588" s="26"/>
      <c r="J588" s="26"/>
      <c r="K588" s="26"/>
      <c r="L588" s="384"/>
      <c r="M588" s="384"/>
      <c r="N588" s="384"/>
      <c r="O588" s="384"/>
      <c r="P588" s="384"/>
      <c r="Q588" s="384"/>
      <c r="R588" s="384"/>
      <c r="S588" s="384"/>
      <c r="T588" s="26"/>
      <c r="U588" s="26"/>
      <c r="V588" s="26"/>
      <c r="W588" s="26"/>
      <c r="X588" s="26"/>
      <c r="Y588" s="384"/>
      <c r="Z588" s="384"/>
    </row>
    <row r="589" spans="1:26" ht="11.25" customHeight="1">
      <c r="A589" s="384"/>
      <c r="B589" s="384"/>
      <c r="C589" s="384"/>
      <c r="D589" s="384"/>
      <c r="E589" s="384"/>
      <c r="F589" s="384"/>
      <c r="G589" s="384"/>
      <c r="H589" s="385"/>
      <c r="I589" s="26"/>
      <c r="J589" s="26"/>
      <c r="K589" s="26"/>
      <c r="L589" s="384"/>
      <c r="M589" s="384"/>
      <c r="N589" s="384"/>
      <c r="O589" s="384"/>
      <c r="P589" s="384"/>
      <c r="Q589" s="384"/>
      <c r="R589" s="384"/>
      <c r="S589" s="384"/>
      <c r="T589" s="26"/>
      <c r="U589" s="26"/>
      <c r="V589" s="26"/>
      <c r="W589" s="26"/>
      <c r="X589" s="26"/>
      <c r="Y589" s="384"/>
      <c r="Z589" s="384"/>
    </row>
    <row r="590" spans="1:26" ht="11.25" customHeight="1">
      <c r="A590" s="384"/>
      <c r="B590" s="384"/>
      <c r="C590" s="384"/>
      <c r="D590" s="384"/>
      <c r="E590" s="384"/>
      <c r="F590" s="384"/>
      <c r="G590" s="384"/>
      <c r="H590" s="385"/>
      <c r="I590" s="26"/>
      <c r="J590" s="26"/>
      <c r="K590" s="26"/>
      <c r="L590" s="384"/>
      <c r="M590" s="384"/>
      <c r="N590" s="384"/>
      <c r="O590" s="384"/>
      <c r="P590" s="384"/>
      <c r="Q590" s="384"/>
      <c r="R590" s="384"/>
      <c r="S590" s="384"/>
      <c r="T590" s="26"/>
      <c r="U590" s="26"/>
      <c r="V590" s="26"/>
      <c r="W590" s="26"/>
      <c r="X590" s="26"/>
      <c r="Y590" s="384"/>
      <c r="Z590" s="384"/>
    </row>
    <row r="591" spans="1:26" ht="11.25" customHeight="1">
      <c r="A591" s="384"/>
      <c r="B591" s="384"/>
      <c r="C591" s="384"/>
      <c r="D591" s="384"/>
      <c r="E591" s="384"/>
      <c r="F591" s="384"/>
      <c r="G591" s="384"/>
      <c r="H591" s="385"/>
      <c r="I591" s="26"/>
      <c r="J591" s="26"/>
      <c r="K591" s="26"/>
      <c r="L591" s="384"/>
      <c r="M591" s="384"/>
      <c r="N591" s="384"/>
      <c r="O591" s="384"/>
      <c r="P591" s="384"/>
      <c r="Q591" s="384"/>
      <c r="R591" s="384"/>
      <c r="S591" s="384"/>
      <c r="T591" s="26"/>
      <c r="U591" s="26"/>
      <c r="V591" s="26"/>
      <c r="W591" s="26"/>
      <c r="X591" s="26"/>
      <c r="Y591" s="384"/>
      <c r="Z591" s="384"/>
    </row>
    <row r="592" spans="1:26" ht="11.25" customHeight="1">
      <c r="A592" s="384"/>
      <c r="B592" s="384"/>
      <c r="C592" s="384"/>
      <c r="D592" s="384"/>
      <c r="E592" s="384"/>
      <c r="F592" s="384"/>
      <c r="G592" s="384"/>
      <c r="H592" s="385"/>
      <c r="I592" s="26"/>
      <c r="J592" s="26"/>
      <c r="K592" s="26"/>
      <c r="L592" s="384"/>
      <c r="M592" s="384"/>
      <c r="N592" s="384"/>
      <c r="O592" s="384"/>
      <c r="P592" s="384"/>
      <c r="Q592" s="384"/>
      <c r="R592" s="384"/>
      <c r="S592" s="384"/>
      <c r="T592" s="26"/>
      <c r="U592" s="26"/>
      <c r="V592" s="26"/>
      <c r="W592" s="26"/>
      <c r="X592" s="26"/>
      <c r="Y592" s="384"/>
      <c r="Z592" s="384"/>
    </row>
    <row r="593" spans="1:26" ht="11.25" customHeight="1">
      <c r="A593" s="384"/>
      <c r="B593" s="384"/>
      <c r="C593" s="384"/>
      <c r="D593" s="384"/>
      <c r="E593" s="384"/>
      <c r="F593" s="384"/>
      <c r="G593" s="384"/>
      <c r="H593" s="385"/>
      <c r="I593" s="26"/>
      <c r="J593" s="26"/>
      <c r="K593" s="26"/>
      <c r="L593" s="384"/>
      <c r="M593" s="384"/>
      <c r="N593" s="384"/>
      <c r="O593" s="384"/>
      <c r="P593" s="384"/>
      <c r="Q593" s="384"/>
      <c r="R593" s="384"/>
      <c r="S593" s="384"/>
      <c r="T593" s="26"/>
      <c r="U593" s="26"/>
      <c r="V593" s="26"/>
      <c r="W593" s="26"/>
      <c r="X593" s="26"/>
      <c r="Y593" s="384"/>
      <c r="Z593" s="384"/>
    </row>
    <row r="594" spans="1:26" ht="11.25" customHeight="1">
      <c r="A594" s="384"/>
      <c r="B594" s="384"/>
      <c r="C594" s="384"/>
      <c r="D594" s="384"/>
      <c r="E594" s="384"/>
      <c r="F594" s="384"/>
      <c r="G594" s="384"/>
      <c r="H594" s="385"/>
      <c r="I594" s="26"/>
      <c r="J594" s="26"/>
      <c r="K594" s="26"/>
      <c r="L594" s="384"/>
      <c r="M594" s="384"/>
      <c r="N594" s="384"/>
      <c r="O594" s="384"/>
      <c r="P594" s="384"/>
      <c r="Q594" s="384"/>
      <c r="R594" s="384"/>
      <c r="S594" s="384"/>
      <c r="T594" s="26"/>
      <c r="U594" s="26"/>
      <c r="V594" s="26"/>
      <c r="W594" s="26"/>
      <c r="X594" s="26"/>
      <c r="Y594" s="384"/>
      <c r="Z594" s="384"/>
    </row>
    <row r="595" spans="1:26" ht="11.25" customHeight="1">
      <c r="A595" s="384"/>
      <c r="B595" s="384"/>
      <c r="C595" s="384"/>
      <c r="D595" s="384"/>
      <c r="E595" s="384"/>
      <c r="F595" s="384"/>
      <c r="G595" s="384"/>
      <c r="H595" s="385"/>
      <c r="I595" s="26"/>
      <c r="J595" s="26"/>
      <c r="K595" s="26"/>
      <c r="L595" s="384"/>
      <c r="M595" s="384"/>
      <c r="N595" s="384"/>
      <c r="O595" s="384"/>
      <c r="P595" s="384"/>
      <c r="Q595" s="384"/>
      <c r="R595" s="384"/>
      <c r="S595" s="384"/>
      <c r="T595" s="26"/>
      <c r="U595" s="26"/>
      <c r="V595" s="26"/>
      <c r="W595" s="26"/>
      <c r="X595" s="26"/>
      <c r="Y595" s="384"/>
      <c r="Z595" s="384"/>
    </row>
    <row r="596" spans="1:26" ht="11.25" customHeight="1">
      <c r="A596" s="384"/>
      <c r="B596" s="384"/>
      <c r="C596" s="384"/>
      <c r="D596" s="384"/>
      <c r="E596" s="384"/>
      <c r="F596" s="384"/>
      <c r="G596" s="384"/>
      <c r="H596" s="385"/>
      <c r="I596" s="26"/>
      <c r="J596" s="26"/>
      <c r="K596" s="26"/>
      <c r="L596" s="384"/>
      <c r="M596" s="384"/>
      <c r="N596" s="384"/>
      <c r="O596" s="384"/>
      <c r="P596" s="384"/>
      <c r="Q596" s="384"/>
      <c r="R596" s="384"/>
      <c r="S596" s="384"/>
      <c r="T596" s="26"/>
      <c r="U596" s="26"/>
      <c r="V596" s="26"/>
      <c r="W596" s="26"/>
      <c r="X596" s="26"/>
      <c r="Y596" s="384"/>
      <c r="Z596" s="384"/>
    </row>
    <row r="597" spans="1:26" ht="11.25" customHeight="1">
      <c r="A597" s="384"/>
      <c r="B597" s="384"/>
      <c r="C597" s="384"/>
      <c r="D597" s="384"/>
      <c r="E597" s="384"/>
      <c r="F597" s="384"/>
      <c r="G597" s="384"/>
      <c r="H597" s="385"/>
      <c r="I597" s="26"/>
      <c r="J597" s="26"/>
      <c r="K597" s="26"/>
      <c r="L597" s="384"/>
      <c r="M597" s="384"/>
      <c r="N597" s="384"/>
      <c r="O597" s="384"/>
      <c r="P597" s="384"/>
      <c r="Q597" s="384"/>
      <c r="R597" s="384"/>
      <c r="S597" s="384"/>
      <c r="T597" s="26"/>
      <c r="U597" s="26"/>
      <c r="V597" s="26"/>
      <c r="W597" s="26"/>
      <c r="X597" s="26"/>
      <c r="Y597" s="384"/>
      <c r="Z597" s="384"/>
    </row>
    <row r="598" spans="1:26" ht="11.25" customHeight="1">
      <c r="A598" s="384"/>
      <c r="B598" s="384"/>
      <c r="C598" s="384"/>
      <c r="D598" s="384"/>
      <c r="E598" s="384"/>
      <c r="F598" s="384"/>
      <c r="G598" s="384"/>
      <c r="H598" s="385"/>
      <c r="I598" s="26"/>
      <c r="J598" s="26"/>
      <c r="K598" s="26"/>
      <c r="L598" s="384"/>
      <c r="M598" s="384"/>
      <c r="N598" s="384"/>
      <c r="O598" s="384"/>
      <c r="P598" s="384"/>
      <c r="Q598" s="384"/>
      <c r="R598" s="384"/>
      <c r="S598" s="384"/>
      <c r="T598" s="26"/>
      <c r="U598" s="26"/>
      <c r="V598" s="26"/>
      <c r="W598" s="26"/>
      <c r="X598" s="26"/>
      <c r="Y598" s="384"/>
      <c r="Z598" s="384"/>
    </row>
    <row r="599" spans="1:26" ht="11.25" customHeight="1">
      <c r="A599" s="384"/>
      <c r="B599" s="384"/>
      <c r="C599" s="384"/>
      <c r="D599" s="384"/>
      <c r="E599" s="384"/>
      <c r="F599" s="384"/>
      <c r="G599" s="384"/>
      <c r="H599" s="385"/>
      <c r="I599" s="26"/>
      <c r="J599" s="26"/>
      <c r="K599" s="26"/>
      <c r="L599" s="384"/>
      <c r="M599" s="384"/>
      <c r="N599" s="384"/>
      <c r="O599" s="384"/>
      <c r="P599" s="384"/>
      <c r="Q599" s="384"/>
      <c r="R599" s="384"/>
      <c r="S599" s="384"/>
      <c r="T599" s="26"/>
      <c r="U599" s="26"/>
      <c r="V599" s="26"/>
      <c r="W599" s="26"/>
      <c r="X599" s="26"/>
      <c r="Y599" s="384"/>
      <c r="Z599" s="384"/>
    </row>
    <row r="600" spans="1:26" ht="11.25" customHeight="1">
      <c r="A600" s="384"/>
      <c r="B600" s="384"/>
      <c r="C600" s="384"/>
      <c r="D600" s="384"/>
      <c r="E600" s="384"/>
      <c r="F600" s="384"/>
      <c r="G600" s="384"/>
      <c r="H600" s="385"/>
      <c r="I600" s="26"/>
      <c r="J600" s="26"/>
      <c r="K600" s="26"/>
      <c r="L600" s="384"/>
      <c r="M600" s="384"/>
      <c r="N600" s="384"/>
      <c r="O600" s="384"/>
      <c r="P600" s="384"/>
      <c r="Q600" s="384"/>
      <c r="R600" s="384"/>
      <c r="S600" s="384"/>
      <c r="T600" s="26"/>
      <c r="U600" s="26"/>
      <c r="V600" s="26"/>
      <c r="W600" s="26"/>
      <c r="X600" s="26"/>
      <c r="Y600" s="384"/>
      <c r="Z600" s="384"/>
    </row>
    <row r="601" spans="1:26" ht="11.25" customHeight="1">
      <c r="A601" s="384"/>
      <c r="B601" s="384"/>
      <c r="C601" s="384"/>
      <c r="D601" s="384"/>
      <c r="E601" s="384"/>
      <c r="F601" s="384"/>
      <c r="G601" s="384"/>
      <c r="H601" s="385"/>
      <c r="I601" s="26"/>
      <c r="J601" s="26"/>
      <c r="K601" s="26"/>
      <c r="L601" s="384"/>
      <c r="M601" s="384"/>
      <c r="N601" s="384"/>
      <c r="O601" s="384"/>
      <c r="P601" s="384"/>
      <c r="Q601" s="384"/>
      <c r="R601" s="384"/>
      <c r="S601" s="384"/>
      <c r="T601" s="26"/>
      <c r="U601" s="26"/>
      <c r="V601" s="26"/>
      <c r="W601" s="26"/>
      <c r="X601" s="26"/>
      <c r="Y601" s="384"/>
      <c r="Z601" s="384"/>
    </row>
    <row r="602" spans="1:26" ht="11.25" customHeight="1">
      <c r="A602" s="384"/>
      <c r="B602" s="384"/>
      <c r="C602" s="384"/>
      <c r="D602" s="384"/>
      <c r="E602" s="384"/>
      <c r="F602" s="384"/>
      <c r="G602" s="384"/>
      <c r="H602" s="385"/>
      <c r="I602" s="26"/>
      <c r="J602" s="26"/>
      <c r="K602" s="26"/>
      <c r="L602" s="384"/>
      <c r="M602" s="384"/>
      <c r="N602" s="384"/>
      <c r="O602" s="384"/>
      <c r="P602" s="384"/>
      <c r="Q602" s="384"/>
      <c r="R602" s="384"/>
      <c r="S602" s="384"/>
      <c r="T602" s="26"/>
      <c r="U602" s="26"/>
      <c r="V602" s="26"/>
      <c r="W602" s="26"/>
      <c r="X602" s="26"/>
      <c r="Y602" s="384"/>
      <c r="Z602" s="384"/>
    </row>
    <row r="603" spans="1:26" ht="11.25" customHeight="1">
      <c r="A603" s="384"/>
      <c r="B603" s="384"/>
      <c r="C603" s="384"/>
      <c r="D603" s="384"/>
      <c r="E603" s="384"/>
      <c r="F603" s="384"/>
      <c r="G603" s="384"/>
      <c r="H603" s="385"/>
      <c r="I603" s="26"/>
      <c r="J603" s="26"/>
      <c r="K603" s="26"/>
      <c r="L603" s="384"/>
      <c r="M603" s="384"/>
      <c r="N603" s="384"/>
      <c r="O603" s="384"/>
      <c r="P603" s="384"/>
      <c r="Q603" s="384"/>
      <c r="R603" s="384"/>
      <c r="S603" s="384"/>
      <c r="T603" s="26"/>
      <c r="U603" s="26"/>
      <c r="V603" s="26"/>
      <c r="W603" s="26"/>
      <c r="X603" s="26"/>
      <c r="Y603" s="384"/>
      <c r="Z603" s="384"/>
    </row>
    <row r="604" spans="1:26" ht="11.25" customHeight="1">
      <c r="A604" s="384"/>
      <c r="B604" s="384"/>
      <c r="C604" s="384"/>
      <c r="D604" s="384"/>
      <c r="E604" s="384"/>
      <c r="F604" s="384"/>
      <c r="G604" s="384"/>
      <c r="H604" s="385"/>
      <c r="I604" s="26"/>
      <c r="J604" s="26"/>
      <c r="K604" s="26"/>
      <c r="L604" s="384"/>
      <c r="M604" s="384"/>
      <c r="N604" s="384"/>
      <c r="O604" s="384"/>
      <c r="P604" s="384"/>
      <c r="Q604" s="384"/>
      <c r="R604" s="384"/>
      <c r="S604" s="384"/>
      <c r="T604" s="26"/>
      <c r="U604" s="26"/>
      <c r="V604" s="26"/>
      <c r="W604" s="26"/>
      <c r="X604" s="26"/>
      <c r="Y604" s="384"/>
      <c r="Z604" s="384"/>
    </row>
    <row r="605" spans="1:26" ht="11.25" customHeight="1">
      <c r="A605" s="384"/>
      <c r="B605" s="384"/>
      <c r="C605" s="384"/>
      <c r="D605" s="384"/>
      <c r="E605" s="384"/>
      <c r="F605" s="384"/>
      <c r="G605" s="384"/>
      <c r="H605" s="385"/>
      <c r="I605" s="26"/>
      <c r="J605" s="26"/>
      <c r="K605" s="26"/>
      <c r="L605" s="384"/>
      <c r="M605" s="384"/>
      <c r="N605" s="384"/>
      <c r="O605" s="384"/>
      <c r="P605" s="384"/>
      <c r="Q605" s="384"/>
      <c r="R605" s="384"/>
      <c r="S605" s="384"/>
      <c r="T605" s="26"/>
      <c r="U605" s="26"/>
      <c r="V605" s="26"/>
      <c r="W605" s="26"/>
      <c r="X605" s="26"/>
      <c r="Y605" s="384"/>
      <c r="Z605" s="384"/>
    </row>
    <row r="606" spans="1:26" ht="11.25" customHeight="1">
      <c r="A606" s="384"/>
      <c r="B606" s="384"/>
      <c r="C606" s="384"/>
      <c r="D606" s="384"/>
      <c r="E606" s="384"/>
      <c r="F606" s="384"/>
      <c r="G606" s="384"/>
      <c r="H606" s="385"/>
      <c r="I606" s="26"/>
      <c r="J606" s="26"/>
      <c r="K606" s="26"/>
      <c r="L606" s="384"/>
      <c r="M606" s="384"/>
      <c r="N606" s="384"/>
      <c r="O606" s="384"/>
      <c r="P606" s="384"/>
      <c r="Q606" s="384"/>
      <c r="R606" s="384"/>
      <c r="S606" s="384"/>
      <c r="T606" s="26"/>
      <c r="U606" s="26"/>
      <c r="V606" s="26"/>
      <c r="W606" s="26"/>
      <c r="X606" s="26"/>
      <c r="Y606" s="384"/>
      <c r="Z606" s="384"/>
    </row>
    <row r="607" spans="1:26" ht="11.25" customHeight="1">
      <c r="A607" s="384"/>
      <c r="B607" s="384"/>
      <c r="C607" s="384"/>
      <c r="D607" s="384"/>
      <c r="E607" s="384"/>
      <c r="F607" s="384"/>
      <c r="G607" s="384"/>
      <c r="H607" s="385"/>
      <c r="I607" s="26"/>
      <c r="J607" s="26"/>
      <c r="K607" s="26"/>
      <c r="L607" s="384"/>
      <c r="M607" s="384"/>
      <c r="N607" s="384"/>
      <c r="O607" s="384"/>
      <c r="P607" s="384"/>
      <c r="Q607" s="384"/>
      <c r="R607" s="384"/>
      <c r="S607" s="384"/>
      <c r="T607" s="26"/>
      <c r="U607" s="26"/>
      <c r="V607" s="26"/>
      <c r="W607" s="26"/>
      <c r="X607" s="26"/>
      <c r="Y607" s="384"/>
      <c r="Z607" s="384"/>
    </row>
    <row r="608" spans="1:26" ht="11.25" customHeight="1">
      <c r="A608" s="384"/>
      <c r="B608" s="384"/>
      <c r="C608" s="384"/>
      <c r="D608" s="384"/>
      <c r="E608" s="384"/>
      <c r="F608" s="384"/>
      <c r="G608" s="384"/>
      <c r="H608" s="385"/>
      <c r="I608" s="26"/>
      <c r="J608" s="26"/>
      <c r="K608" s="26"/>
      <c r="L608" s="384"/>
      <c r="M608" s="384"/>
      <c r="N608" s="384"/>
      <c r="O608" s="384"/>
      <c r="P608" s="384"/>
      <c r="Q608" s="384"/>
      <c r="R608" s="384"/>
      <c r="S608" s="384"/>
      <c r="T608" s="26"/>
      <c r="U608" s="26"/>
      <c r="V608" s="26"/>
      <c r="W608" s="26"/>
      <c r="X608" s="26"/>
      <c r="Y608" s="384"/>
      <c r="Z608" s="384"/>
    </row>
    <row r="609" spans="1:26" ht="11.25" customHeight="1">
      <c r="A609" s="384"/>
      <c r="B609" s="384"/>
      <c r="C609" s="384"/>
      <c r="D609" s="384"/>
      <c r="E609" s="384"/>
      <c r="F609" s="384"/>
      <c r="G609" s="384"/>
      <c r="H609" s="385"/>
      <c r="I609" s="26"/>
      <c r="J609" s="26"/>
      <c r="K609" s="26"/>
      <c r="L609" s="384"/>
      <c r="M609" s="384"/>
      <c r="N609" s="384"/>
      <c r="O609" s="384"/>
      <c r="P609" s="384"/>
      <c r="Q609" s="384"/>
      <c r="R609" s="384"/>
      <c r="S609" s="384"/>
      <c r="T609" s="26"/>
      <c r="U609" s="26"/>
      <c r="V609" s="26"/>
      <c r="W609" s="26"/>
      <c r="X609" s="26"/>
      <c r="Y609" s="384"/>
      <c r="Z609" s="384"/>
    </row>
    <row r="610" spans="1:26" ht="11.25" customHeight="1">
      <c r="A610" s="384"/>
      <c r="B610" s="384"/>
      <c r="C610" s="384"/>
      <c r="D610" s="384"/>
      <c r="E610" s="384"/>
      <c r="F610" s="384"/>
      <c r="G610" s="384"/>
      <c r="H610" s="385"/>
      <c r="I610" s="26"/>
      <c r="J610" s="26"/>
      <c r="K610" s="26"/>
      <c r="L610" s="384"/>
      <c r="M610" s="384"/>
      <c r="N610" s="384"/>
      <c r="O610" s="384"/>
      <c r="P610" s="384"/>
      <c r="Q610" s="384"/>
      <c r="R610" s="384"/>
      <c r="S610" s="384"/>
      <c r="T610" s="26"/>
      <c r="U610" s="26"/>
      <c r="V610" s="26"/>
      <c r="W610" s="26"/>
      <c r="X610" s="26"/>
      <c r="Y610" s="384"/>
      <c r="Z610" s="384"/>
    </row>
    <row r="611" spans="1:26" ht="11.25" customHeight="1">
      <c r="A611" s="384"/>
      <c r="B611" s="384"/>
      <c r="C611" s="384"/>
      <c r="D611" s="384"/>
      <c r="E611" s="384"/>
      <c r="F611" s="384"/>
      <c r="G611" s="384"/>
      <c r="H611" s="385"/>
      <c r="I611" s="26"/>
      <c r="J611" s="26"/>
      <c r="K611" s="26"/>
      <c r="L611" s="384"/>
      <c r="M611" s="384"/>
      <c r="N611" s="384"/>
      <c r="O611" s="384"/>
      <c r="P611" s="384"/>
      <c r="Q611" s="384"/>
      <c r="R611" s="384"/>
      <c r="S611" s="384"/>
      <c r="T611" s="26"/>
      <c r="U611" s="26"/>
      <c r="V611" s="26"/>
      <c r="W611" s="26"/>
      <c r="X611" s="26"/>
      <c r="Y611" s="384"/>
      <c r="Z611" s="384"/>
    </row>
    <row r="612" spans="1:26" ht="11.25" customHeight="1">
      <c r="A612" s="384"/>
      <c r="B612" s="384"/>
      <c r="C612" s="384"/>
      <c r="D612" s="384"/>
      <c r="E612" s="384"/>
      <c r="F612" s="384"/>
      <c r="G612" s="384"/>
      <c r="H612" s="385"/>
      <c r="I612" s="26"/>
      <c r="J612" s="26"/>
      <c r="K612" s="26"/>
      <c r="L612" s="384"/>
      <c r="M612" s="384"/>
      <c r="N612" s="384"/>
      <c r="O612" s="384"/>
      <c r="P612" s="384"/>
      <c r="Q612" s="384"/>
      <c r="R612" s="384"/>
      <c r="S612" s="384"/>
      <c r="T612" s="26"/>
      <c r="U612" s="26"/>
      <c r="V612" s="26"/>
      <c r="W612" s="26"/>
      <c r="X612" s="26"/>
      <c r="Y612" s="384"/>
      <c r="Z612" s="384"/>
    </row>
    <row r="613" spans="1:26" ht="11.25" customHeight="1">
      <c r="A613" s="384"/>
      <c r="B613" s="384"/>
      <c r="C613" s="384"/>
      <c r="D613" s="384"/>
      <c r="E613" s="384"/>
      <c r="F613" s="384"/>
      <c r="G613" s="384"/>
      <c r="H613" s="385"/>
      <c r="I613" s="26"/>
      <c r="J613" s="26"/>
      <c r="K613" s="26"/>
      <c r="L613" s="384"/>
      <c r="M613" s="384"/>
      <c r="N613" s="384"/>
      <c r="O613" s="384"/>
      <c r="P613" s="384"/>
      <c r="Q613" s="384"/>
      <c r="R613" s="384"/>
      <c r="S613" s="384"/>
      <c r="T613" s="26"/>
      <c r="U613" s="26"/>
      <c r="V613" s="26"/>
      <c r="W613" s="26"/>
      <c r="X613" s="26"/>
      <c r="Y613" s="384"/>
      <c r="Z613" s="384"/>
    </row>
    <row r="614" spans="1:26" ht="11.25" customHeight="1">
      <c r="A614" s="384"/>
      <c r="B614" s="384"/>
      <c r="C614" s="384"/>
      <c r="D614" s="384"/>
      <c r="E614" s="384"/>
      <c r="F614" s="384"/>
      <c r="G614" s="384"/>
      <c r="H614" s="385"/>
      <c r="I614" s="26"/>
      <c r="J614" s="26"/>
      <c r="K614" s="26"/>
      <c r="L614" s="384"/>
      <c r="M614" s="384"/>
      <c r="N614" s="384"/>
      <c r="O614" s="384"/>
      <c r="P614" s="384"/>
      <c r="Q614" s="384"/>
      <c r="R614" s="384"/>
      <c r="S614" s="384"/>
      <c r="T614" s="26"/>
      <c r="U614" s="26"/>
      <c r="V614" s="26"/>
      <c r="W614" s="26"/>
      <c r="X614" s="26"/>
      <c r="Y614" s="384"/>
      <c r="Z614" s="384"/>
    </row>
    <row r="615" spans="1:26" ht="11.25" customHeight="1">
      <c r="A615" s="384"/>
      <c r="B615" s="384"/>
      <c r="C615" s="384"/>
      <c r="D615" s="384"/>
      <c r="E615" s="384"/>
      <c r="F615" s="384"/>
      <c r="G615" s="384"/>
      <c r="H615" s="385"/>
      <c r="I615" s="26"/>
      <c r="J615" s="26"/>
      <c r="K615" s="26"/>
      <c r="L615" s="384"/>
      <c r="M615" s="384"/>
      <c r="N615" s="384"/>
      <c r="O615" s="384"/>
      <c r="P615" s="384"/>
      <c r="Q615" s="384"/>
      <c r="R615" s="384"/>
      <c r="S615" s="384"/>
      <c r="T615" s="26"/>
      <c r="U615" s="26"/>
      <c r="V615" s="26"/>
      <c r="W615" s="26"/>
      <c r="X615" s="26"/>
      <c r="Y615" s="384"/>
      <c r="Z615" s="384"/>
    </row>
    <row r="616" spans="1:26" ht="11.25" customHeight="1">
      <c r="A616" s="384"/>
      <c r="B616" s="384"/>
      <c r="C616" s="384"/>
      <c r="D616" s="384"/>
      <c r="E616" s="384"/>
      <c r="F616" s="384"/>
      <c r="G616" s="384"/>
      <c r="H616" s="385"/>
      <c r="I616" s="26"/>
      <c r="J616" s="26"/>
      <c r="K616" s="26"/>
      <c r="L616" s="384"/>
      <c r="M616" s="384"/>
      <c r="N616" s="384"/>
      <c r="O616" s="384"/>
      <c r="P616" s="384"/>
      <c r="Q616" s="384"/>
      <c r="R616" s="384"/>
      <c r="S616" s="384"/>
      <c r="T616" s="26"/>
      <c r="U616" s="26"/>
      <c r="V616" s="26"/>
      <c r="W616" s="26"/>
      <c r="X616" s="26"/>
      <c r="Y616" s="384"/>
      <c r="Z616" s="384"/>
    </row>
    <row r="617" spans="1:26" ht="11.25" customHeight="1">
      <c r="A617" s="384"/>
      <c r="B617" s="384"/>
      <c r="C617" s="384"/>
      <c r="D617" s="384"/>
      <c r="E617" s="384"/>
      <c r="F617" s="384"/>
      <c r="G617" s="384"/>
      <c r="H617" s="385"/>
      <c r="I617" s="26"/>
      <c r="J617" s="26"/>
      <c r="K617" s="26"/>
      <c r="L617" s="384"/>
      <c r="M617" s="384"/>
      <c r="N617" s="384"/>
      <c r="O617" s="384"/>
      <c r="P617" s="384"/>
      <c r="Q617" s="384"/>
      <c r="R617" s="384"/>
      <c r="S617" s="384"/>
      <c r="T617" s="26"/>
      <c r="U617" s="26"/>
      <c r="V617" s="26"/>
      <c r="W617" s="26"/>
      <c r="X617" s="26"/>
      <c r="Y617" s="384"/>
      <c r="Z617" s="384"/>
    </row>
    <row r="618" spans="1:26" ht="11.25" customHeight="1">
      <c r="A618" s="384"/>
      <c r="B618" s="384"/>
      <c r="C618" s="384"/>
      <c r="D618" s="384"/>
      <c r="E618" s="384"/>
      <c r="F618" s="384"/>
      <c r="G618" s="384"/>
      <c r="H618" s="385"/>
      <c r="I618" s="26"/>
      <c r="J618" s="26"/>
      <c r="K618" s="26"/>
      <c r="L618" s="384"/>
      <c r="M618" s="384"/>
      <c r="N618" s="384"/>
      <c r="O618" s="384"/>
      <c r="P618" s="384"/>
      <c r="Q618" s="384"/>
      <c r="R618" s="384"/>
      <c r="S618" s="384"/>
      <c r="T618" s="26"/>
      <c r="U618" s="26"/>
      <c r="V618" s="26"/>
      <c r="W618" s="26"/>
      <c r="X618" s="26"/>
      <c r="Y618" s="384"/>
      <c r="Z618" s="384"/>
    </row>
    <row r="619" spans="1:26" ht="11.25" customHeight="1">
      <c r="A619" s="384"/>
      <c r="B619" s="384"/>
      <c r="C619" s="384"/>
      <c r="D619" s="384"/>
      <c r="E619" s="384"/>
      <c r="F619" s="384"/>
      <c r="G619" s="384"/>
      <c r="H619" s="385"/>
      <c r="I619" s="26"/>
      <c r="J619" s="26"/>
      <c r="K619" s="26"/>
      <c r="L619" s="384"/>
      <c r="M619" s="384"/>
      <c r="N619" s="384"/>
      <c r="O619" s="384"/>
      <c r="P619" s="384"/>
      <c r="Q619" s="384"/>
      <c r="R619" s="384"/>
      <c r="S619" s="384"/>
      <c r="T619" s="26"/>
      <c r="U619" s="26"/>
      <c r="V619" s="26"/>
      <c r="W619" s="26"/>
      <c r="X619" s="26"/>
      <c r="Y619" s="384"/>
      <c r="Z619" s="384"/>
    </row>
    <row r="620" spans="1:26" ht="11.25" customHeight="1">
      <c r="A620" s="384"/>
      <c r="B620" s="384"/>
      <c r="C620" s="384"/>
      <c r="D620" s="384"/>
      <c r="E620" s="384"/>
      <c r="F620" s="384"/>
      <c r="G620" s="384"/>
      <c r="H620" s="385"/>
      <c r="I620" s="26"/>
      <c r="J620" s="26"/>
      <c r="K620" s="26"/>
      <c r="L620" s="384"/>
      <c r="M620" s="384"/>
      <c r="N620" s="384"/>
      <c r="O620" s="384"/>
      <c r="P620" s="384"/>
      <c r="Q620" s="384"/>
      <c r="R620" s="384"/>
      <c r="S620" s="384"/>
      <c r="T620" s="26"/>
      <c r="U620" s="26"/>
      <c r="V620" s="26"/>
      <c r="W620" s="26"/>
      <c r="X620" s="26"/>
      <c r="Y620" s="384"/>
      <c r="Z620" s="384"/>
    </row>
    <row r="621" spans="1:26" ht="11.25" customHeight="1">
      <c r="A621" s="384"/>
      <c r="B621" s="384"/>
      <c r="C621" s="384"/>
      <c r="D621" s="384"/>
      <c r="E621" s="384"/>
      <c r="F621" s="384"/>
      <c r="G621" s="384"/>
      <c r="H621" s="385"/>
      <c r="I621" s="26"/>
      <c r="J621" s="26"/>
      <c r="K621" s="26"/>
      <c r="L621" s="384"/>
      <c r="M621" s="384"/>
      <c r="N621" s="384"/>
      <c r="O621" s="384"/>
      <c r="P621" s="384"/>
      <c r="Q621" s="384"/>
      <c r="R621" s="384"/>
      <c r="S621" s="384"/>
      <c r="T621" s="26"/>
      <c r="U621" s="26"/>
      <c r="V621" s="26"/>
      <c r="W621" s="26"/>
      <c r="X621" s="26"/>
      <c r="Y621" s="384"/>
      <c r="Z621" s="384"/>
    </row>
    <row r="622" spans="1:26" ht="11.25" customHeight="1">
      <c r="A622" s="384"/>
      <c r="B622" s="384"/>
      <c r="C622" s="384"/>
      <c r="D622" s="384"/>
      <c r="E622" s="384"/>
      <c r="F622" s="384"/>
      <c r="G622" s="384"/>
      <c r="H622" s="385"/>
      <c r="I622" s="26"/>
      <c r="J622" s="26"/>
      <c r="K622" s="26"/>
      <c r="L622" s="384"/>
      <c r="M622" s="384"/>
      <c r="N622" s="384"/>
      <c r="O622" s="384"/>
      <c r="P622" s="384"/>
      <c r="Q622" s="384"/>
      <c r="R622" s="384"/>
      <c r="S622" s="384"/>
      <c r="T622" s="26"/>
      <c r="U622" s="26"/>
      <c r="V622" s="26"/>
      <c r="W622" s="26"/>
      <c r="X622" s="26"/>
      <c r="Y622" s="384"/>
      <c r="Z622" s="384"/>
    </row>
    <row r="623" spans="1:26" ht="11.25" customHeight="1">
      <c r="A623" s="384"/>
      <c r="B623" s="384"/>
      <c r="C623" s="384"/>
      <c r="D623" s="384"/>
      <c r="E623" s="384"/>
      <c r="F623" s="384"/>
      <c r="G623" s="384"/>
      <c r="H623" s="385"/>
      <c r="I623" s="26"/>
      <c r="J623" s="26"/>
      <c r="K623" s="26"/>
      <c r="L623" s="384"/>
      <c r="M623" s="384"/>
      <c r="N623" s="384"/>
      <c r="O623" s="384"/>
      <c r="P623" s="384"/>
      <c r="Q623" s="384"/>
      <c r="R623" s="384"/>
      <c r="S623" s="384"/>
      <c r="T623" s="26"/>
      <c r="U623" s="26"/>
      <c r="V623" s="26"/>
      <c r="W623" s="26"/>
      <c r="X623" s="26"/>
      <c r="Y623" s="384"/>
      <c r="Z623" s="384"/>
    </row>
    <row r="624" spans="1:26" ht="11.25" customHeight="1">
      <c r="A624" s="384"/>
      <c r="B624" s="384"/>
      <c r="C624" s="384"/>
      <c r="D624" s="384"/>
      <c r="E624" s="384"/>
      <c r="F624" s="384"/>
      <c r="G624" s="384"/>
      <c r="H624" s="385"/>
      <c r="I624" s="26"/>
      <c r="J624" s="26"/>
      <c r="K624" s="26"/>
      <c r="L624" s="384"/>
      <c r="M624" s="384"/>
      <c r="N624" s="384"/>
      <c r="O624" s="384"/>
      <c r="P624" s="384"/>
      <c r="Q624" s="384"/>
      <c r="R624" s="384"/>
      <c r="S624" s="384"/>
      <c r="T624" s="26"/>
      <c r="U624" s="26"/>
      <c r="V624" s="26"/>
      <c r="W624" s="26"/>
      <c r="X624" s="26"/>
      <c r="Y624" s="384"/>
      <c r="Z624" s="384"/>
    </row>
    <row r="625" spans="1:26" ht="11.25" customHeight="1">
      <c r="A625" s="384"/>
      <c r="B625" s="384"/>
      <c r="C625" s="384"/>
      <c r="D625" s="384"/>
      <c r="E625" s="384"/>
      <c r="F625" s="384"/>
      <c r="G625" s="384"/>
      <c r="H625" s="385"/>
      <c r="I625" s="26"/>
      <c r="J625" s="26"/>
      <c r="K625" s="26"/>
      <c r="L625" s="384"/>
      <c r="M625" s="384"/>
      <c r="N625" s="384"/>
      <c r="O625" s="384"/>
      <c r="P625" s="384"/>
      <c r="Q625" s="384"/>
      <c r="R625" s="384"/>
      <c r="S625" s="384"/>
      <c r="T625" s="26"/>
      <c r="U625" s="26"/>
      <c r="V625" s="26"/>
      <c r="W625" s="26"/>
      <c r="X625" s="26"/>
      <c r="Y625" s="384"/>
      <c r="Z625" s="384"/>
    </row>
    <row r="626" spans="1:26" ht="11.25" customHeight="1">
      <c r="A626" s="384"/>
      <c r="B626" s="384"/>
      <c r="C626" s="384"/>
      <c r="D626" s="384"/>
      <c r="E626" s="384"/>
      <c r="F626" s="384"/>
      <c r="G626" s="384"/>
      <c r="H626" s="385"/>
      <c r="I626" s="26"/>
      <c r="J626" s="26"/>
      <c r="K626" s="26"/>
      <c r="L626" s="384"/>
      <c r="M626" s="384"/>
      <c r="N626" s="384"/>
      <c r="O626" s="384"/>
      <c r="P626" s="384"/>
      <c r="Q626" s="384"/>
      <c r="R626" s="384"/>
      <c r="S626" s="384"/>
      <c r="T626" s="26"/>
      <c r="U626" s="26"/>
      <c r="V626" s="26"/>
      <c r="W626" s="26"/>
      <c r="X626" s="26"/>
      <c r="Y626" s="384"/>
      <c r="Z626" s="384"/>
    </row>
    <row r="627" spans="1:26" ht="11.25" customHeight="1">
      <c r="A627" s="384"/>
      <c r="B627" s="384"/>
      <c r="C627" s="384"/>
      <c r="D627" s="384"/>
      <c r="E627" s="384"/>
      <c r="F627" s="384"/>
      <c r="G627" s="384"/>
      <c r="H627" s="385"/>
      <c r="I627" s="26"/>
      <c r="J627" s="26"/>
      <c r="K627" s="26"/>
      <c r="L627" s="384"/>
      <c r="M627" s="384"/>
      <c r="N627" s="384"/>
      <c r="O627" s="384"/>
      <c r="P627" s="384"/>
      <c r="Q627" s="384"/>
      <c r="R627" s="384"/>
      <c r="S627" s="384"/>
      <c r="T627" s="26"/>
      <c r="U627" s="26"/>
      <c r="V627" s="26"/>
      <c r="W627" s="26"/>
      <c r="X627" s="26"/>
      <c r="Y627" s="384"/>
      <c r="Z627" s="384"/>
    </row>
    <row r="628" spans="1:26" ht="11.25" customHeight="1">
      <c r="A628" s="384"/>
      <c r="B628" s="384"/>
      <c r="C628" s="384"/>
      <c r="D628" s="384"/>
      <c r="E628" s="384"/>
      <c r="F628" s="384"/>
      <c r="G628" s="384"/>
      <c r="H628" s="385"/>
      <c r="I628" s="26"/>
      <c r="J628" s="26"/>
      <c r="K628" s="26"/>
      <c r="L628" s="384"/>
      <c r="M628" s="384"/>
      <c r="N628" s="384"/>
      <c r="O628" s="384"/>
      <c r="P628" s="384"/>
      <c r="Q628" s="384"/>
      <c r="R628" s="384"/>
      <c r="S628" s="384"/>
      <c r="T628" s="26"/>
      <c r="U628" s="26"/>
      <c r="V628" s="26"/>
      <c r="W628" s="26"/>
      <c r="X628" s="26"/>
      <c r="Y628" s="384"/>
      <c r="Z628" s="384"/>
    </row>
    <row r="629" spans="1:26" ht="11.25" customHeight="1">
      <c r="A629" s="384"/>
      <c r="B629" s="384"/>
      <c r="C629" s="384"/>
      <c r="D629" s="384"/>
      <c r="E629" s="384"/>
      <c r="F629" s="384"/>
      <c r="G629" s="384"/>
      <c r="H629" s="385"/>
      <c r="I629" s="26"/>
      <c r="J629" s="26"/>
      <c r="K629" s="26"/>
      <c r="L629" s="384"/>
      <c r="M629" s="384"/>
      <c r="N629" s="384"/>
      <c r="O629" s="384"/>
      <c r="P629" s="384"/>
      <c r="Q629" s="384"/>
      <c r="R629" s="384"/>
      <c r="S629" s="384"/>
      <c r="T629" s="26"/>
      <c r="U629" s="26"/>
      <c r="V629" s="26"/>
      <c r="W629" s="26"/>
      <c r="X629" s="26"/>
      <c r="Y629" s="384"/>
      <c r="Z629" s="384"/>
    </row>
    <row r="630" spans="1:26" ht="11.25" customHeight="1">
      <c r="A630" s="384"/>
      <c r="B630" s="384"/>
      <c r="C630" s="384"/>
      <c r="D630" s="384"/>
      <c r="E630" s="384"/>
      <c r="F630" s="384"/>
      <c r="G630" s="384"/>
      <c r="H630" s="385"/>
      <c r="I630" s="26"/>
      <c r="J630" s="26"/>
      <c r="K630" s="26"/>
      <c r="L630" s="384"/>
      <c r="M630" s="384"/>
      <c r="N630" s="384"/>
      <c r="O630" s="384"/>
      <c r="P630" s="384"/>
      <c r="Q630" s="384"/>
      <c r="R630" s="384"/>
      <c r="S630" s="384"/>
      <c r="T630" s="26"/>
      <c r="U630" s="26"/>
      <c r="V630" s="26"/>
      <c r="W630" s="26"/>
      <c r="X630" s="26"/>
      <c r="Y630" s="384"/>
      <c r="Z630" s="384"/>
    </row>
    <row r="631" spans="1:26" ht="11.25" customHeight="1">
      <c r="A631" s="384"/>
      <c r="B631" s="384"/>
      <c r="C631" s="384"/>
      <c r="D631" s="384"/>
      <c r="E631" s="384"/>
      <c r="F631" s="384"/>
      <c r="G631" s="384"/>
      <c r="H631" s="385"/>
      <c r="I631" s="26"/>
      <c r="J631" s="26"/>
      <c r="K631" s="26"/>
      <c r="L631" s="384"/>
      <c r="M631" s="384"/>
      <c r="N631" s="384"/>
      <c r="O631" s="384"/>
      <c r="P631" s="384"/>
      <c r="Q631" s="384"/>
      <c r="R631" s="384"/>
      <c r="S631" s="384"/>
      <c r="T631" s="26"/>
      <c r="U631" s="26"/>
      <c r="V631" s="26"/>
      <c r="W631" s="26"/>
      <c r="X631" s="26"/>
      <c r="Y631" s="384"/>
      <c r="Z631" s="384"/>
    </row>
    <row r="632" spans="1:26" ht="11.25" customHeight="1">
      <c r="A632" s="384"/>
      <c r="B632" s="384"/>
      <c r="C632" s="384"/>
      <c r="D632" s="384"/>
      <c r="E632" s="384"/>
      <c r="F632" s="384"/>
      <c r="G632" s="384"/>
      <c r="H632" s="385"/>
      <c r="I632" s="26"/>
      <c r="J632" s="26"/>
      <c r="K632" s="26"/>
      <c r="L632" s="384"/>
      <c r="M632" s="384"/>
      <c r="N632" s="384"/>
      <c r="O632" s="384"/>
      <c r="P632" s="384"/>
      <c r="Q632" s="384"/>
      <c r="R632" s="384"/>
      <c r="S632" s="384"/>
      <c r="T632" s="26"/>
      <c r="U632" s="26"/>
      <c r="V632" s="26"/>
      <c r="W632" s="26"/>
      <c r="X632" s="26"/>
      <c r="Y632" s="384"/>
      <c r="Z632" s="384"/>
    </row>
    <row r="633" spans="1:26" ht="11.25" customHeight="1">
      <c r="A633" s="384"/>
      <c r="B633" s="384"/>
      <c r="C633" s="384"/>
      <c r="D633" s="384"/>
      <c r="E633" s="384"/>
      <c r="F633" s="384"/>
      <c r="G633" s="384"/>
      <c r="H633" s="385"/>
      <c r="I633" s="26"/>
      <c r="J633" s="26"/>
      <c r="K633" s="26"/>
      <c r="L633" s="384"/>
      <c r="M633" s="384"/>
      <c r="N633" s="384"/>
      <c r="O633" s="384"/>
      <c r="P633" s="384"/>
      <c r="Q633" s="384"/>
      <c r="R633" s="384"/>
      <c r="S633" s="384"/>
      <c r="T633" s="26"/>
      <c r="U633" s="26"/>
      <c r="V633" s="26"/>
      <c r="W633" s="26"/>
      <c r="X633" s="26"/>
      <c r="Y633" s="384"/>
      <c r="Z633" s="384"/>
    </row>
    <row r="634" spans="1:26" ht="11.25" customHeight="1">
      <c r="A634" s="384"/>
      <c r="B634" s="384"/>
      <c r="C634" s="384"/>
      <c r="D634" s="384"/>
      <c r="E634" s="384"/>
      <c r="F634" s="384"/>
      <c r="G634" s="384"/>
      <c r="H634" s="385"/>
      <c r="I634" s="26"/>
      <c r="J634" s="26"/>
      <c r="K634" s="26"/>
      <c r="L634" s="384"/>
      <c r="M634" s="384"/>
      <c r="N634" s="384"/>
      <c r="O634" s="384"/>
      <c r="P634" s="384"/>
      <c r="Q634" s="384"/>
      <c r="R634" s="384"/>
      <c r="S634" s="384"/>
      <c r="T634" s="26"/>
      <c r="U634" s="26"/>
      <c r="V634" s="26"/>
      <c r="W634" s="26"/>
      <c r="X634" s="26"/>
      <c r="Y634" s="384"/>
      <c r="Z634" s="384"/>
    </row>
    <row r="635" spans="1:26" ht="11.25" customHeight="1">
      <c r="A635" s="384"/>
      <c r="B635" s="384"/>
      <c r="C635" s="384"/>
      <c r="D635" s="384"/>
      <c r="E635" s="384"/>
      <c r="F635" s="384"/>
      <c r="G635" s="384"/>
      <c r="H635" s="385"/>
      <c r="I635" s="26"/>
      <c r="J635" s="26"/>
      <c r="K635" s="26"/>
      <c r="L635" s="384"/>
      <c r="M635" s="384"/>
      <c r="N635" s="384"/>
      <c r="O635" s="384"/>
      <c r="P635" s="384"/>
      <c r="Q635" s="384"/>
      <c r="R635" s="384"/>
      <c r="S635" s="384"/>
      <c r="T635" s="26"/>
      <c r="U635" s="26"/>
      <c r="V635" s="26"/>
      <c r="W635" s="26"/>
      <c r="X635" s="26"/>
      <c r="Y635" s="384"/>
      <c r="Z635" s="384"/>
    </row>
    <row r="636" spans="1:26" ht="11.25" customHeight="1">
      <c r="A636" s="384"/>
      <c r="B636" s="384"/>
      <c r="C636" s="384"/>
      <c r="D636" s="384"/>
      <c r="E636" s="384"/>
      <c r="F636" s="384"/>
      <c r="G636" s="384"/>
      <c r="H636" s="385"/>
      <c r="I636" s="26"/>
      <c r="J636" s="26"/>
      <c r="K636" s="26"/>
      <c r="L636" s="384"/>
      <c r="M636" s="384"/>
      <c r="N636" s="384"/>
      <c r="O636" s="384"/>
      <c r="P636" s="384"/>
      <c r="Q636" s="384"/>
      <c r="R636" s="384"/>
      <c r="S636" s="384"/>
      <c r="T636" s="26"/>
      <c r="U636" s="26"/>
      <c r="V636" s="26"/>
      <c r="W636" s="26"/>
      <c r="X636" s="26"/>
      <c r="Y636" s="384"/>
      <c r="Z636" s="384"/>
    </row>
    <row r="637" spans="1:26" ht="11.25" customHeight="1">
      <c r="A637" s="384"/>
      <c r="B637" s="384"/>
      <c r="C637" s="384"/>
      <c r="D637" s="384"/>
      <c r="E637" s="384"/>
      <c r="F637" s="384"/>
      <c r="G637" s="384"/>
      <c r="H637" s="385"/>
      <c r="I637" s="26"/>
      <c r="J637" s="26"/>
      <c r="K637" s="26"/>
      <c r="L637" s="384"/>
      <c r="M637" s="384"/>
      <c r="N637" s="384"/>
      <c r="O637" s="384"/>
      <c r="P637" s="384"/>
      <c r="Q637" s="384"/>
      <c r="R637" s="384"/>
      <c r="S637" s="384"/>
      <c r="T637" s="26"/>
      <c r="U637" s="26"/>
      <c r="V637" s="26"/>
      <c r="W637" s="26"/>
      <c r="X637" s="26"/>
      <c r="Y637" s="384"/>
      <c r="Z637" s="384"/>
    </row>
    <row r="638" spans="1:26" ht="11.25" customHeight="1">
      <c r="A638" s="384"/>
      <c r="B638" s="384"/>
      <c r="C638" s="384"/>
      <c r="D638" s="384"/>
      <c r="E638" s="384"/>
      <c r="F638" s="384"/>
      <c r="G638" s="384"/>
      <c r="H638" s="385"/>
      <c r="I638" s="26"/>
      <c r="J638" s="26"/>
      <c r="K638" s="26"/>
      <c r="L638" s="384"/>
      <c r="M638" s="384"/>
      <c r="N638" s="384"/>
      <c r="O638" s="384"/>
      <c r="P638" s="384"/>
      <c r="Q638" s="384"/>
      <c r="R638" s="384"/>
      <c r="S638" s="384"/>
      <c r="T638" s="26"/>
      <c r="U638" s="26"/>
      <c r="V638" s="26"/>
      <c r="W638" s="26"/>
      <c r="X638" s="26"/>
      <c r="Y638" s="384"/>
      <c r="Z638" s="384"/>
    </row>
    <row r="639" spans="1:26" ht="11.25" customHeight="1">
      <c r="A639" s="384"/>
      <c r="B639" s="384"/>
      <c r="C639" s="384"/>
      <c r="D639" s="384"/>
      <c r="E639" s="384"/>
      <c r="F639" s="384"/>
      <c r="G639" s="384"/>
      <c r="H639" s="385"/>
      <c r="I639" s="26"/>
      <c r="J639" s="26"/>
      <c r="K639" s="26"/>
      <c r="L639" s="384"/>
      <c r="M639" s="384"/>
      <c r="N639" s="384"/>
      <c r="O639" s="384"/>
      <c r="P639" s="384"/>
      <c r="Q639" s="384"/>
      <c r="R639" s="384"/>
      <c r="S639" s="384"/>
      <c r="T639" s="26"/>
      <c r="U639" s="26"/>
      <c r="V639" s="26"/>
      <c r="W639" s="26"/>
      <c r="X639" s="26"/>
      <c r="Y639" s="384"/>
      <c r="Z639" s="384"/>
    </row>
    <row r="640" spans="1:26" ht="11.25" customHeight="1">
      <c r="A640" s="384"/>
      <c r="B640" s="384"/>
      <c r="C640" s="384"/>
      <c r="D640" s="384"/>
      <c r="E640" s="384"/>
      <c r="F640" s="384"/>
      <c r="G640" s="384"/>
      <c r="H640" s="385"/>
      <c r="I640" s="26"/>
      <c r="J640" s="26"/>
      <c r="K640" s="26"/>
      <c r="L640" s="384"/>
      <c r="M640" s="384"/>
      <c r="N640" s="384"/>
      <c r="O640" s="384"/>
      <c r="P640" s="384"/>
      <c r="Q640" s="384"/>
      <c r="R640" s="384"/>
      <c r="S640" s="384"/>
      <c r="T640" s="26"/>
      <c r="U640" s="26"/>
      <c r="V640" s="26"/>
      <c r="W640" s="26"/>
      <c r="X640" s="26"/>
      <c r="Y640" s="384"/>
      <c r="Z640" s="384"/>
    </row>
    <row r="641" spans="1:26" ht="11.25" customHeight="1">
      <c r="A641" s="384"/>
      <c r="B641" s="384"/>
      <c r="C641" s="384"/>
      <c r="D641" s="384"/>
      <c r="E641" s="384"/>
      <c r="F641" s="384"/>
      <c r="G641" s="384"/>
      <c r="H641" s="385"/>
      <c r="I641" s="26"/>
      <c r="J641" s="26"/>
      <c r="K641" s="26"/>
      <c r="L641" s="384"/>
      <c r="M641" s="384"/>
      <c r="N641" s="384"/>
      <c r="O641" s="384"/>
      <c r="P641" s="384"/>
      <c r="Q641" s="384"/>
      <c r="R641" s="384"/>
      <c r="S641" s="384"/>
      <c r="T641" s="26"/>
      <c r="U641" s="26"/>
      <c r="V641" s="26"/>
      <c r="W641" s="26"/>
      <c r="X641" s="26"/>
      <c r="Y641" s="384"/>
      <c r="Z641" s="384"/>
    </row>
    <row r="642" spans="1:26" ht="11.25" customHeight="1">
      <c r="A642" s="384"/>
      <c r="B642" s="384"/>
      <c r="C642" s="384"/>
      <c r="D642" s="384"/>
      <c r="E642" s="384"/>
      <c r="F642" s="384"/>
      <c r="G642" s="384"/>
      <c r="H642" s="385"/>
      <c r="I642" s="26"/>
      <c r="J642" s="26"/>
      <c r="K642" s="26"/>
      <c r="L642" s="384"/>
      <c r="M642" s="384"/>
      <c r="N642" s="384"/>
      <c r="O642" s="384"/>
      <c r="P642" s="384"/>
      <c r="Q642" s="384"/>
      <c r="R642" s="384"/>
      <c r="S642" s="384"/>
      <c r="T642" s="26"/>
      <c r="U642" s="26"/>
      <c r="V642" s="26"/>
      <c r="W642" s="26"/>
      <c r="X642" s="26"/>
      <c r="Y642" s="384"/>
      <c r="Z642" s="384"/>
    </row>
    <row r="643" spans="1:26" ht="11.25" customHeight="1">
      <c r="A643" s="384"/>
      <c r="B643" s="384"/>
      <c r="C643" s="384"/>
      <c r="D643" s="384"/>
      <c r="E643" s="384"/>
      <c r="F643" s="384"/>
      <c r="G643" s="384"/>
      <c r="H643" s="385"/>
      <c r="I643" s="26"/>
      <c r="J643" s="26"/>
      <c r="K643" s="26"/>
      <c r="L643" s="384"/>
      <c r="M643" s="384"/>
      <c r="N643" s="384"/>
      <c r="O643" s="384"/>
      <c r="P643" s="384"/>
      <c r="Q643" s="384"/>
      <c r="R643" s="384"/>
      <c r="S643" s="384"/>
      <c r="T643" s="26"/>
      <c r="U643" s="26"/>
      <c r="V643" s="26"/>
      <c r="W643" s="26"/>
      <c r="X643" s="26"/>
      <c r="Y643" s="384"/>
      <c r="Z643" s="384"/>
    </row>
    <row r="644" spans="1:26" ht="11.25" customHeight="1">
      <c r="A644" s="384"/>
      <c r="B644" s="384"/>
      <c r="C644" s="384"/>
      <c r="D644" s="384"/>
      <c r="E644" s="384"/>
      <c r="F644" s="384"/>
      <c r="G644" s="384"/>
      <c r="H644" s="385"/>
      <c r="I644" s="26"/>
      <c r="J644" s="26"/>
      <c r="K644" s="26"/>
      <c r="L644" s="384"/>
      <c r="M644" s="384"/>
      <c r="N644" s="384"/>
      <c r="O644" s="384"/>
      <c r="P644" s="384"/>
      <c r="Q644" s="384"/>
      <c r="R644" s="384"/>
      <c r="S644" s="384"/>
      <c r="T644" s="26"/>
      <c r="U644" s="26"/>
      <c r="V644" s="26"/>
      <c r="W644" s="26"/>
      <c r="X644" s="26"/>
      <c r="Y644" s="384"/>
      <c r="Z644" s="384"/>
    </row>
    <row r="645" spans="1:26" ht="11.25" customHeight="1">
      <c r="A645" s="384"/>
      <c r="B645" s="384"/>
      <c r="C645" s="384"/>
      <c r="D645" s="384"/>
      <c r="E645" s="384"/>
      <c r="F645" s="384"/>
      <c r="G645" s="384"/>
      <c r="H645" s="385"/>
      <c r="I645" s="26"/>
      <c r="J645" s="26"/>
      <c r="K645" s="26"/>
      <c r="L645" s="384"/>
      <c r="M645" s="384"/>
      <c r="N645" s="384"/>
      <c r="O645" s="384"/>
      <c r="P645" s="384"/>
      <c r="Q645" s="384"/>
      <c r="R645" s="384"/>
      <c r="S645" s="384"/>
      <c r="T645" s="26"/>
      <c r="U645" s="26"/>
      <c r="V645" s="26"/>
      <c r="W645" s="26"/>
      <c r="X645" s="26"/>
      <c r="Y645" s="384"/>
      <c r="Z645" s="384"/>
    </row>
    <row r="646" spans="1:26" ht="11.25" customHeight="1">
      <c r="A646" s="384"/>
      <c r="B646" s="384"/>
      <c r="C646" s="384"/>
      <c r="D646" s="384"/>
      <c r="E646" s="384"/>
      <c r="F646" s="384"/>
      <c r="G646" s="384"/>
      <c r="H646" s="385"/>
      <c r="I646" s="26"/>
      <c r="J646" s="26"/>
      <c r="K646" s="26"/>
      <c r="L646" s="384"/>
      <c r="M646" s="384"/>
      <c r="N646" s="384"/>
      <c r="O646" s="384"/>
      <c r="P646" s="384"/>
      <c r="Q646" s="384"/>
      <c r="R646" s="384"/>
      <c r="S646" s="384"/>
      <c r="T646" s="26"/>
      <c r="U646" s="26"/>
      <c r="V646" s="26"/>
      <c r="W646" s="26"/>
      <c r="X646" s="26"/>
      <c r="Y646" s="384"/>
      <c r="Z646" s="384"/>
    </row>
    <row r="647" spans="1:26" ht="11.25" customHeight="1">
      <c r="A647" s="384"/>
      <c r="B647" s="384"/>
      <c r="C647" s="384"/>
      <c r="D647" s="384"/>
      <c r="E647" s="384"/>
      <c r="F647" s="384"/>
      <c r="G647" s="384"/>
      <c r="H647" s="385"/>
      <c r="I647" s="26"/>
      <c r="J647" s="26"/>
      <c r="K647" s="26"/>
      <c r="L647" s="384"/>
      <c r="M647" s="384"/>
      <c r="N647" s="384"/>
      <c r="O647" s="384"/>
      <c r="P647" s="384"/>
      <c r="Q647" s="384"/>
      <c r="R647" s="384"/>
      <c r="S647" s="384"/>
      <c r="T647" s="26"/>
      <c r="U647" s="26"/>
      <c r="V647" s="26"/>
      <c r="W647" s="26"/>
      <c r="X647" s="26"/>
      <c r="Y647" s="384"/>
      <c r="Z647" s="384"/>
    </row>
    <row r="648" spans="1:26" ht="11.25" customHeight="1">
      <c r="A648" s="384"/>
      <c r="B648" s="384"/>
      <c r="C648" s="384"/>
      <c r="D648" s="384"/>
      <c r="E648" s="384"/>
      <c r="F648" s="384"/>
      <c r="G648" s="384"/>
      <c r="H648" s="385"/>
      <c r="I648" s="26"/>
      <c r="J648" s="26"/>
      <c r="K648" s="26"/>
      <c r="L648" s="384"/>
      <c r="M648" s="384"/>
      <c r="N648" s="384"/>
      <c r="O648" s="384"/>
      <c r="P648" s="384"/>
      <c r="Q648" s="384"/>
      <c r="R648" s="384"/>
      <c r="S648" s="384"/>
      <c r="T648" s="26"/>
      <c r="U648" s="26"/>
      <c r="V648" s="26"/>
      <c r="W648" s="26"/>
      <c r="X648" s="26"/>
      <c r="Y648" s="384"/>
      <c r="Z648" s="384"/>
    </row>
    <row r="649" spans="1:26" ht="11.25" customHeight="1">
      <c r="A649" s="384"/>
      <c r="B649" s="384"/>
      <c r="C649" s="384"/>
      <c r="D649" s="384"/>
      <c r="E649" s="384"/>
      <c r="F649" s="384"/>
      <c r="G649" s="384"/>
      <c r="H649" s="385"/>
      <c r="I649" s="26"/>
      <c r="J649" s="26"/>
      <c r="K649" s="26"/>
      <c r="L649" s="384"/>
      <c r="M649" s="384"/>
      <c r="N649" s="384"/>
      <c r="O649" s="384"/>
      <c r="P649" s="384"/>
      <c r="Q649" s="384"/>
      <c r="R649" s="384"/>
      <c r="S649" s="384"/>
      <c r="T649" s="26"/>
      <c r="U649" s="26"/>
      <c r="V649" s="26"/>
      <c r="W649" s="26"/>
      <c r="X649" s="26"/>
      <c r="Y649" s="384"/>
      <c r="Z649" s="384"/>
    </row>
    <row r="650" spans="1:26" ht="11.25" customHeight="1">
      <c r="A650" s="384"/>
      <c r="B650" s="384"/>
      <c r="C650" s="384"/>
      <c r="D650" s="384"/>
      <c r="E650" s="384"/>
      <c r="F650" s="384"/>
      <c r="G650" s="384"/>
      <c r="H650" s="385"/>
      <c r="I650" s="26"/>
      <c r="J650" s="26"/>
      <c r="K650" s="26"/>
      <c r="L650" s="384"/>
      <c r="M650" s="384"/>
      <c r="N650" s="384"/>
      <c r="O650" s="384"/>
      <c r="P650" s="384"/>
      <c r="Q650" s="384"/>
      <c r="R650" s="384"/>
      <c r="S650" s="384"/>
      <c r="T650" s="26"/>
      <c r="U650" s="26"/>
      <c r="V650" s="26"/>
      <c r="W650" s="26"/>
      <c r="X650" s="26"/>
      <c r="Y650" s="384"/>
      <c r="Z650" s="384"/>
    </row>
    <row r="651" spans="1:26" ht="11.25" customHeight="1">
      <c r="A651" s="384"/>
      <c r="B651" s="384"/>
      <c r="C651" s="384"/>
      <c r="D651" s="384"/>
      <c r="E651" s="384"/>
      <c r="F651" s="384"/>
      <c r="G651" s="384"/>
      <c r="H651" s="385"/>
      <c r="I651" s="26"/>
      <c r="J651" s="26"/>
      <c r="K651" s="26"/>
      <c r="L651" s="384"/>
      <c r="M651" s="384"/>
      <c r="N651" s="384"/>
      <c r="O651" s="384"/>
      <c r="P651" s="384"/>
      <c r="Q651" s="384"/>
      <c r="R651" s="384"/>
      <c r="S651" s="384"/>
      <c r="T651" s="26"/>
      <c r="U651" s="26"/>
      <c r="V651" s="26"/>
      <c r="W651" s="26"/>
      <c r="X651" s="26"/>
      <c r="Y651" s="384"/>
      <c r="Z651" s="384"/>
    </row>
    <row r="652" spans="1:26" ht="11.25" customHeight="1">
      <c r="A652" s="384"/>
      <c r="B652" s="384"/>
      <c r="C652" s="384"/>
      <c r="D652" s="384"/>
      <c r="E652" s="384"/>
      <c r="F652" s="384"/>
      <c r="G652" s="384"/>
      <c r="H652" s="385"/>
      <c r="I652" s="26"/>
      <c r="J652" s="26"/>
      <c r="K652" s="26"/>
      <c r="L652" s="384"/>
      <c r="M652" s="384"/>
      <c r="N652" s="384"/>
      <c r="O652" s="384"/>
      <c r="P652" s="384"/>
      <c r="Q652" s="384"/>
      <c r="R652" s="384"/>
      <c r="S652" s="384"/>
      <c r="T652" s="26"/>
      <c r="U652" s="26"/>
      <c r="V652" s="26"/>
      <c r="W652" s="26"/>
      <c r="X652" s="26"/>
      <c r="Y652" s="384"/>
      <c r="Z652" s="384"/>
    </row>
    <row r="653" spans="1:26" ht="11.25" customHeight="1">
      <c r="A653" s="384"/>
      <c r="B653" s="384"/>
      <c r="C653" s="384"/>
      <c r="D653" s="384"/>
      <c r="E653" s="384"/>
      <c r="F653" s="384"/>
      <c r="G653" s="384"/>
      <c r="H653" s="385"/>
      <c r="I653" s="26"/>
      <c r="J653" s="26"/>
      <c r="K653" s="26"/>
      <c r="L653" s="384"/>
      <c r="M653" s="384"/>
      <c r="N653" s="384"/>
      <c r="O653" s="384"/>
      <c r="P653" s="384"/>
      <c r="Q653" s="384"/>
      <c r="R653" s="384"/>
      <c r="S653" s="384"/>
      <c r="T653" s="26"/>
      <c r="U653" s="26"/>
      <c r="V653" s="26"/>
      <c r="W653" s="26"/>
      <c r="X653" s="26"/>
      <c r="Y653" s="384"/>
      <c r="Z653" s="384"/>
    </row>
    <row r="654" spans="1:26" ht="11.25" customHeight="1">
      <c r="A654" s="384"/>
      <c r="B654" s="384"/>
      <c r="C654" s="384"/>
      <c r="D654" s="384"/>
      <c r="E654" s="384"/>
      <c r="F654" s="384"/>
      <c r="G654" s="384"/>
      <c r="H654" s="385"/>
      <c r="I654" s="26"/>
      <c r="J654" s="26"/>
      <c r="K654" s="26"/>
      <c r="L654" s="384"/>
      <c r="M654" s="384"/>
      <c r="N654" s="384"/>
      <c r="O654" s="384"/>
      <c r="P654" s="384"/>
      <c r="Q654" s="384"/>
      <c r="R654" s="384"/>
      <c r="S654" s="384"/>
      <c r="T654" s="26"/>
      <c r="U654" s="26"/>
      <c r="V654" s="26"/>
      <c r="W654" s="26"/>
      <c r="X654" s="26"/>
      <c r="Y654" s="384"/>
      <c r="Z654" s="384"/>
    </row>
    <row r="655" spans="1:26" ht="11.25" customHeight="1">
      <c r="A655" s="384"/>
      <c r="B655" s="384"/>
      <c r="C655" s="384"/>
      <c r="D655" s="384"/>
      <c r="E655" s="384"/>
      <c r="F655" s="384"/>
      <c r="G655" s="384"/>
      <c r="H655" s="385"/>
      <c r="I655" s="26"/>
      <c r="J655" s="26"/>
      <c r="K655" s="26"/>
      <c r="L655" s="384"/>
      <c r="M655" s="384"/>
      <c r="N655" s="384"/>
      <c r="O655" s="384"/>
      <c r="P655" s="384"/>
      <c r="Q655" s="384"/>
      <c r="R655" s="384"/>
      <c r="S655" s="384"/>
      <c r="T655" s="26"/>
      <c r="U655" s="26"/>
      <c r="V655" s="26"/>
      <c r="W655" s="26"/>
      <c r="X655" s="26"/>
      <c r="Y655" s="384"/>
      <c r="Z655" s="384"/>
    </row>
    <row r="656" spans="1:26" ht="11.25" customHeight="1">
      <c r="A656" s="384"/>
      <c r="B656" s="384"/>
      <c r="C656" s="384"/>
      <c r="D656" s="384"/>
      <c r="E656" s="384"/>
      <c r="F656" s="384"/>
      <c r="G656" s="384"/>
      <c r="H656" s="385"/>
      <c r="I656" s="26"/>
      <c r="J656" s="26"/>
      <c r="K656" s="26"/>
      <c r="L656" s="384"/>
      <c r="M656" s="384"/>
      <c r="N656" s="384"/>
      <c r="O656" s="384"/>
      <c r="P656" s="384"/>
      <c r="Q656" s="384"/>
      <c r="R656" s="384"/>
      <c r="S656" s="384"/>
      <c r="T656" s="26"/>
      <c r="U656" s="26"/>
      <c r="V656" s="26"/>
      <c r="W656" s="26"/>
      <c r="X656" s="26"/>
      <c r="Y656" s="384"/>
      <c r="Z656" s="384"/>
    </row>
    <row r="657" spans="1:26" ht="11.25" customHeight="1">
      <c r="A657" s="384"/>
      <c r="B657" s="384"/>
      <c r="C657" s="384"/>
      <c r="D657" s="384"/>
      <c r="E657" s="384"/>
      <c r="F657" s="384"/>
      <c r="G657" s="384"/>
      <c r="H657" s="385"/>
      <c r="I657" s="26"/>
      <c r="J657" s="26"/>
      <c r="K657" s="26"/>
      <c r="L657" s="384"/>
      <c r="M657" s="384"/>
      <c r="N657" s="384"/>
      <c r="O657" s="384"/>
      <c r="P657" s="384"/>
      <c r="Q657" s="384"/>
      <c r="R657" s="384"/>
      <c r="S657" s="384"/>
      <c r="T657" s="26"/>
      <c r="U657" s="26"/>
      <c r="V657" s="26"/>
      <c r="W657" s="26"/>
      <c r="X657" s="26"/>
      <c r="Y657" s="384"/>
      <c r="Z657" s="384"/>
    </row>
    <row r="658" spans="1:26" ht="11.25" customHeight="1">
      <c r="A658" s="384"/>
      <c r="B658" s="384"/>
      <c r="C658" s="384"/>
      <c r="D658" s="384"/>
      <c r="E658" s="384"/>
      <c r="F658" s="384"/>
      <c r="G658" s="384"/>
      <c r="H658" s="385"/>
      <c r="I658" s="26"/>
      <c r="J658" s="26"/>
      <c r="K658" s="26"/>
      <c r="L658" s="384"/>
      <c r="M658" s="384"/>
      <c r="N658" s="384"/>
      <c r="O658" s="384"/>
      <c r="P658" s="384"/>
      <c r="Q658" s="384"/>
      <c r="R658" s="384"/>
      <c r="S658" s="384"/>
      <c r="T658" s="26"/>
      <c r="U658" s="26"/>
      <c r="V658" s="26"/>
      <c r="W658" s="26"/>
      <c r="X658" s="26"/>
      <c r="Y658" s="384"/>
      <c r="Z658" s="384"/>
    </row>
    <row r="659" spans="1:26" ht="11.25" customHeight="1">
      <c r="A659" s="384"/>
      <c r="B659" s="384"/>
      <c r="C659" s="384"/>
      <c r="D659" s="384"/>
      <c r="E659" s="384"/>
      <c r="F659" s="384"/>
      <c r="G659" s="384"/>
      <c r="H659" s="385"/>
      <c r="I659" s="26"/>
      <c r="J659" s="26"/>
      <c r="K659" s="26"/>
      <c r="L659" s="384"/>
      <c r="M659" s="384"/>
      <c r="N659" s="384"/>
      <c r="O659" s="384"/>
      <c r="P659" s="384"/>
      <c r="Q659" s="384"/>
      <c r="R659" s="384"/>
      <c r="S659" s="384"/>
      <c r="T659" s="26"/>
      <c r="U659" s="26"/>
      <c r="V659" s="26"/>
      <c r="W659" s="26"/>
      <c r="X659" s="26"/>
      <c r="Y659" s="384"/>
      <c r="Z659" s="384"/>
    </row>
    <row r="660" spans="1:26" ht="11.25" customHeight="1">
      <c r="A660" s="384"/>
      <c r="B660" s="384"/>
      <c r="C660" s="384"/>
      <c r="D660" s="384"/>
      <c r="E660" s="384"/>
      <c r="F660" s="384"/>
      <c r="G660" s="384"/>
      <c r="H660" s="385"/>
      <c r="I660" s="26"/>
      <c r="J660" s="26"/>
      <c r="K660" s="26"/>
      <c r="L660" s="384"/>
      <c r="M660" s="384"/>
      <c r="N660" s="384"/>
      <c r="O660" s="384"/>
      <c r="P660" s="384"/>
      <c r="Q660" s="384"/>
      <c r="R660" s="384"/>
      <c r="S660" s="384"/>
      <c r="T660" s="26"/>
      <c r="U660" s="26"/>
      <c r="V660" s="26"/>
      <c r="W660" s="26"/>
      <c r="X660" s="26"/>
      <c r="Y660" s="384"/>
      <c r="Z660" s="384"/>
    </row>
    <row r="661" spans="1:26" ht="11.25" customHeight="1">
      <c r="A661" s="384"/>
      <c r="B661" s="384"/>
      <c r="C661" s="384"/>
      <c r="D661" s="384"/>
      <c r="E661" s="384"/>
      <c r="F661" s="384"/>
      <c r="G661" s="384"/>
      <c r="H661" s="385"/>
      <c r="I661" s="26"/>
      <c r="J661" s="26"/>
      <c r="K661" s="26"/>
      <c r="L661" s="384"/>
      <c r="M661" s="384"/>
      <c r="N661" s="384"/>
      <c r="O661" s="384"/>
      <c r="P661" s="384"/>
      <c r="Q661" s="384"/>
      <c r="R661" s="384"/>
      <c r="S661" s="384"/>
      <c r="T661" s="26"/>
      <c r="U661" s="26"/>
      <c r="V661" s="26"/>
      <c r="W661" s="26"/>
      <c r="X661" s="26"/>
      <c r="Y661" s="384"/>
      <c r="Z661" s="384"/>
    </row>
    <row r="662" spans="1:26" ht="11.25" customHeight="1">
      <c r="A662" s="384"/>
      <c r="B662" s="384"/>
      <c r="C662" s="384"/>
      <c r="D662" s="384"/>
      <c r="E662" s="384"/>
      <c r="F662" s="384"/>
      <c r="G662" s="384"/>
      <c r="H662" s="385"/>
      <c r="I662" s="26"/>
      <c r="J662" s="26"/>
      <c r="K662" s="26"/>
      <c r="L662" s="384"/>
      <c r="M662" s="384"/>
      <c r="N662" s="384"/>
      <c r="O662" s="384"/>
      <c r="P662" s="384"/>
      <c r="Q662" s="384"/>
      <c r="R662" s="384"/>
      <c r="S662" s="384"/>
      <c r="T662" s="26"/>
      <c r="U662" s="26"/>
      <c r="V662" s="26"/>
      <c r="W662" s="26"/>
      <c r="X662" s="26"/>
      <c r="Y662" s="384"/>
      <c r="Z662" s="384"/>
    </row>
    <row r="663" spans="1:26" ht="11.25" customHeight="1">
      <c r="A663" s="384"/>
      <c r="B663" s="384"/>
      <c r="C663" s="384"/>
      <c r="D663" s="384"/>
      <c r="E663" s="384"/>
      <c r="F663" s="384"/>
      <c r="G663" s="384"/>
      <c r="H663" s="385"/>
      <c r="I663" s="26"/>
      <c r="J663" s="26"/>
      <c r="K663" s="26"/>
      <c r="L663" s="384"/>
      <c r="M663" s="384"/>
      <c r="N663" s="384"/>
      <c r="O663" s="384"/>
      <c r="P663" s="384"/>
      <c r="Q663" s="384"/>
      <c r="R663" s="384"/>
      <c r="S663" s="384"/>
      <c r="T663" s="26"/>
      <c r="U663" s="26"/>
      <c r="V663" s="26"/>
      <c r="W663" s="26"/>
      <c r="X663" s="26"/>
      <c r="Y663" s="384"/>
      <c r="Z663" s="384"/>
    </row>
    <row r="664" spans="1:26" ht="11.25" customHeight="1">
      <c r="A664" s="384"/>
      <c r="B664" s="384"/>
      <c r="C664" s="384"/>
      <c r="D664" s="384"/>
      <c r="E664" s="384"/>
      <c r="F664" s="384"/>
      <c r="G664" s="384"/>
      <c r="H664" s="385"/>
      <c r="I664" s="26"/>
      <c r="J664" s="26"/>
      <c r="K664" s="26"/>
      <c r="L664" s="384"/>
      <c r="M664" s="384"/>
      <c r="N664" s="384"/>
      <c r="O664" s="384"/>
      <c r="P664" s="384"/>
      <c r="Q664" s="384"/>
      <c r="R664" s="384"/>
      <c r="S664" s="384"/>
      <c r="T664" s="26"/>
      <c r="U664" s="26"/>
      <c r="V664" s="26"/>
      <c r="W664" s="26"/>
      <c r="X664" s="26"/>
      <c r="Y664" s="384"/>
      <c r="Z664" s="384"/>
    </row>
    <row r="665" spans="1:26" ht="11.25" customHeight="1">
      <c r="A665" s="384"/>
      <c r="B665" s="384"/>
      <c r="C665" s="384"/>
      <c r="D665" s="384"/>
      <c r="E665" s="384"/>
      <c r="F665" s="384"/>
      <c r="G665" s="384"/>
      <c r="H665" s="385"/>
      <c r="I665" s="26"/>
      <c r="J665" s="26"/>
      <c r="K665" s="26"/>
      <c r="L665" s="384"/>
      <c r="M665" s="384"/>
      <c r="N665" s="384"/>
      <c r="O665" s="384"/>
      <c r="P665" s="384"/>
      <c r="Q665" s="384"/>
      <c r="R665" s="384"/>
      <c r="S665" s="384"/>
      <c r="T665" s="26"/>
      <c r="U665" s="26"/>
      <c r="V665" s="26"/>
      <c r="W665" s="26"/>
      <c r="X665" s="26"/>
      <c r="Y665" s="384"/>
      <c r="Z665" s="384"/>
    </row>
    <row r="666" spans="1:26" ht="11.25" customHeight="1">
      <c r="A666" s="384"/>
      <c r="B666" s="384"/>
      <c r="C666" s="384"/>
      <c r="D666" s="384"/>
      <c r="E666" s="384"/>
      <c r="F666" s="384"/>
      <c r="G666" s="384"/>
      <c r="H666" s="385"/>
      <c r="I666" s="26"/>
      <c r="J666" s="26"/>
      <c r="K666" s="26"/>
      <c r="L666" s="384"/>
      <c r="M666" s="384"/>
      <c r="N666" s="384"/>
      <c r="O666" s="384"/>
      <c r="P666" s="384"/>
      <c r="Q666" s="384"/>
      <c r="R666" s="384"/>
      <c r="S666" s="384"/>
      <c r="T666" s="26"/>
      <c r="U666" s="26"/>
      <c r="V666" s="26"/>
      <c r="W666" s="26"/>
      <c r="X666" s="26"/>
      <c r="Y666" s="384"/>
      <c r="Z666" s="384"/>
    </row>
    <row r="667" spans="1:26" ht="11.25" customHeight="1">
      <c r="A667" s="384"/>
      <c r="B667" s="384"/>
      <c r="C667" s="384"/>
      <c r="D667" s="384"/>
      <c r="E667" s="384"/>
      <c r="F667" s="384"/>
      <c r="G667" s="384"/>
      <c r="H667" s="385"/>
      <c r="I667" s="26"/>
      <c r="J667" s="26"/>
      <c r="K667" s="26"/>
      <c r="L667" s="384"/>
      <c r="M667" s="384"/>
      <c r="N667" s="384"/>
      <c r="O667" s="384"/>
      <c r="P667" s="384"/>
      <c r="Q667" s="384"/>
      <c r="R667" s="384"/>
      <c r="S667" s="384"/>
      <c r="T667" s="26"/>
      <c r="U667" s="26"/>
      <c r="V667" s="26"/>
      <c r="W667" s="26"/>
      <c r="X667" s="26"/>
      <c r="Y667" s="384"/>
      <c r="Z667" s="384"/>
    </row>
    <row r="668" spans="1:26" ht="11.25" customHeight="1">
      <c r="A668" s="384"/>
      <c r="B668" s="384"/>
      <c r="C668" s="384"/>
      <c r="D668" s="384"/>
      <c r="E668" s="384"/>
      <c r="F668" s="384"/>
      <c r="G668" s="384"/>
      <c r="H668" s="385"/>
      <c r="I668" s="26"/>
      <c r="J668" s="26"/>
      <c r="K668" s="26"/>
      <c r="L668" s="384"/>
      <c r="M668" s="384"/>
      <c r="N668" s="384"/>
      <c r="O668" s="384"/>
      <c r="P668" s="384"/>
      <c r="Q668" s="384"/>
      <c r="R668" s="384"/>
      <c r="S668" s="384"/>
      <c r="T668" s="26"/>
      <c r="U668" s="26"/>
      <c r="V668" s="26"/>
      <c r="W668" s="26"/>
      <c r="X668" s="26"/>
      <c r="Y668" s="384"/>
      <c r="Z668" s="384"/>
    </row>
    <row r="669" spans="1:26" ht="11.25" customHeight="1">
      <c r="A669" s="384"/>
      <c r="B669" s="384"/>
      <c r="C669" s="384"/>
      <c r="D669" s="384"/>
      <c r="E669" s="384"/>
      <c r="F669" s="384"/>
      <c r="G669" s="384"/>
      <c r="H669" s="385"/>
      <c r="I669" s="26"/>
      <c r="J669" s="26"/>
      <c r="K669" s="26"/>
      <c r="L669" s="384"/>
      <c r="M669" s="384"/>
      <c r="N669" s="384"/>
      <c r="O669" s="384"/>
      <c r="P669" s="384"/>
      <c r="Q669" s="384"/>
      <c r="R669" s="384"/>
      <c r="S669" s="384"/>
      <c r="T669" s="26"/>
      <c r="U669" s="26"/>
      <c r="V669" s="26"/>
      <c r="W669" s="26"/>
      <c r="X669" s="26"/>
      <c r="Y669" s="384"/>
      <c r="Z669" s="384"/>
    </row>
    <row r="670" spans="1:26" ht="11.25" customHeight="1">
      <c r="A670" s="384"/>
      <c r="B670" s="384"/>
      <c r="C670" s="384"/>
      <c r="D670" s="384"/>
      <c r="E670" s="384"/>
      <c r="F670" s="384"/>
      <c r="G670" s="384"/>
      <c r="H670" s="385"/>
      <c r="I670" s="26"/>
      <c r="J670" s="26"/>
      <c r="K670" s="26"/>
      <c r="L670" s="384"/>
      <c r="M670" s="384"/>
      <c r="N670" s="384"/>
      <c r="O670" s="384"/>
      <c r="P670" s="384"/>
      <c r="Q670" s="384"/>
      <c r="R670" s="384"/>
      <c r="S670" s="384"/>
      <c r="T670" s="26"/>
      <c r="U670" s="26"/>
      <c r="V670" s="26"/>
      <c r="W670" s="26"/>
      <c r="X670" s="26"/>
      <c r="Y670" s="384"/>
      <c r="Z670" s="384"/>
    </row>
    <row r="671" spans="1:26" ht="11.25" customHeight="1">
      <c r="A671" s="384"/>
      <c r="B671" s="384"/>
      <c r="C671" s="384"/>
      <c r="D671" s="384"/>
      <c r="E671" s="384"/>
      <c r="F671" s="384"/>
      <c r="G671" s="384"/>
      <c r="H671" s="385"/>
      <c r="I671" s="26"/>
      <c r="J671" s="26"/>
      <c r="K671" s="26"/>
      <c r="L671" s="384"/>
      <c r="M671" s="384"/>
      <c r="N671" s="384"/>
      <c r="O671" s="384"/>
      <c r="P671" s="384"/>
      <c r="Q671" s="384"/>
      <c r="R671" s="384"/>
      <c r="S671" s="384"/>
      <c r="T671" s="26"/>
      <c r="U671" s="26"/>
      <c r="V671" s="26"/>
      <c r="W671" s="26"/>
      <c r="X671" s="26"/>
      <c r="Y671" s="384"/>
      <c r="Z671" s="384"/>
    </row>
    <row r="672" spans="1:26" ht="11.25" customHeight="1">
      <c r="A672" s="384"/>
      <c r="B672" s="384"/>
      <c r="C672" s="384"/>
      <c r="D672" s="384"/>
      <c r="E672" s="384"/>
      <c r="F672" s="384"/>
      <c r="G672" s="384"/>
      <c r="H672" s="385"/>
      <c r="I672" s="26"/>
      <c r="J672" s="26"/>
      <c r="K672" s="26"/>
      <c r="L672" s="384"/>
      <c r="M672" s="384"/>
      <c r="N672" s="384"/>
      <c r="O672" s="384"/>
      <c r="P672" s="384"/>
      <c r="Q672" s="384"/>
      <c r="R672" s="384"/>
      <c r="S672" s="384"/>
      <c r="T672" s="26"/>
      <c r="U672" s="26"/>
      <c r="V672" s="26"/>
      <c r="W672" s="26"/>
      <c r="X672" s="26"/>
      <c r="Y672" s="384"/>
      <c r="Z672" s="384"/>
    </row>
    <row r="673" spans="1:26" ht="11.25" customHeight="1">
      <c r="A673" s="384"/>
      <c r="B673" s="384"/>
      <c r="C673" s="384"/>
      <c r="D673" s="384"/>
      <c r="E673" s="384"/>
      <c r="F673" s="384"/>
      <c r="G673" s="384"/>
      <c r="H673" s="385"/>
      <c r="I673" s="26"/>
      <c r="J673" s="26"/>
      <c r="K673" s="26"/>
      <c r="L673" s="384"/>
      <c r="M673" s="384"/>
      <c r="N673" s="384"/>
      <c r="O673" s="384"/>
      <c r="P673" s="384"/>
      <c r="Q673" s="384"/>
      <c r="R673" s="384"/>
      <c r="S673" s="384"/>
      <c r="T673" s="26"/>
      <c r="U673" s="26"/>
      <c r="V673" s="26"/>
      <c r="W673" s="26"/>
      <c r="X673" s="26"/>
      <c r="Y673" s="384"/>
      <c r="Z673" s="384"/>
    </row>
    <row r="674" spans="1:26" ht="11.25" customHeight="1">
      <c r="A674" s="384"/>
      <c r="B674" s="384"/>
      <c r="C674" s="384"/>
      <c r="D674" s="384"/>
      <c r="E674" s="384"/>
      <c r="F674" s="384"/>
      <c r="G674" s="384"/>
      <c r="H674" s="385"/>
      <c r="I674" s="26"/>
      <c r="J674" s="26"/>
      <c r="K674" s="26"/>
      <c r="L674" s="384"/>
      <c r="M674" s="384"/>
      <c r="N674" s="384"/>
      <c r="O674" s="384"/>
      <c r="P674" s="384"/>
      <c r="Q674" s="384"/>
      <c r="R674" s="384"/>
      <c r="S674" s="384"/>
      <c r="T674" s="26"/>
      <c r="U674" s="26"/>
      <c r="V674" s="26"/>
      <c r="W674" s="26"/>
      <c r="X674" s="26"/>
      <c r="Y674" s="384"/>
      <c r="Z674" s="384"/>
    </row>
    <row r="675" spans="1:26" ht="11.25" customHeight="1">
      <c r="A675" s="384"/>
      <c r="B675" s="384"/>
      <c r="C675" s="384"/>
      <c r="D675" s="384"/>
      <c r="E675" s="384"/>
      <c r="F675" s="384"/>
      <c r="G675" s="384"/>
      <c r="H675" s="385"/>
      <c r="I675" s="26"/>
      <c r="J675" s="26"/>
      <c r="K675" s="26"/>
      <c r="L675" s="384"/>
      <c r="M675" s="384"/>
      <c r="N675" s="384"/>
      <c r="O675" s="384"/>
      <c r="P675" s="384"/>
      <c r="Q675" s="384"/>
      <c r="R675" s="384"/>
      <c r="S675" s="384"/>
      <c r="T675" s="26"/>
      <c r="U675" s="26"/>
      <c r="V675" s="26"/>
      <c r="W675" s="26"/>
      <c r="X675" s="26"/>
      <c r="Y675" s="384"/>
      <c r="Z675" s="384"/>
    </row>
    <row r="676" spans="1:26" ht="11.25" customHeight="1">
      <c r="A676" s="384"/>
      <c r="B676" s="384"/>
      <c r="C676" s="384"/>
      <c r="D676" s="384"/>
      <c r="E676" s="384"/>
      <c r="F676" s="384"/>
      <c r="G676" s="384"/>
      <c r="H676" s="385"/>
      <c r="I676" s="26"/>
      <c r="J676" s="26"/>
      <c r="K676" s="26"/>
      <c r="L676" s="384"/>
      <c r="M676" s="384"/>
      <c r="N676" s="384"/>
      <c r="O676" s="384"/>
      <c r="P676" s="384"/>
      <c r="Q676" s="384"/>
      <c r="R676" s="384"/>
      <c r="S676" s="384"/>
      <c r="T676" s="26"/>
      <c r="U676" s="26"/>
      <c r="V676" s="26"/>
      <c r="W676" s="26"/>
      <c r="X676" s="26"/>
      <c r="Y676" s="384"/>
      <c r="Z676" s="384"/>
    </row>
    <row r="677" spans="1:26" ht="11.25" customHeight="1">
      <c r="A677" s="384"/>
      <c r="B677" s="384"/>
      <c r="C677" s="384"/>
      <c r="D677" s="384"/>
      <c r="E677" s="384"/>
      <c r="F677" s="384"/>
      <c r="G677" s="384"/>
      <c r="H677" s="385"/>
      <c r="I677" s="26"/>
      <c r="J677" s="26"/>
      <c r="K677" s="26"/>
      <c r="L677" s="384"/>
      <c r="M677" s="384"/>
      <c r="N677" s="384"/>
      <c r="O677" s="384"/>
      <c r="P677" s="384"/>
      <c r="Q677" s="384"/>
      <c r="R677" s="384"/>
      <c r="S677" s="384"/>
      <c r="T677" s="26"/>
      <c r="U677" s="26"/>
      <c r="V677" s="26"/>
      <c r="W677" s="26"/>
      <c r="X677" s="26"/>
      <c r="Y677" s="384"/>
      <c r="Z677" s="384"/>
    </row>
    <row r="678" spans="1:26" ht="11.25" customHeight="1">
      <c r="A678" s="384"/>
      <c r="B678" s="384"/>
      <c r="C678" s="384"/>
      <c r="D678" s="384"/>
      <c r="E678" s="384"/>
      <c r="F678" s="384"/>
      <c r="G678" s="384"/>
      <c r="H678" s="385"/>
      <c r="I678" s="26"/>
      <c r="J678" s="26"/>
      <c r="K678" s="26"/>
      <c r="L678" s="384"/>
      <c r="M678" s="384"/>
      <c r="N678" s="384"/>
      <c r="O678" s="384"/>
      <c r="P678" s="384"/>
      <c r="Q678" s="384"/>
      <c r="R678" s="384"/>
      <c r="S678" s="384"/>
      <c r="T678" s="26"/>
      <c r="U678" s="26"/>
      <c r="V678" s="26"/>
      <c r="W678" s="26"/>
      <c r="X678" s="26"/>
      <c r="Y678" s="384"/>
      <c r="Z678" s="384"/>
    </row>
    <row r="679" spans="1:26" ht="11.25" customHeight="1">
      <c r="A679" s="384"/>
      <c r="B679" s="384"/>
      <c r="C679" s="384"/>
      <c r="D679" s="384"/>
      <c r="E679" s="384"/>
      <c r="F679" s="384"/>
      <c r="G679" s="384"/>
      <c r="H679" s="385"/>
      <c r="I679" s="26"/>
      <c r="J679" s="26"/>
      <c r="K679" s="26"/>
      <c r="L679" s="384"/>
      <c r="M679" s="384"/>
      <c r="N679" s="384"/>
      <c r="O679" s="384"/>
      <c r="P679" s="384"/>
      <c r="Q679" s="384"/>
      <c r="R679" s="384"/>
      <c r="S679" s="384"/>
      <c r="T679" s="26"/>
      <c r="U679" s="26"/>
      <c r="V679" s="26"/>
      <c r="W679" s="26"/>
      <c r="X679" s="26"/>
      <c r="Y679" s="384"/>
      <c r="Z679" s="384"/>
    </row>
    <row r="680" spans="1:26" ht="11.25" customHeight="1">
      <c r="A680" s="384"/>
      <c r="B680" s="384"/>
      <c r="C680" s="384"/>
      <c r="D680" s="384"/>
      <c r="E680" s="384"/>
      <c r="F680" s="384"/>
      <c r="G680" s="384"/>
      <c r="H680" s="385"/>
      <c r="I680" s="26"/>
      <c r="J680" s="26"/>
      <c r="K680" s="26"/>
      <c r="L680" s="384"/>
      <c r="M680" s="384"/>
      <c r="N680" s="384"/>
      <c r="O680" s="384"/>
      <c r="P680" s="384"/>
      <c r="Q680" s="384"/>
      <c r="R680" s="384"/>
      <c r="S680" s="384"/>
      <c r="T680" s="26"/>
      <c r="U680" s="26"/>
      <c r="V680" s="26"/>
      <c r="W680" s="26"/>
      <c r="X680" s="26"/>
      <c r="Y680" s="384"/>
      <c r="Z680" s="384"/>
    </row>
    <row r="681" spans="1:26" ht="11.25" customHeight="1">
      <c r="A681" s="384"/>
      <c r="B681" s="384"/>
      <c r="C681" s="384"/>
      <c r="D681" s="384"/>
      <c r="E681" s="384"/>
      <c r="F681" s="384"/>
      <c r="G681" s="384"/>
      <c r="H681" s="385"/>
      <c r="I681" s="26"/>
      <c r="J681" s="26"/>
      <c r="K681" s="26"/>
      <c r="L681" s="384"/>
      <c r="M681" s="384"/>
      <c r="N681" s="384"/>
      <c r="O681" s="384"/>
      <c r="P681" s="384"/>
      <c r="Q681" s="384"/>
      <c r="R681" s="384"/>
      <c r="S681" s="384"/>
      <c r="T681" s="26"/>
      <c r="U681" s="26"/>
      <c r="V681" s="26"/>
      <c r="W681" s="26"/>
      <c r="X681" s="26"/>
      <c r="Y681" s="384"/>
      <c r="Z681" s="384"/>
    </row>
    <row r="682" spans="1:26" ht="11.25" customHeight="1">
      <c r="A682" s="384"/>
      <c r="B682" s="384"/>
      <c r="C682" s="384"/>
      <c r="D682" s="384"/>
      <c r="E682" s="384"/>
      <c r="F682" s="384"/>
      <c r="G682" s="384"/>
      <c r="H682" s="385"/>
      <c r="I682" s="26"/>
      <c r="J682" s="26"/>
      <c r="K682" s="26"/>
      <c r="L682" s="384"/>
      <c r="M682" s="384"/>
      <c r="N682" s="384"/>
      <c r="O682" s="384"/>
      <c r="P682" s="384"/>
      <c r="Q682" s="384"/>
      <c r="R682" s="384"/>
      <c r="S682" s="384"/>
      <c r="T682" s="26"/>
      <c r="U682" s="26"/>
      <c r="V682" s="26"/>
      <c r="W682" s="26"/>
      <c r="X682" s="26"/>
      <c r="Y682" s="384"/>
      <c r="Z682" s="384"/>
    </row>
    <row r="683" spans="1:26" ht="11.25" customHeight="1">
      <c r="A683" s="384"/>
      <c r="B683" s="384"/>
      <c r="C683" s="384"/>
      <c r="D683" s="384"/>
      <c r="E683" s="384"/>
      <c r="F683" s="384"/>
      <c r="G683" s="384"/>
      <c r="H683" s="385"/>
      <c r="I683" s="26"/>
      <c r="J683" s="26"/>
      <c r="K683" s="26"/>
      <c r="L683" s="384"/>
      <c r="M683" s="384"/>
      <c r="N683" s="384"/>
      <c r="O683" s="384"/>
      <c r="P683" s="384"/>
      <c r="Q683" s="384"/>
      <c r="R683" s="384"/>
      <c r="S683" s="384"/>
      <c r="T683" s="26"/>
      <c r="U683" s="26"/>
      <c r="V683" s="26"/>
      <c r="W683" s="26"/>
      <c r="X683" s="26"/>
      <c r="Y683" s="384"/>
      <c r="Z683" s="384"/>
    </row>
    <row r="684" spans="1:26" ht="11.25" customHeight="1">
      <c r="A684" s="384"/>
      <c r="B684" s="384"/>
      <c r="C684" s="384"/>
      <c r="D684" s="384"/>
      <c r="E684" s="384"/>
      <c r="F684" s="384"/>
      <c r="G684" s="384"/>
      <c r="H684" s="385"/>
      <c r="I684" s="26"/>
      <c r="J684" s="26"/>
      <c r="K684" s="26"/>
      <c r="L684" s="384"/>
      <c r="M684" s="384"/>
      <c r="N684" s="384"/>
      <c r="O684" s="384"/>
      <c r="P684" s="384"/>
      <c r="Q684" s="384"/>
      <c r="R684" s="384"/>
      <c r="S684" s="384"/>
      <c r="T684" s="26"/>
      <c r="U684" s="26"/>
      <c r="V684" s="26"/>
      <c r="W684" s="26"/>
      <c r="X684" s="26"/>
      <c r="Y684" s="384"/>
      <c r="Z684" s="384"/>
    </row>
    <row r="685" spans="1:26" ht="11.25" customHeight="1">
      <c r="A685" s="384"/>
      <c r="B685" s="384"/>
      <c r="C685" s="384"/>
      <c r="D685" s="384"/>
      <c r="E685" s="384"/>
      <c r="F685" s="384"/>
      <c r="G685" s="384"/>
      <c r="H685" s="385"/>
      <c r="I685" s="26"/>
      <c r="J685" s="26"/>
      <c r="K685" s="26"/>
      <c r="L685" s="384"/>
      <c r="M685" s="384"/>
      <c r="N685" s="384"/>
      <c r="O685" s="384"/>
      <c r="P685" s="384"/>
      <c r="Q685" s="384"/>
      <c r="R685" s="384"/>
      <c r="S685" s="384"/>
      <c r="T685" s="26"/>
      <c r="U685" s="26"/>
      <c r="V685" s="26"/>
      <c r="W685" s="26"/>
      <c r="X685" s="26"/>
      <c r="Y685" s="384"/>
      <c r="Z685" s="384"/>
    </row>
    <row r="686" spans="1:26" ht="11.25" customHeight="1">
      <c r="A686" s="384"/>
      <c r="B686" s="384"/>
      <c r="C686" s="384"/>
      <c r="D686" s="384"/>
      <c r="E686" s="384"/>
      <c r="F686" s="384"/>
      <c r="G686" s="384"/>
      <c r="H686" s="385"/>
      <c r="I686" s="26"/>
      <c r="J686" s="26"/>
      <c r="K686" s="26"/>
      <c r="L686" s="384"/>
      <c r="M686" s="384"/>
      <c r="N686" s="384"/>
      <c r="O686" s="384"/>
      <c r="P686" s="384"/>
      <c r="Q686" s="384"/>
      <c r="R686" s="384"/>
      <c r="S686" s="384"/>
      <c r="T686" s="26"/>
      <c r="U686" s="26"/>
      <c r="V686" s="26"/>
      <c r="W686" s="26"/>
      <c r="X686" s="26"/>
      <c r="Y686" s="384"/>
      <c r="Z686" s="384"/>
    </row>
    <row r="687" spans="1:26" ht="11.25" customHeight="1">
      <c r="A687" s="384"/>
      <c r="B687" s="384"/>
      <c r="C687" s="384"/>
      <c r="D687" s="384"/>
      <c r="E687" s="384"/>
      <c r="F687" s="384"/>
      <c r="G687" s="384"/>
      <c r="H687" s="385"/>
      <c r="I687" s="26"/>
      <c r="J687" s="26"/>
      <c r="K687" s="26"/>
      <c r="L687" s="384"/>
      <c r="M687" s="384"/>
      <c r="N687" s="384"/>
      <c r="O687" s="384"/>
      <c r="P687" s="384"/>
      <c r="Q687" s="384"/>
      <c r="R687" s="384"/>
      <c r="S687" s="384"/>
      <c r="T687" s="26"/>
      <c r="U687" s="26"/>
      <c r="V687" s="26"/>
      <c r="W687" s="26"/>
      <c r="X687" s="26"/>
      <c r="Y687" s="384"/>
      <c r="Z687" s="384"/>
    </row>
    <row r="688" spans="1:26" ht="11.25" customHeight="1">
      <c r="A688" s="384"/>
      <c r="B688" s="384"/>
      <c r="C688" s="384"/>
      <c r="D688" s="384"/>
      <c r="E688" s="384"/>
      <c r="F688" s="384"/>
      <c r="G688" s="384"/>
      <c r="H688" s="385"/>
      <c r="I688" s="26"/>
      <c r="J688" s="26"/>
      <c r="K688" s="26"/>
      <c r="L688" s="384"/>
      <c r="M688" s="384"/>
      <c r="N688" s="384"/>
      <c r="O688" s="384"/>
      <c r="P688" s="384"/>
      <c r="Q688" s="384"/>
      <c r="R688" s="384"/>
      <c r="S688" s="384"/>
      <c r="T688" s="26"/>
      <c r="U688" s="26"/>
      <c r="V688" s="26"/>
      <c r="W688" s="26"/>
      <c r="X688" s="26"/>
      <c r="Y688" s="384"/>
      <c r="Z688" s="384"/>
    </row>
    <row r="689" spans="1:26" ht="11.25" customHeight="1">
      <c r="A689" s="384"/>
      <c r="B689" s="384"/>
      <c r="C689" s="384"/>
      <c r="D689" s="384"/>
      <c r="E689" s="384"/>
      <c r="F689" s="384"/>
      <c r="G689" s="384"/>
      <c r="H689" s="385"/>
      <c r="I689" s="26"/>
      <c r="J689" s="26"/>
      <c r="K689" s="26"/>
      <c r="L689" s="384"/>
      <c r="M689" s="384"/>
      <c r="N689" s="384"/>
      <c r="O689" s="384"/>
      <c r="P689" s="384"/>
      <c r="Q689" s="384"/>
      <c r="R689" s="384"/>
      <c r="S689" s="384"/>
      <c r="T689" s="26"/>
      <c r="U689" s="26"/>
      <c r="V689" s="26"/>
      <c r="W689" s="26"/>
      <c r="X689" s="26"/>
      <c r="Y689" s="384"/>
      <c r="Z689" s="384"/>
    </row>
    <row r="690" spans="1:26" ht="11.25" customHeight="1">
      <c r="A690" s="384"/>
      <c r="B690" s="384"/>
      <c r="C690" s="384"/>
      <c r="D690" s="384"/>
      <c r="E690" s="384"/>
      <c r="F690" s="384"/>
      <c r="G690" s="384"/>
      <c r="H690" s="385"/>
      <c r="I690" s="26"/>
      <c r="J690" s="26"/>
      <c r="K690" s="26"/>
      <c r="L690" s="384"/>
      <c r="M690" s="384"/>
      <c r="N690" s="384"/>
      <c r="O690" s="384"/>
      <c r="P690" s="384"/>
      <c r="Q690" s="384"/>
      <c r="R690" s="384"/>
      <c r="S690" s="384"/>
      <c r="T690" s="26"/>
      <c r="U690" s="26"/>
      <c r="V690" s="26"/>
      <c r="W690" s="26"/>
      <c r="X690" s="26"/>
      <c r="Y690" s="384"/>
      <c r="Z690" s="384"/>
    </row>
    <row r="691" spans="1:26" ht="11.25" customHeight="1">
      <c r="A691" s="384"/>
      <c r="B691" s="384"/>
      <c r="C691" s="384"/>
      <c r="D691" s="384"/>
      <c r="E691" s="384"/>
      <c r="F691" s="384"/>
      <c r="G691" s="384"/>
      <c r="H691" s="385"/>
      <c r="I691" s="26"/>
      <c r="J691" s="26"/>
      <c r="K691" s="26"/>
      <c r="L691" s="384"/>
      <c r="M691" s="384"/>
      <c r="N691" s="384"/>
      <c r="O691" s="384"/>
      <c r="P691" s="384"/>
      <c r="Q691" s="384"/>
      <c r="R691" s="384"/>
      <c r="S691" s="384"/>
      <c r="T691" s="26"/>
      <c r="U691" s="26"/>
      <c r="V691" s="26"/>
      <c r="W691" s="26"/>
      <c r="X691" s="26"/>
      <c r="Y691" s="384"/>
      <c r="Z691" s="384"/>
    </row>
    <row r="692" spans="1:26" ht="11.25" customHeight="1">
      <c r="A692" s="384"/>
      <c r="B692" s="384"/>
      <c r="C692" s="384"/>
      <c r="D692" s="384"/>
      <c r="E692" s="384"/>
      <c r="F692" s="384"/>
      <c r="G692" s="384"/>
      <c r="H692" s="385"/>
      <c r="I692" s="26"/>
      <c r="J692" s="26"/>
      <c r="K692" s="26"/>
      <c r="L692" s="384"/>
      <c r="M692" s="384"/>
      <c r="N692" s="384"/>
      <c r="O692" s="384"/>
      <c r="P692" s="384"/>
      <c r="Q692" s="384"/>
      <c r="R692" s="384"/>
      <c r="S692" s="384"/>
      <c r="T692" s="26"/>
      <c r="U692" s="26"/>
      <c r="V692" s="26"/>
      <c r="W692" s="26"/>
      <c r="X692" s="26"/>
      <c r="Y692" s="384"/>
      <c r="Z692" s="384"/>
    </row>
    <row r="693" spans="1:26" ht="11.25" customHeight="1">
      <c r="A693" s="384"/>
      <c r="B693" s="384"/>
      <c r="C693" s="384"/>
      <c r="D693" s="384"/>
      <c r="E693" s="384"/>
      <c r="F693" s="384"/>
      <c r="G693" s="384"/>
      <c r="H693" s="385"/>
      <c r="I693" s="26"/>
      <c r="J693" s="26"/>
      <c r="K693" s="26"/>
      <c r="L693" s="384"/>
      <c r="M693" s="384"/>
      <c r="N693" s="384"/>
      <c r="O693" s="384"/>
      <c r="P693" s="384"/>
      <c r="Q693" s="384"/>
      <c r="R693" s="384"/>
      <c r="S693" s="384"/>
      <c r="T693" s="26"/>
      <c r="U693" s="26"/>
      <c r="V693" s="26"/>
      <c r="W693" s="26"/>
      <c r="X693" s="26"/>
      <c r="Y693" s="384"/>
      <c r="Z693" s="384"/>
    </row>
    <row r="694" spans="1:26" ht="11.25" customHeight="1">
      <c r="A694" s="384"/>
      <c r="B694" s="384"/>
      <c r="C694" s="384"/>
      <c r="D694" s="384"/>
      <c r="E694" s="384"/>
      <c r="F694" s="384"/>
      <c r="G694" s="384"/>
      <c r="H694" s="385"/>
      <c r="I694" s="26"/>
      <c r="J694" s="26"/>
      <c r="K694" s="26"/>
      <c r="L694" s="384"/>
      <c r="M694" s="384"/>
      <c r="N694" s="384"/>
      <c r="O694" s="384"/>
      <c r="P694" s="384"/>
      <c r="Q694" s="384"/>
      <c r="R694" s="384"/>
      <c r="S694" s="384"/>
      <c r="T694" s="26"/>
      <c r="U694" s="26"/>
      <c r="V694" s="26"/>
      <c r="W694" s="26"/>
      <c r="X694" s="26"/>
      <c r="Y694" s="384"/>
      <c r="Z694" s="384"/>
    </row>
    <row r="695" spans="1:26" ht="11.25" customHeight="1">
      <c r="A695" s="384"/>
      <c r="B695" s="384"/>
      <c r="C695" s="384"/>
      <c r="D695" s="384"/>
      <c r="E695" s="384"/>
      <c r="F695" s="384"/>
      <c r="G695" s="384"/>
      <c r="H695" s="385"/>
      <c r="I695" s="26"/>
      <c r="J695" s="26"/>
      <c r="K695" s="26"/>
      <c r="L695" s="384"/>
      <c r="M695" s="384"/>
      <c r="N695" s="384"/>
      <c r="O695" s="384"/>
      <c r="P695" s="384"/>
      <c r="Q695" s="384"/>
      <c r="R695" s="384"/>
      <c r="S695" s="384"/>
      <c r="T695" s="26"/>
      <c r="U695" s="26"/>
      <c r="V695" s="26"/>
      <c r="W695" s="26"/>
      <c r="X695" s="26"/>
      <c r="Y695" s="384"/>
      <c r="Z695" s="384"/>
    </row>
    <row r="696" spans="1:26" ht="11.25" customHeight="1">
      <c r="A696" s="384"/>
      <c r="B696" s="384"/>
      <c r="C696" s="384"/>
      <c r="D696" s="384"/>
      <c r="E696" s="384"/>
      <c r="F696" s="384"/>
      <c r="G696" s="384"/>
      <c r="H696" s="385"/>
      <c r="I696" s="26"/>
      <c r="J696" s="26"/>
      <c r="K696" s="26"/>
      <c r="L696" s="384"/>
      <c r="M696" s="384"/>
      <c r="N696" s="384"/>
      <c r="O696" s="384"/>
      <c r="P696" s="384"/>
      <c r="Q696" s="384"/>
      <c r="R696" s="384"/>
      <c r="S696" s="384"/>
      <c r="T696" s="26"/>
      <c r="U696" s="26"/>
      <c r="V696" s="26"/>
      <c r="W696" s="26"/>
      <c r="X696" s="26"/>
      <c r="Y696" s="384"/>
      <c r="Z696" s="384"/>
    </row>
    <row r="697" spans="1:26" ht="11.25" customHeight="1">
      <c r="A697" s="384"/>
      <c r="B697" s="384"/>
      <c r="C697" s="384"/>
      <c r="D697" s="384"/>
      <c r="E697" s="384"/>
      <c r="F697" s="384"/>
      <c r="G697" s="384"/>
      <c r="H697" s="385"/>
      <c r="I697" s="26"/>
      <c r="J697" s="26"/>
      <c r="K697" s="26"/>
      <c r="L697" s="384"/>
      <c r="M697" s="384"/>
      <c r="N697" s="384"/>
      <c r="O697" s="384"/>
      <c r="P697" s="384"/>
      <c r="Q697" s="384"/>
      <c r="R697" s="384"/>
      <c r="S697" s="384"/>
      <c r="T697" s="26"/>
      <c r="U697" s="26"/>
      <c r="V697" s="26"/>
      <c r="W697" s="26"/>
      <c r="X697" s="26"/>
      <c r="Y697" s="384"/>
      <c r="Z697" s="384"/>
    </row>
    <row r="698" spans="1:26" ht="11.25" customHeight="1">
      <c r="A698" s="384"/>
      <c r="B698" s="384"/>
      <c r="C698" s="384"/>
      <c r="D698" s="384"/>
      <c r="E698" s="384"/>
      <c r="F698" s="384"/>
      <c r="G698" s="384"/>
      <c r="H698" s="385"/>
      <c r="I698" s="26"/>
      <c r="J698" s="26"/>
      <c r="K698" s="26"/>
      <c r="L698" s="384"/>
      <c r="M698" s="384"/>
      <c r="N698" s="384"/>
      <c r="O698" s="384"/>
      <c r="P698" s="384"/>
      <c r="Q698" s="384"/>
      <c r="R698" s="384"/>
      <c r="S698" s="384"/>
      <c r="T698" s="26"/>
      <c r="U698" s="26"/>
      <c r="V698" s="26"/>
      <c r="W698" s="26"/>
      <c r="X698" s="26"/>
      <c r="Y698" s="384"/>
      <c r="Z698" s="384"/>
    </row>
    <row r="699" spans="1:26" ht="11.25" customHeight="1">
      <c r="A699" s="384"/>
      <c r="B699" s="384"/>
      <c r="C699" s="384"/>
      <c r="D699" s="384"/>
      <c r="E699" s="384"/>
      <c r="F699" s="384"/>
      <c r="G699" s="384"/>
      <c r="H699" s="385"/>
      <c r="I699" s="26"/>
      <c r="J699" s="26"/>
      <c r="K699" s="26"/>
      <c r="L699" s="384"/>
      <c r="M699" s="384"/>
      <c r="N699" s="384"/>
      <c r="O699" s="384"/>
      <c r="P699" s="384"/>
      <c r="Q699" s="384"/>
      <c r="R699" s="384"/>
      <c r="S699" s="384"/>
      <c r="T699" s="26"/>
      <c r="U699" s="26"/>
      <c r="V699" s="26"/>
      <c r="W699" s="26"/>
      <c r="X699" s="26"/>
      <c r="Y699" s="384"/>
      <c r="Z699" s="384"/>
    </row>
    <row r="700" spans="1:26" ht="11.25" customHeight="1">
      <c r="A700" s="384"/>
      <c r="B700" s="384"/>
      <c r="C700" s="384"/>
      <c r="D700" s="384"/>
      <c r="E700" s="384"/>
      <c r="F700" s="384"/>
      <c r="G700" s="384"/>
      <c r="H700" s="385"/>
      <c r="I700" s="26"/>
      <c r="J700" s="26"/>
      <c r="K700" s="26"/>
      <c r="L700" s="384"/>
      <c r="M700" s="384"/>
      <c r="N700" s="384"/>
      <c r="O700" s="384"/>
      <c r="P700" s="384"/>
      <c r="Q700" s="384"/>
      <c r="R700" s="384"/>
      <c r="S700" s="384"/>
      <c r="T700" s="26"/>
      <c r="U700" s="26"/>
      <c r="V700" s="26"/>
      <c r="W700" s="26"/>
      <c r="X700" s="26"/>
      <c r="Y700" s="384"/>
      <c r="Z700" s="384"/>
    </row>
    <row r="701" spans="1:26" ht="11.25" customHeight="1">
      <c r="A701" s="384"/>
      <c r="B701" s="384"/>
      <c r="C701" s="384"/>
      <c r="D701" s="384"/>
      <c r="E701" s="384"/>
      <c r="F701" s="384"/>
      <c r="G701" s="384"/>
      <c r="H701" s="385"/>
      <c r="I701" s="26"/>
      <c r="J701" s="26"/>
      <c r="K701" s="26"/>
      <c r="L701" s="384"/>
      <c r="M701" s="384"/>
      <c r="N701" s="384"/>
      <c r="O701" s="384"/>
      <c r="P701" s="384"/>
      <c r="Q701" s="384"/>
      <c r="R701" s="384"/>
      <c r="S701" s="384"/>
      <c r="T701" s="26"/>
      <c r="U701" s="26"/>
      <c r="V701" s="26"/>
      <c r="W701" s="26"/>
      <c r="X701" s="26"/>
      <c r="Y701" s="384"/>
      <c r="Z701" s="384"/>
    </row>
    <row r="702" spans="1:26" ht="11.25" customHeight="1">
      <c r="A702" s="384"/>
      <c r="B702" s="384"/>
      <c r="C702" s="384"/>
      <c r="D702" s="384"/>
      <c r="E702" s="384"/>
      <c r="F702" s="384"/>
      <c r="G702" s="384"/>
      <c r="H702" s="385"/>
      <c r="I702" s="26"/>
      <c r="J702" s="26"/>
      <c r="K702" s="26"/>
      <c r="L702" s="384"/>
      <c r="M702" s="384"/>
      <c r="N702" s="384"/>
      <c r="O702" s="384"/>
      <c r="P702" s="384"/>
      <c r="Q702" s="384"/>
      <c r="R702" s="384"/>
      <c r="S702" s="384"/>
      <c r="T702" s="26"/>
      <c r="U702" s="26"/>
      <c r="V702" s="26"/>
      <c r="W702" s="26"/>
      <c r="X702" s="26"/>
      <c r="Y702" s="384"/>
      <c r="Z702" s="384"/>
    </row>
    <row r="703" spans="1:26" ht="11.25" customHeight="1">
      <c r="A703" s="384"/>
      <c r="B703" s="384"/>
      <c r="C703" s="384"/>
      <c r="D703" s="384"/>
      <c r="E703" s="384"/>
      <c r="F703" s="384"/>
      <c r="G703" s="384"/>
      <c r="H703" s="385"/>
      <c r="I703" s="26"/>
      <c r="J703" s="26"/>
      <c r="K703" s="26"/>
      <c r="L703" s="384"/>
      <c r="M703" s="384"/>
      <c r="N703" s="384"/>
      <c r="O703" s="384"/>
      <c r="P703" s="384"/>
      <c r="Q703" s="384"/>
      <c r="R703" s="384"/>
      <c r="S703" s="384"/>
      <c r="T703" s="26"/>
      <c r="U703" s="26"/>
      <c r="V703" s="26"/>
      <c r="W703" s="26"/>
      <c r="X703" s="26"/>
      <c r="Y703" s="384"/>
      <c r="Z703" s="384"/>
    </row>
    <row r="704" spans="1:26" ht="11.25" customHeight="1">
      <c r="A704" s="384"/>
      <c r="B704" s="384"/>
      <c r="C704" s="384"/>
      <c r="D704" s="384"/>
      <c r="E704" s="384"/>
      <c r="F704" s="384"/>
      <c r="G704" s="384"/>
      <c r="H704" s="385"/>
      <c r="I704" s="26"/>
      <c r="J704" s="26"/>
      <c r="K704" s="26"/>
      <c r="L704" s="384"/>
      <c r="M704" s="384"/>
      <c r="N704" s="384"/>
      <c r="O704" s="384"/>
      <c r="P704" s="384"/>
      <c r="Q704" s="384"/>
      <c r="R704" s="384"/>
      <c r="S704" s="384"/>
      <c r="T704" s="26"/>
      <c r="U704" s="26"/>
      <c r="V704" s="26"/>
      <c r="W704" s="26"/>
      <c r="X704" s="26"/>
      <c r="Y704" s="384"/>
      <c r="Z704" s="384"/>
    </row>
    <row r="705" spans="1:26" ht="11.25" customHeight="1">
      <c r="A705" s="384"/>
      <c r="B705" s="384"/>
      <c r="C705" s="384"/>
      <c r="D705" s="384"/>
      <c r="E705" s="384"/>
      <c r="F705" s="384"/>
      <c r="G705" s="384"/>
      <c r="H705" s="385"/>
      <c r="I705" s="26"/>
      <c r="J705" s="26"/>
      <c r="K705" s="26"/>
      <c r="L705" s="384"/>
      <c r="M705" s="384"/>
      <c r="N705" s="384"/>
      <c r="O705" s="384"/>
      <c r="P705" s="384"/>
      <c r="Q705" s="384"/>
      <c r="R705" s="384"/>
      <c r="S705" s="384"/>
      <c r="T705" s="26"/>
      <c r="U705" s="26"/>
      <c r="V705" s="26"/>
      <c r="W705" s="26"/>
      <c r="X705" s="26"/>
      <c r="Y705" s="384"/>
      <c r="Z705" s="384"/>
    </row>
    <row r="706" spans="1:26" ht="11.25" customHeight="1">
      <c r="A706" s="384"/>
      <c r="B706" s="384"/>
      <c r="C706" s="384"/>
      <c r="D706" s="384"/>
      <c r="E706" s="384"/>
      <c r="F706" s="384"/>
      <c r="G706" s="384"/>
      <c r="H706" s="385"/>
      <c r="I706" s="26"/>
      <c r="J706" s="26"/>
      <c r="K706" s="26"/>
      <c r="L706" s="384"/>
      <c r="M706" s="384"/>
      <c r="N706" s="384"/>
      <c r="O706" s="384"/>
      <c r="P706" s="384"/>
      <c r="Q706" s="384"/>
      <c r="R706" s="384"/>
      <c r="S706" s="384"/>
      <c r="T706" s="26"/>
      <c r="U706" s="26"/>
      <c r="V706" s="26"/>
      <c r="W706" s="26"/>
      <c r="X706" s="26"/>
      <c r="Y706" s="384"/>
      <c r="Z706" s="384"/>
    </row>
    <row r="707" spans="1:26" ht="11.25" customHeight="1">
      <c r="A707" s="384"/>
      <c r="B707" s="384"/>
      <c r="C707" s="384"/>
      <c r="D707" s="384"/>
      <c r="E707" s="384"/>
      <c r="F707" s="384"/>
      <c r="G707" s="384"/>
      <c r="H707" s="385"/>
      <c r="I707" s="26"/>
      <c r="J707" s="26"/>
      <c r="K707" s="26"/>
      <c r="L707" s="384"/>
      <c r="M707" s="384"/>
      <c r="N707" s="384"/>
      <c r="O707" s="384"/>
      <c r="P707" s="384"/>
      <c r="Q707" s="384"/>
      <c r="R707" s="384"/>
      <c r="S707" s="384"/>
      <c r="T707" s="26"/>
      <c r="U707" s="26"/>
      <c r="V707" s="26"/>
      <c r="W707" s="26"/>
      <c r="X707" s="26"/>
      <c r="Y707" s="384"/>
      <c r="Z707" s="384"/>
    </row>
    <row r="708" spans="1:26" ht="11.25" customHeight="1">
      <c r="A708" s="384"/>
      <c r="B708" s="384"/>
      <c r="C708" s="384"/>
      <c r="D708" s="384"/>
      <c r="E708" s="384"/>
      <c r="F708" s="384"/>
      <c r="G708" s="384"/>
      <c r="H708" s="385"/>
      <c r="I708" s="26"/>
      <c r="J708" s="26"/>
      <c r="K708" s="26"/>
      <c r="L708" s="384"/>
      <c r="M708" s="384"/>
      <c r="N708" s="384"/>
      <c r="O708" s="384"/>
      <c r="P708" s="384"/>
      <c r="Q708" s="384"/>
      <c r="R708" s="384"/>
      <c r="S708" s="384"/>
      <c r="T708" s="26"/>
      <c r="U708" s="26"/>
      <c r="V708" s="26"/>
      <c r="W708" s="26"/>
      <c r="X708" s="26"/>
      <c r="Y708" s="384"/>
      <c r="Z708" s="384"/>
    </row>
    <row r="709" spans="1:26" ht="11.25" customHeight="1">
      <c r="A709" s="384"/>
      <c r="B709" s="384"/>
      <c r="C709" s="384"/>
      <c r="D709" s="384"/>
      <c r="E709" s="384"/>
      <c r="F709" s="384"/>
      <c r="G709" s="384"/>
      <c r="H709" s="385"/>
      <c r="I709" s="26"/>
      <c r="J709" s="26"/>
      <c r="K709" s="26"/>
      <c r="L709" s="384"/>
      <c r="M709" s="384"/>
      <c r="N709" s="384"/>
      <c r="O709" s="384"/>
      <c r="P709" s="384"/>
      <c r="Q709" s="384"/>
      <c r="R709" s="384"/>
      <c r="S709" s="384"/>
      <c r="T709" s="26"/>
      <c r="U709" s="26"/>
      <c r="V709" s="26"/>
      <c r="W709" s="26"/>
      <c r="X709" s="26"/>
      <c r="Y709" s="384"/>
      <c r="Z709" s="384"/>
    </row>
    <row r="710" spans="1:26" ht="11.25" customHeight="1">
      <c r="A710" s="384"/>
      <c r="B710" s="384"/>
      <c r="C710" s="384"/>
      <c r="D710" s="384"/>
      <c r="E710" s="384"/>
      <c r="F710" s="384"/>
      <c r="G710" s="384"/>
      <c r="H710" s="385"/>
      <c r="I710" s="26"/>
      <c r="J710" s="26"/>
      <c r="K710" s="26"/>
      <c r="L710" s="384"/>
      <c r="M710" s="384"/>
      <c r="N710" s="384"/>
      <c r="O710" s="384"/>
      <c r="P710" s="384"/>
      <c r="Q710" s="384"/>
      <c r="R710" s="384"/>
      <c r="S710" s="384"/>
      <c r="T710" s="26"/>
      <c r="U710" s="26"/>
      <c r="V710" s="26"/>
      <c r="W710" s="26"/>
      <c r="X710" s="26"/>
      <c r="Y710" s="384"/>
      <c r="Z710" s="384"/>
    </row>
    <row r="711" spans="1:26" ht="11.25" customHeight="1">
      <c r="A711" s="384"/>
      <c r="B711" s="384"/>
      <c r="C711" s="384"/>
      <c r="D711" s="384"/>
      <c r="E711" s="384"/>
      <c r="F711" s="384"/>
      <c r="G711" s="384"/>
      <c r="H711" s="385"/>
      <c r="I711" s="26"/>
      <c r="J711" s="26"/>
      <c r="K711" s="26"/>
      <c r="L711" s="384"/>
      <c r="M711" s="384"/>
      <c r="N711" s="384"/>
      <c r="O711" s="384"/>
      <c r="P711" s="384"/>
      <c r="Q711" s="384"/>
      <c r="R711" s="384"/>
      <c r="S711" s="384"/>
      <c r="T711" s="26"/>
      <c r="U711" s="26"/>
      <c r="V711" s="26"/>
      <c r="W711" s="26"/>
      <c r="X711" s="26"/>
      <c r="Y711" s="384"/>
      <c r="Z711" s="384"/>
    </row>
    <row r="712" spans="1:26" ht="11.25" customHeight="1">
      <c r="A712" s="384"/>
      <c r="B712" s="384"/>
      <c r="C712" s="384"/>
      <c r="D712" s="384"/>
      <c r="E712" s="384"/>
      <c r="F712" s="384"/>
      <c r="G712" s="384"/>
      <c r="H712" s="385"/>
      <c r="I712" s="26"/>
      <c r="J712" s="26"/>
      <c r="K712" s="26"/>
      <c r="L712" s="384"/>
      <c r="M712" s="384"/>
      <c r="N712" s="384"/>
      <c r="O712" s="384"/>
      <c r="P712" s="384"/>
      <c r="Q712" s="384"/>
      <c r="R712" s="384"/>
      <c r="S712" s="384"/>
      <c r="T712" s="26"/>
      <c r="U712" s="26"/>
      <c r="V712" s="26"/>
      <c r="W712" s="26"/>
      <c r="X712" s="26"/>
      <c r="Y712" s="384"/>
      <c r="Z712" s="384"/>
    </row>
    <row r="713" spans="1:26" ht="11.25" customHeight="1">
      <c r="A713" s="384"/>
      <c r="B713" s="384"/>
      <c r="C713" s="384"/>
      <c r="D713" s="384"/>
      <c r="E713" s="384"/>
      <c r="F713" s="384"/>
      <c r="G713" s="384"/>
      <c r="H713" s="385"/>
      <c r="I713" s="26"/>
      <c r="J713" s="26"/>
      <c r="K713" s="26"/>
      <c r="L713" s="384"/>
      <c r="M713" s="384"/>
      <c r="N713" s="384"/>
      <c r="O713" s="384"/>
      <c r="P713" s="384"/>
      <c r="Q713" s="384"/>
      <c r="R713" s="384"/>
      <c r="S713" s="384"/>
      <c r="T713" s="26"/>
      <c r="U713" s="26"/>
      <c r="V713" s="26"/>
      <c r="W713" s="26"/>
      <c r="X713" s="26"/>
      <c r="Y713" s="384"/>
      <c r="Z713" s="384"/>
    </row>
    <row r="714" spans="1:26" ht="11.25" customHeight="1">
      <c r="A714" s="384"/>
      <c r="B714" s="384"/>
      <c r="C714" s="384"/>
      <c r="D714" s="384"/>
      <c r="E714" s="384"/>
      <c r="F714" s="384"/>
      <c r="G714" s="384"/>
      <c r="H714" s="385"/>
      <c r="I714" s="26"/>
      <c r="J714" s="26"/>
      <c r="K714" s="26"/>
      <c r="L714" s="384"/>
      <c r="M714" s="384"/>
      <c r="N714" s="384"/>
      <c r="O714" s="384"/>
      <c r="P714" s="384"/>
      <c r="Q714" s="384"/>
      <c r="R714" s="384"/>
      <c r="S714" s="384"/>
      <c r="T714" s="26"/>
      <c r="U714" s="26"/>
      <c r="V714" s="26"/>
      <c r="W714" s="26"/>
      <c r="X714" s="26"/>
      <c r="Y714" s="384"/>
      <c r="Z714" s="384"/>
    </row>
    <row r="715" spans="1:26" ht="11.25" customHeight="1">
      <c r="A715" s="384"/>
      <c r="B715" s="384"/>
      <c r="C715" s="384"/>
      <c r="D715" s="384"/>
      <c r="E715" s="384"/>
      <c r="F715" s="384"/>
      <c r="G715" s="384"/>
      <c r="H715" s="385"/>
      <c r="I715" s="26"/>
      <c r="J715" s="26"/>
      <c r="K715" s="26"/>
      <c r="L715" s="384"/>
      <c r="M715" s="384"/>
      <c r="N715" s="384"/>
      <c r="O715" s="384"/>
      <c r="P715" s="384"/>
      <c r="Q715" s="384"/>
      <c r="R715" s="384"/>
      <c r="S715" s="384"/>
      <c r="T715" s="26"/>
      <c r="U715" s="26"/>
      <c r="V715" s="26"/>
      <c r="W715" s="26"/>
      <c r="X715" s="26"/>
      <c r="Y715" s="384"/>
      <c r="Z715" s="384"/>
    </row>
    <row r="716" spans="1:26" ht="11.25" customHeight="1">
      <c r="A716" s="384"/>
      <c r="B716" s="384"/>
      <c r="C716" s="384"/>
      <c r="D716" s="384"/>
      <c r="E716" s="384"/>
      <c r="F716" s="384"/>
      <c r="G716" s="384"/>
      <c r="H716" s="385"/>
      <c r="I716" s="26"/>
      <c r="J716" s="26"/>
      <c r="K716" s="26"/>
      <c r="L716" s="384"/>
      <c r="M716" s="384"/>
      <c r="N716" s="384"/>
      <c r="O716" s="384"/>
      <c r="P716" s="384"/>
      <c r="Q716" s="384"/>
      <c r="R716" s="384"/>
      <c r="S716" s="384"/>
      <c r="T716" s="26"/>
      <c r="U716" s="26"/>
      <c r="V716" s="26"/>
      <c r="W716" s="26"/>
      <c r="X716" s="26"/>
      <c r="Y716" s="384"/>
      <c r="Z716" s="384"/>
    </row>
    <row r="717" spans="1:26" ht="11.25" customHeight="1">
      <c r="A717" s="384"/>
      <c r="B717" s="384"/>
      <c r="C717" s="384"/>
      <c r="D717" s="384"/>
      <c r="E717" s="384"/>
      <c r="F717" s="384"/>
      <c r="G717" s="384"/>
      <c r="H717" s="385"/>
      <c r="I717" s="26"/>
      <c r="J717" s="26"/>
      <c r="K717" s="26"/>
      <c r="L717" s="384"/>
      <c r="M717" s="384"/>
      <c r="N717" s="384"/>
      <c r="O717" s="384"/>
      <c r="P717" s="384"/>
      <c r="Q717" s="384"/>
      <c r="R717" s="384"/>
      <c r="S717" s="384"/>
      <c r="T717" s="26"/>
      <c r="U717" s="26"/>
      <c r="V717" s="26"/>
      <c r="W717" s="26"/>
      <c r="X717" s="26"/>
      <c r="Y717" s="384"/>
      <c r="Z717" s="384"/>
    </row>
    <row r="718" spans="1:26" ht="11.25" customHeight="1">
      <c r="A718" s="384"/>
      <c r="B718" s="384"/>
      <c r="C718" s="384"/>
      <c r="D718" s="384"/>
      <c r="E718" s="384"/>
      <c r="F718" s="384"/>
      <c r="G718" s="384"/>
      <c r="H718" s="385"/>
      <c r="I718" s="26"/>
      <c r="J718" s="26"/>
      <c r="K718" s="26"/>
      <c r="L718" s="384"/>
      <c r="M718" s="384"/>
      <c r="N718" s="384"/>
      <c r="O718" s="384"/>
      <c r="P718" s="384"/>
      <c r="Q718" s="384"/>
      <c r="R718" s="384"/>
      <c r="S718" s="384"/>
      <c r="T718" s="26"/>
      <c r="U718" s="26"/>
      <c r="V718" s="26"/>
      <c r="W718" s="26"/>
      <c r="X718" s="26"/>
      <c r="Y718" s="384"/>
      <c r="Z718" s="384"/>
    </row>
    <row r="719" spans="1:26" ht="11.25" customHeight="1">
      <c r="A719" s="384"/>
      <c r="B719" s="384"/>
      <c r="C719" s="384"/>
      <c r="D719" s="384"/>
      <c r="E719" s="384"/>
      <c r="F719" s="384"/>
      <c r="G719" s="384"/>
      <c r="H719" s="385"/>
      <c r="I719" s="26"/>
      <c r="J719" s="26"/>
      <c r="K719" s="26"/>
      <c r="L719" s="384"/>
      <c r="M719" s="384"/>
      <c r="N719" s="384"/>
      <c r="O719" s="384"/>
      <c r="P719" s="384"/>
      <c r="Q719" s="384"/>
      <c r="R719" s="384"/>
      <c r="S719" s="384"/>
      <c r="T719" s="26"/>
      <c r="U719" s="26"/>
      <c r="V719" s="26"/>
      <c r="W719" s="26"/>
      <c r="X719" s="26"/>
      <c r="Y719" s="384"/>
      <c r="Z719" s="384"/>
    </row>
    <row r="720" spans="1:26" ht="11.25" customHeight="1">
      <c r="A720" s="384"/>
      <c r="B720" s="384"/>
      <c r="C720" s="384"/>
      <c r="D720" s="384"/>
      <c r="E720" s="384"/>
      <c r="F720" s="384"/>
      <c r="G720" s="384"/>
      <c r="H720" s="385"/>
      <c r="I720" s="26"/>
      <c r="J720" s="26"/>
      <c r="K720" s="26"/>
      <c r="L720" s="384"/>
      <c r="M720" s="384"/>
      <c r="N720" s="384"/>
      <c r="O720" s="384"/>
      <c r="P720" s="384"/>
      <c r="Q720" s="384"/>
      <c r="R720" s="384"/>
      <c r="S720" s="384"/>
      <c r="T720" s="26"/>
      <c r="U720" s="26"/>
      <c r="V720" s="26"/>
      <c r="W720" s="26"/>
      <c r="X720" s="26"/>
      <c r="Y720" s="384"/>
      <c r="Z720" s="384"/>
    </row>
    <row r="721" spans="1:26" ht="11.25" customHeight="1">
      <c r="A721" s="384"/>
      <c r="B721" s="384"/>
      <c r="C721" s="384"/>
      <c r="D721" s="384"/>
      <c r="E721" s="384"/>
      <c r="F721" s="384"/>
      <c r="G721" s="384"/>
      <c r="H721" s="385"/>
      <c r="I721" s="26"/>
      <c r="J721" s="26"/>
      <c r="K721" s="26"/>
      <c r="L721" s="384"/>
      <c r="M721" s="384"/>
      <c r="N721" s="384"/>
      <c r="O721" s="384"/>
      <c r="P721" s="384"/>
      <c r="Q721" s="384"/>
      <c r="R721" s="384"/>
      <c r="S721" s="384"/>
      <c r="T721" s="26"/>
      <c r="U721" s="26"/>
      <c r="V721" s="26"/>
      <c r="W721" s="26"/>
      <c r="X721" s="26"/>
      <c r="Y721" s="384"/>
      <c r="Z721" s="384"/>
    </row>
    <row r="722" spans="1:26" ht="11.25" customHeight="1">
      <c r="A722" s="384"/>
      <c r="B722" s="384"/>
      <c r="C722" s="384"/>
      <c r="D722" s="384"/>
      <c r="E722" s="384"/>
      <c r="F722" s="384"/>
      <c r="G722" s="384"/>
      <c r="H722" s="385"/>
      <c r="I722" s="26"/>
      <c r="J722" s="26"/>
      <c r="K722" s="26"/>
      <c r="L722" s="384"/>
      <c r="M722" s="384"/>
      <c r="N722" s="384"/>
      <c r="O722" s="384"/>
      <c r="P722" s="384"/>
      <c r="Q722" s="384"/>
      <c r="R722" s="384"/>
      <c r="S722" s="384"/>
      <c r="T722" s="26"/>
      <c r="U722" s="26"/>
      <c r="V722" s="26"/>
      <c r="W722" s="26"/>
      <c r="X722" s="26"/>
      <c r="Y722" s="384"/>
      <c r="Z722" s="384"/>
    </row>
    <row r="723" spans="1:26" ht="11.25" customHeight="1">
      <c r="A723" s="384"/>
      <c r="B723" s="384"/>
      <c r="C723" s="384"/>
      <c r="D723" s="384"/>
      <c r="E723" s="384"/>
      <c r="F723" s="384"/>
      <c r="G723" s="384"/>
      <c r="H723" s="385"/>
      <c r="I723" s="26"/>
      <c r="J723" s="26"/>
      <c r="K723" s="26"/>
      <c r="L723" s="384"/>
      <c r="M723" s="384"/>
      <c r="N723" s="384"/>
      <c r="O723" s="384"/>
      <c r="P723" s="384"/>
      <c r="Q723" s="384"/>
      <c r="R723" s="384"/>
      <c r="S723" s="384"/>
      <c r="T723" s="26"/>
      <c r="U723" s="26"/>
      <c r="V723" s="26"/>
      <c r="W723" s="26"/>
      <c r="X723" s="26"/>
      <c r="Y723" s="384"/>
      <c r="Z723" s="384"/>
    </row>
    <row r="724" spans="1:26" ht="11.25" customHeight="1">
      <c r="A724" s="384"/>
      <c r="B724" s="384"/>
      <c r="C724" s="384"/>
      <c r="D724" s="384"/>
      <c r="E724" s="384"/>
      <c r="F724" s="384"/>
      <c r="G724" s="384"/>
      <c r="H724" s="385"/>
      <c r="I724" s="26"/>
      <c r="J724" s="26"/>
      <c r="K724" s="26"/>
      <c r="L724" s="384"/>
      <c r="M724" s="384"/>
      <c r="N724" s="384"/>
      <c r="O724" s="384"/>
      <c r="P724" s="384"/>
      <c r="Q724" s="384"/>
      <c r="R724" s="384"/>
      <c r="S724" s="384"/>
      <c r="T724" s="26"/>
      <c r="U724" s="26"/>
      <c r="V724" s="26"/>
      <c r="W724" s="26"/>
      <c r="X724" s="26"/>
      <c r="Y724" s="384"/>
      <c r="Z724" s="384"/>
    </row>
    <row r="725" spans="1:26" ht="11.25" customHeight="1">
      <c r="A725" s="384"/>
      <c r="B725" s="384"/>
      <c r="C725" s="384"/>
      <c r="D725" s="384"/>
      <c r="E725" s="384"/>
      <c r="F725" s="384"/>
      <c r="G725" s="384"/>
      <c r="H725" s="385"/>
      <c r="I725" s="26"/>
      <c r="J725" s="26"/>
      <c r="K725" s="26"/>
      <c r="L725" s="384"/>
      <c r="M725" s="384"/>
      <c r="N725" s="384"/>
      <c r="O725" s="384"/>
      <c r="P725" s="384"/>
      <c r="Q725" s="384"/>
      <c r="R725" s="384"/>
      <c r="S725" s="384"/>
      <c r="T725" s="26"/>
      <c r="U725" s="26"/>
      <c r="V725" s="26"/>
      <c r="W725" s="26"/>
      <c r="X725" s="26"/>
      <c r="Y725" s="384"/>
      <c r="Z725" s="384"/>
    </row>
    <row r="726" spans="1:26" ht="11.25" customHeight="1">
      <c r="A726" s="384"/>
      <c r="B726" s="384"/>
      <c r="C726" s="384"/>
      <c r="D726" s="384"/>
      <c r="E726" s="384"/>
      <c r="F726" s="384"/>
      <c r="G726" s="384"/>
      <c r="H726" s="385"/>
      <c r="I726" s="26"/>
      <c r="J726" s="26"/>
      <c r="K726" s="26"/>
      <c r="L726" s="384"/>
      <c r="M726" s="384"/>
      <c r="N726" s="384"/>
      <c r="O726" s="384"/>
      <c r="P726" s="384"/>
      <c r="Q726" s="384"/>
      <c r="R726" s="384"/>
      <c r="S726" s="384"/>
      <c r="T726" s="26"/>
      <c r="U726" s="26"/>
      <c r="V726" s="26"/>
      <c r="W726" s="26"/>
      <c r="X726" s="26"/>
      <c r="Y726" s="384"/>
      <c r="Z726" s="384"/>
    </row>
    <row r="727" spans="1:26" ht="11.25" customHeight="1">
      <c r="A727" s="384"/>
      <c r="B727" s="384"/>
      <c r="C727" s="384"/>
      <c r="D727" s="384"/>
      <c r="E727" s="384"/>
      <c r="F727" s="384"/>
      <c r="G727" s="384"/>
      <c r="H727" s="385"/>
      <c r="I727" s="26"/>
      <c r="J727" s="26"/>
      <c r="K727" s="26"/>
      <c r="L727" s="384"/>
      <c r="M727" s="384"/>
      <c r="N727" s="384"/>
      <c r="O727" s="384"/>
      <c r="P727" s="384"/>
      <c r="Q727" s="384"/>
      <c r="R727" s="384"/>
      <c r="S727" s="384"/>
      <c r="T727" s="26"/>
      <c r="U727" s="26"/>
      <c r="V727" s="26"/>
      <c r="W727" s="26"/>
      <c r="X727" s="26"/>
      <c r="Y727" s="384"/>
      <c r="Z727" s="384"/>
    </row>
    <row r="728" spans="1:26" ht="11.25" customHeight="1">
      <c r="A728" s="384"/>
      <c r="B728" s="384"/>
      <c r="C728" s="384"/>
      <c r="D728" s="384"/>
      <c r="E728" s="384"/>
      <c r="F728" s="384"/>
      <c r="G728" s="384"/>
      <c r="H728" s="385"/>
      <c r="I728" s="26"/>
      <c r="J728" s="26"/>
      <c r="K728" s="26"/>
      <c r="L728" s="384"/>
      <c r="M728" s="384"/>
      <c r="N728" s="384"/>
      <c r="O728" s="384"/>
      <c r="P728" s="384"/>
      <c r="Q728" s="384"/>
      <c r="R728" s="384"/>
      <c r="S728" s="384"/>
      <c r="T728" s="26"/>
      <c r="U728" s="26"/>
      <c r="V728" s="26"/>
      <c r="W728" s="26"/>
      <c r="X728" s="26"/>
      <c r="Y728" s="384"/>
      <c r="Z728" s="384"/>
    </row>
    <row r="729" spans="1:26" ht="11.25" customHeight="1">
      <c r="A729" s="384"/>
      <c r="B729" s="384"/>
      <c r="C729" s="384"/>
      <c r="D729" s="384"/>
      <c r="E729" s="384"/>
      <c r="F729" s="384"/>
      <c r="G729" s="384"/>
      <c r="H729" s="385"/>
      <c r="I729" s="26"/>
      <c r="J729" s="26"/>
      <c r="K729" s="26"/>
      <c r="L729" s="384"/>
      <c r="M729" s="384"/>
      <c r="N729" s="384"/>
      <c r="O729" s="384"/>
      <c r="P729" s="384"/>
      <c r="Q729" s="384"/>
      <c r="R729" s="384"/>
      <c r="S729" s="384"/>
      <c r="T729" s="26"/>
      <c r="U729" s="26"/>
      <c r="V729" s="26"/>
      <c r="W729" s="26"/>
      <c r="X729" s="26"/>
      <c r="Y729" s="384"/>
      <c r="Z729" s="384"/>
    </row>
    <row r="730" spans="1:26" ht="11.25" customHeight="1">
      <c r="A730" s="384"/>
      <c r="B730" s="384"/>
      <c r="C730" s="384"/>
      <c r="D730" s="384"/>
      <c r="E730" s="384"/>
      <c r="F730" s="384"/>
      <c r="G730" s="384"/>
      <c r="H730" s="385"/>
      <c r="I730" s="26"/>
      <c r="J730" s="26"/>
      <c r="K730" s="26"/>
      <c r="L730" s="384"/>
      <c r="M730" s="384"/>
      <c r="N730" s="384"/>
      <c r="O730" s="384"/>
      <c r="P730" s="384"/>
      <c r="Q730" s="384"/>
      <c r="R730" s="384"/>
      <c r="S730" s="384"/>
      <c r="T730" s="26"/>
      <c r="U730" s="26"/>
      <c r="V730" s="26"/>
      <c r="W730" s="26"/>
      <c r="X730" s="26"/>
      <c r="Y730" s="384"/>
      <c r="Z730" s="384"/>
    </row>
    <row r="731" spans="1:26" ht="11.25" customHeight="1">
      <c r="A731" s="384"/>
      <c r="B731" s="384"/>
      <c r="C731" s="384"/>
      <c r="D731" s="384"/>
      <c r="E731" s="384"/>
      <c r="F731" s="384"/>
      <c r="G731" s="384"/>
      <c r="H731" s="385"/>
      <c r="I731" s="26"/>
      <c r="J731" s="26"/>
      <c r="K731" s="26"/>
      <c r="L731" s="384"/>
      <c r="M731" s="384"/>
      <c r="N731" s="384"/>
      <c r="O731" s="384"/>
      <c r="P731" s="384"/>
      <c r="Q731" s="384"/>
      <c r="R731" s="384"/>
      <c r="S731" s="384"/>
      <c r="T731" s="26"/>
      <c r="U731" s="26"/>
      <c r="V731" s="26"/>
      <c r="W731" s="26"/>
      <c r="X731" s="26"/>
      <c r="Y731" s="384"/>
      <c r="Z731" s="384"/>
    </row>
    <row r="732" spans="1:26" ht="11.25" customHeight="1">
      <c r="A732" s="384"/>
      <c r="B732" s="384"/>
      <c r="C732" s="384"/>
      <c r="D732" s="384"/>
      <c r="E732" s="384"/>
      <c r="F732" s="384"/>
      <c r="G732" s="384"/>
      <c r="H732" s="385"/>
      <c r="I732" s="26"/>
      <c r="J732" s="26"/>
      <c r="K732" s="26"/>
      <c r="L732" s="384"/>
      <c r="M732" s="384"/>
      <c r="N732" s="384"/>
      <c r="O732" s="384"/>
      <c r="P732" s="384"/>
      <c r="Q732" s="384"/>
      <c r="R732" s="384"/>
      <c r="S732" s="384"/>
      <c r="T732" s="26"/>
      <c r="U732" s="26"/>
      <c r="V732" s="26"/>
      <c r="W732" s="26"/>
      <c r="X732" s="26"/>
      <c r="Y732" s="384"/>
      <c r="Z732" s="384"/>
    </row>
    <row r="733" spans="1:26" ht="11.25" customHeight="1">
      <c r="A733" s="384"/>
      <c r="B733" s="384"/>
      <c r="C733" s="384"/>
      <c r="D733" s="384"/>
      <c r="E733" s="384"/>
      <c r="F733" s="384"/>
      <c r="G733" s="384"/>
      <c r="H733" s="385"/>
      <c r="I733" s="26"/>
      <c r="J733" s="26"/>
      <c r="K733" s="26"/>
      <c r="L733" s="384"/>
      <c r="M733" s="384"/>
      <c r="N733" s="384"/>
      <c r="O733" s="384"/>
      <c r="P733" s="384"/>
      <c r="Q733" s="384"/>
      <c r="R733" s="384"/>
      <c r="S733" s="384"/>
      <c r="T733" s="26"/>
      <c r="U733" s="26"/>
      <c r="V733" s="26"/>
      <c r="W733" s="26"/>
      <c r="X733" s="26"/>
      <c r="Y733" s="384"/>
      <c r="Z733" s="384"/>
    </row>
    <row r="734" spans="1:26" ht="11.25" customHeight="1">
      <c r="A734" s="384"/>
      <c r="B734" s="384"/>
      <c r="C734" s="384"/>
      <c r="D734" s="384"/>
      <c r="E734" s="384"/>
      <c r="F734" s="384"/>
      <c r="G734" s="384"/>
      <c r="H734" s="385"/>
      <c r="I734" s="26"/>
      <c r="J734" s="26"/>
      <c r="K734" s="26"/>
      <c r="L734" s="384"/>
      <c r="M734" s="384"/>
      <c r="N734" s="384"/>
      <c r="O734" s="384"/>
      <c r="P734" s="384"/>
      <c r="Q734" s="384"/>
      <c r="R734" s="384"/>
      <c r="S734" s="384"/>
      <c r="T734" s="26"/>
      <c r="U734" s="26"/>
      <c r="V734" s="26"/>
      <c r="W734" s="26"/>
      <c r="X734" s="26"/>
      <c r="Y734" s="384"/>
      <c r="Z734" s="384"/>
    </row>
    <row r="735" spans="1:26" ht="11.25" customHeight="1">
      <c r="A735" s="384"/>
      <c r="B735" s="384"/>
      <c r="C735" s="384"/>
      <c r="D735" s="384"/>
      <c r="E735" s="384"/>
      <c r="F735" s="384"/>
      <c r="G735" s="384"/>
      <c r="H735" s="385"/>
      <c r="I735" s="26"/>
      <c r="J735" s="26"/>
      <c r="K735" s="26"/>
      <c r="L735" s="384"/>
      <c r="M735" s="384"/>
      <c r="N735" s="384"/>
      <c r="O735" s="384"/>
      <c r="P735" s="384"/>
      <c r="Q735" s="384"/>
      <c r="R735" s="384"/>
      <c r="S735" s="384"/>
      <c r="T735" s="26"/>
      <c r="U735" s="26"/>
      <c r="V735" s="26"/>
      <c r="W735" s="26"/>
      <c r="X735" s="26"/>
      <c r="Y735" s="384"/>
      <c r="Z735" s="384"/>
    </row>
    <row r="736" spans="1:26" ht="11.25" customHeight="1">
      <c r="A736" s="384"/>
      <c r="B736" s="384"/>
      <c r="C736" s="384"/>
      <c r="D736" s="384"/>
      <c r="E736" s="384"/>
      <c r="F736" s="384"/>
      <c r="G736" s="384"/>
      <c r="H736" s="385"/>
      <c r="I736" s="26"/>
      <c r="J736" s="26"/>
      <c r="K736" s="26"/>
      <c r="L736" s="384"/>
      <c r="M736" s="384"/>
      <c r="N736" s="384"/>
      <c r="O736" s="384"/>
      <c r="P736" s="384"/>
      <c r="Q736" s="384"/>
      <c r="R736" s="384"/>
      <c r="S736" s="384"/>
      <c r="T736" s="26"/>
      <c r="U736" s="26"/>
      <c r="V736" s="26"/>
      <c r="W736" s="26"/>
      <c r="X736" s="26"/>
      <c r="Y736" s="384"/>
      <c r="Z736" s="384"/>
    </row>
    <row r="737" spans="1:26" ht="11.25" customHeight="1">
      <c r="A737" s="384"/>
      <c r="B737" s="384"/>
      <c r="C737" s="384"/>
      <c r="D737" s="384"/>
      <c r="E737" s="384"/>
      <c r="F737" s="384"/>
      <c r="G737" s="384"/>
      <c r="H737" s="385"/>
      <c r="I737" s="26"/>
      <c r="J737" s="26"/>
      <c r="K737" s="26"/>
      <c r="L737" s="384"/>
      <c r="M737" s="384"/>
      <c r="N737" s="384"/>
      <c r="O737" s="384"/>
      <c r="P737" s="384"/>
      <c r="Q737" s="384"/>
      <c r="R737" s="384"/>
      <c r="S737" s="384"/>
      <c r="T737" s="26"/>
      <c r="U737" s="26"/>
      <c r="V737" s="26"/>
      <c r="W737" s="26"/>
      <c r="X737" s="26"/>
      <c r="Y737" s="384"/>
      <c r="Z737" s="384"/>
    </row>
    <row r="738" spans="1:26" ht="11.25" customHeight="1">
      <c r="A738" s="384"/>
      <c r="B738" s="384"/>
      <c r="C738" s="384"/>
      <c r="D738" s="384"/>
      <c r="E738" s="384"/>
      <c r="F738" s="384"/>
      <c r="G738" s="384"/>
      <c r="H738" s="385"/>
      <c r="I738" s="26"/>
      <c r="J738" s="26"/>
      <c r="K738" s="26"/>
      <c r="L738" s="384"/>
      <c r="M738" s="384"/>
      <c r="N738" s="384"/>
      <c r="O738" s="384"/>
      <c r="P738" s="384"/>
      <c r="Q738" s="384"/>
      <c r="R738" s="384"/>
      <c r="S738" s="384"/>
      <c r="T738" s="26"/>
      <c r="U738" s="26"/>
      <c r="V738" s="26"/>
      <c r="W738" s="26"/>
      <c r="X738" s="26"/>
      <c r="Y738" s="384"/>
      <c r="Z738" s="384"/>
    </row>
    <row r="739" spans="1:26" ht="11.25" customHeight="1">
      <c r="A739" s="384"/>
      <c r="B739" s="384"/>
      <c r="C739" s="384"/>
      <c r="D739" s="384"/>
      <c r="E739" s="384"/>
      <c r="F739" s="384"/>
      <c r="G739" s="384"/>
      <c r="H739" s="385"/>
      <c r="I739" s="26"/>
      <c r="J739" s="26"/>
      <c r="K739" s="26"/>
      <c r="L739" s="384"/>
      <c r="M739" s="384"/>
      <c r="N739" s="384"/>
      <c r="O739" s="384"/>
      <c r="P739" s="384"/>
      <c r="Q739" s="384"/>
      <c r="R739" s="384"/>
      <c r="S739" s="384"/>
      <c r="T739" s="26"/>
      <c r="U739" s="26"/>
      <c r="V739" s="26"/>
      <c r="W739" s="26"/>
      <c r="X739" s="26"/>
      <c r="Y739" s="384"/>
      <c r="Z739" s="384"/>
    </row>
    <row r="740" spans="1:26" ht="11.25" customHeight="1">
      <c r="A740" s="384"/>
      <c r="B740" s="384"/>
      <c r="C740" s="384"/>
      <c r="D740" s="384"/>
      <c r="E740" s="384"/>
      <c r="F740" s="384"/>
      <c r="G740" s="384"/>
      <c r="H740" s="385"/>
      <c r="I740" s="26"/>
      <c r="J740" s="26"/>
      <c r="K740" s="26"/>
      <c r="L740" s="384"/>
      <c r="M740" s="384"/>
      <c r="N740" s="384"/>
      <c r="O740" s="384"/>
      <c r="P740" s="384"/>
      <c r="Q740" s="384"/>
      <c r="R740" s="384"/>
      <c r="S740" s="384"/>
      <c r="T740" s="26"/>
      <c r="U740" s="26"/>
      <c r="V740" s="26"/>
      <c r="W740" s="26"/>
      <c r="X740" s="26"/>
      <c r="Y740" s="384"/>
      <c r="Z740" s="384"/>
    </row>
    <row r="741" spans="1:26" ht="11.25" customHeight="1">
      <c r="A741" s="384"/>
      <c r="B741" s="384"/>
      <c r="C741" s="384"/>
      <c r="D741" s="384"/>
      <c r="E741" s="384"/>
      <c r="F741" s="384"/>
      <c r="G741" s="384"/>
      <c r="H741" s="385"/>
      <c r="I741" s="26"/>
      <c r="J741" s="26"/>
      <c r="K741" s="26"/>
      <c r="L741" s="384"/>
      <c r="M741" s="384"/>
      <c r="N741" s="384"/>
      <c r="O741" s="384"/>
      <c r="P741" s="384"/>
      <c r="Q741" s="384"/>
      <c r="R741" s="384"/>
      <c r="S741" s="384"/>
      <c r="T741" s="26"/>
      <c r="U741" s="26"/>
      <c r="V741" s="26"/>
      <c r="W741" s="26"/>
      <c r="X741" s="26"/>
      <c r="Y741" s="384"/>
      <c r="Z741" s="384"/>
    </row>
    <row r="742" spans="1:26" ht="11.25" customHeight="1">
      <c r="A742" s="384"/>
      <c r="B742" s="384"/>
      <c r="C742" s="384"/>
      <c r="D742" s="384"/>
      <c r="E742" s="384"/>
      <c r="F742" s="384"/>
      <c r="G742" s="384"/>
      <c r="H742" s="385"/>
      <c r="I742" s="26"/>
      <c r="J742" s="26"/>
      <c r="K742" s="26"/>
      <c r="L742" s="384"/>
      <c r="M742" s="384"/>
      <c r="N742" s="384"/>
      <c r="O742" s="384"/>
      <c r="P742" s="384"/>
      <c r="Q742" s="384"/>
      <c r="R742" s="384"/>
      <c r="S742" s="384"/>
      <c r="T742" s="26"/>
      <c r="U742" s="26"/>
      <c r="V742" s="26"/>
      <c r="W742" s="26"/>
      <c r="X742" s="26"/>
      <c r="Y742" s="384"/>
      <c r="Z742" s="384"/>
    </row>
    <row r="743" spans="1:26" ht="11.25" customHeight="1">
      <c r="A743" s="384"/>
      <c r="B743" s="384"/>
      <c r="C743" s="384"/>
      <c r="D743" s="384"/>
      <c r="E743" s="384"/>
      <c r="F743" s="384"/>
      <c r="G743" s="384"/>
      <c r="H743" s="385"/>
      <c r="I743" s="26"/>
      <c r="J743" s="26"/>
      <c r="K743" s="26"/>
      <c r="L743" s="384"/>
      <c r="M743" s="384"/>
      <c r="N743" s="384"/>
      <c r="O743" s="384"/>
      <c r="P743" s="384"/>
      <c r="Q743" s="384"/>
      <c r="R743" s="384"/>
      <c r="S743" s="384"/>
      <c r="T743" s="26"/>
      <c r="U743" s="26"/>
      <c r="V743" s="26"/>
      <c r="W743" s="26"/>
      <c r="X743" s="26"/>
      <c r="Y743" s="384"/>
      <c r="Z743" s="384"/>
    </row>
    <row r="744" spans="1:26" ht="11.25" customHeight="1">
      <c r="A744" s="384"/>
      <c r="B744" s="384"/>
      <c r="C744" s="384"/>
      <c r="D744" s="384"/>
      <c r="E744" s="384"/>
      <c r="F744" s="384"/>
      <c r="G744" s="384"/>
      <c r="H744" s="385"/>
      <c r="I744" s="26"/>
      <c r="J744" s="26"/>
      <c r="K744" s="26"/>
      <c r="L744" s="384"/>
      <c r="M744" s="384"/>
      <c r="N744" s="384"/>
      <c r="O744" s="384"/>
      <c r="P744" s="384"/>
      <c r="Q744" s="384"/>
      <c r="R744" s="384"/>
      <c r="S744" s="384"/>
      <c r="T744" s="26"/>
      <c r="U744" s="26"/>
      <c r="V744" s="26"/>
      <c r="W744" s="26"/>
      <c r="X744" s="26"/>
      <c r="Y744" s="384"/>
      <c r="Z744" s="384"/>
    </row>
    <row r="745" spans="1:26" ht="11.25" customHeight="1">
      <c r="A745" s="384"/>
      <c r="B745" s="384"/>
      <c r="C745" s="384"/>
      <c r="D745" s="384"/>
      <c r="E745" s="384"/>
      <c r="F745" s="384"/>
      <c r="G745" s="384"/>
      <c r="H745" s="385"/>
      <c r="I745" s="26"/>
      <c r="J745" s="26"/>
      <c r="K745" s="26"/>
      <c r="L745" s="384"/>
      <c r="M745" s="384"/>
      <c r="N745" s="384"/>
      <c r="O745" s="384"/>
      <c r="P745" s="384"/>
      <c r="Q745" s="384"/>
      <c r="R745" s="384"/>
      <c r="S745" s="384"/>
      <c r="T745" s="26"/>
      <c r="U745" s="26"/>
      <c r="V745" s="26"/>
      <c r="W745" s="26"/>
      <c r="X745" s="26"/>
      <c r="Y745" s="384"/>
      <c r="Z745" s="384"/>
    </row>
    <row r="746" spans="1:26" ht="11.25" customHeight="1">
      <c r="A746" s="384"/>
      <c r="B746" s="384"/>
      <c r="C746" s="384"/>
      <c r="D746" s="384"/>
      <c r="E746" s="384"/>
      <c r="F746" s="384"/>
      <c r="G746" s="384"/>
      <c r="H746" s="385"/>
      <c r="I746" s="26"/>
      <c r="J746" s="26"/>
      <c r="K746" s="26"/>
      <c r="L746" s="384"/>
      <c r="M746" s="384"/>
      <c r="N746" s="384"/>
      <c r="O746" s="384"/>
      <c r="P746" s="384"/>
      <c r="Q746" s="384"/>
      <c r="R746" s="384"/>
      <c r="S746" s="384"/>
      <c r="T746" s="26"/>
      <c r="U746" s="26"/>
      <c r="V746" s="26"/>
      <c r="W746" s="26"/>
      <c r="X746" s="26"/>
      <c r="Y746" s="384"/>
      <c r="Z746" s="384"/>
    </row>
    <row r="747" spans="1:26" ht="11.25" customHeight="1">
      <c r="A747" s="384"/>
      <c r="B747" s="384"/>
      <c r="C747" s="384"/>
      <c r="D747" s="384"/>
      <c r="E747" s="384"/>
      <c r="F747" s="384"/>
      <c r="G747" s="384"/>
      <c r="H747" s="385"/>
      <c r="I747" s="26"/>
      <c r="J747" s="26"/>
      <c r="K747" s="26"/>
      <c r="L747" s="384"/>
      <c r="M747" s="384"/>
      <c r="N747" s="384"/>
      <c r="O747" s="384"/>
      <c r="P747" s="384"/>
      <c r="Q747" s="384"/>
      <c r="R747" s="384"/>
      <c r="S747" s="384"/>
      <c r="T747" s="26"/>
      <c r="U747" s="26"/>
      <c r="V747" s="26"/>
      <c r="W747" s="26"/>
      <c r="X747" s="26"/>
      <c r="Y747" s="384"/>
      <c r="Z747" s="384"/>
    </row>
    <row r="748" spans="1:26" ht="11.25" customHeight="1">
      <c r="A748" s="384"/>
      <c r="B748" s="384"/>
      <c r="C748" s="384"/>
      <c r="D748" s="384"/>
      <c r="E748" s="384"/>
      <c r="F748" s="384"/>
      <c r="G748" s="384"/>
      <c r="H748" s="385"/>
      <c r="I748" s="26"/>
      <c r="J748" s="26"/>
      <c r="K748" s="26"/>
      <c r="L748" s="384"/>
      <c r="M748" s="384"/>
      <c r="N748" s="384"/>
      <c r="O748" s="384"/>
      <c r="P748" s="384"/>
      <c r="Q748" s="384"/>
      <c r="R748" s="384"/>
      <c r="S748" s="384"/>
      <c r="T748" s="26"/>
      <c r="U748" s="26"/>
      <c r="V748" s="26"/>
      <c r="W748" s="26"/>
      <c r="X748" s="26"/>
      <c r="Y748" s="384"/>
      <c r="Z748" s="384"/>
    </row>
    <row r="749" spans="1:26" ht="11.25" customHeight="1">
      <c r="A749" s="384"/>
      <c r="B749" s="384"/>
      <c r="C749" s="384"/>
      <c r="D749" s="384"/>
      <c r="E749" s="384"/>
      <c r="F749" s="384"/>
      <c r="G749" s="384"/>
      <c r="H749" s="385"/>
      <c r="I749" s="26"/>
      <c r="J749" s="26"/>
      <c r="K749" s="26"/>
      <c r="L749" s="384"/>
      <c r="M749" s="384"/>
      <c r="N749" s="384"/>
      <c r="O749" s="384"/>
      <c r="P749" s="384"/>
      <c r="Q749" s="384"/>
      <c r="R749" s="384"/>
      <c r="S749" s="384"/>
      <c r="T749" s="26"/>
      <c r="U749" s="26"/>
      <c r="V749" s="26"/>
      <c r="W749" s="26"/>
      <c r="X749" s="26"/>
      <c r="Y749" s="384"/>
      <c r="Z749" s="384"/>
    </row>
    <row r="750" spans="1:26" ht="11.25" customHeight="1">
      <c r="A750" s="384"/>
      <c r="B750" s="384"/>
      <c r="C750" s="384"/>
      <c r="D750" s="384"/>
      <c r="E750" s="384"/>
      <c r="F750" s="384"/>
      <c r="G750" s="384"/>
      <c r="H750" s="385"/>
      <c r="I750" s="26"/>
      <c r="J750" s="26"/>
      <c r="K750" s="26"/>
      <c r="L750" s="384"/>
      <c r="M750" s="384"/>
      <c r="N750" s="384"/>
      <c r="O750" s="384"/>
      <c r="P750" s="384"/>
      <c r="Q750" s="384"/>
      <c r="R750" s="384"/>
      <c r="S750" s="384"/>
      <c r="T750" s="26"/>
      <c r="U750" s="26"/>
      <c r="V750" s="26"/>
      <c r="W750" s="26"/>
      <c r="X750" s="26"/>
      <c r="Y750" s="384"/>
      <c r="Z750" s="384"/>
    </row>
    <row r="751" spans="1:26" ht="11.25" customHeight="1">
      <c r="A751" s="384"/>
      <c r="B751" s="384"/>
      <c r="C751" s="384"/>
      <c r="D751" s="384"/>
      <c r="E751" s="384"/>
      <c r="F751" s="384"/>
      <c r="G751" s="384"/>
      <c r="H751" s="385"/>
      <c r="I751" s="26"/>
      <c r="J751" s="26"/>
      <c r="K751" s="26"/>
      <c r="L751" s="384"/>
      <c r="M751" s="384"/>
      <c r="N751" s="384"/>
      <c r="O751" s="384"/>
      <c r="P751" s="384"/>
      <c r="Q751" s="384"/>
      <c r="R751" s="384"/>
      <c r="S751" s="384"/>
      <c r="T751" s="26"/>
      <c r="U751" s="26"/>
      <c r="V751" s="26"/>
      <c r="W751" s="26"/>
      <c r="X751" s="26"/>
      <c r="Y751" s="384"/>
      <c r="Z751" s="384"/>
    </row>
    <row r="752" spans="1:26" ht="11.25" customHeight="1">
      <c r="A752" s="384"/>
      <c r="B752" s="384"/>
      <c r="C752" s="384"/>
      <c r="D752" s="384"/>
      <c r="E752" s="384"/>
      <c r="F752" s="384"/>
      <c r="G752" s="384"/>
      <c r="H752" s="385"/>
      <c r="I752" s="26"/>
      <c r="J752" s="26"/>
      <c r="K752" s="26"/>
      <c r="L752" s="384"/>
      <c r="M752" s="384"/>
      <c r="N752" s="384"/>
      <c r="O752" s="384"/>
      <c r="P752" s="384"/>
      <c r="Q752" s="384"/>
      <c r="R752" s="384"/>
      <c r="S752" s="384"/>
      <c r="T752" s="26"/>
      <c r="U752" s="26"/>
      <c r="V752" s="26"/>
      <c r="W752" s="26"/>
      <c r="X752" s="26"/>
      <c r="Y752" s="384"/>
      <c r="Z752" s="384"/>
    </row>
    <row r="753" spans="1:26" ht="11.25" customHeight="1">
      <c r="A753" s="384"/>
      <c r="B753" s="384"/>
      <c r="C753" s="384"/>
      <c r="D753" s="384"/>
      <c r="E753" s="384"/>
      <c r="F753" s="384"/>
      <c r="G753" s="384"/>
      <c r="H753" s="385"/>
      <c r="I753" s="26"/>
      <c r="J753" s="26"/>
      <c r="K753" s="26"/>
      <c r="L753" s="384"/>
      <c r="M753" s="384"/>
      <c r="N753" s="384"/>
      <c r="O753" s="384"/>
      <c r="P753" s="384"/>
      <c r="Q753" s="384"/>
      <c r="R753" s="384"/>
      <c r="S753" s="384"/>
      <c r="T753" s="26"/>
      <c r="U753" s="26"/>
      <c r="V753" s="26"/>
      <c r="W753" s="26"/>
      <c r="X753" s="26"/>
      <c r="Y753" s="384"/>
      <c r="Z753" s="384"/>
    </row>
    <row r="754" spans="1:26" ht="11.25" customHeight="1">
      <c r="A754" s="384"/>
      <c r="B754" s="384"/>
      <c r="C754" s="384"/>
      <c r="D754" s="384"/>
      <c r="E754" s="384"/>
      <c r="F754" s="384"/>
      <c r="G754" s="384"/>
      <c r="H754" s="385"/>
      <c r="I754" s="26"/>
      <c r="J754" s="26"/>
      <c r="K754" s="26"/>
      <c r="L754" s="384"/>
      <c r="M754" s="384"/>
      <c r="N754" s="384"/>
      <c r="O754" s="384"/>
      <c r="P754" s="384"/>
      <c r="Q754" s="384"/>
      <c r="R754" s="384"/>
      <c r="S754" s="384"/>
      <c r="T754" s="26"/>
      <c r="U754" s="26"/>
      <c r="V754" s="26"/>
      <c r="W754" s="26"/>
      <c r="X754" s="26"/>
      <c r="Y754" s="384"/>
      <c r="Z754" s="384"/>
    </row>
    <row r="755" spans="1:26" ht="11.25" customHeight="1">
      <c r="A755" s="384"/>
      <c r="B755" s="384"/>
      <c r="C755" s="384"/>
      <c r="D755" s="384"/>
      <c r="E755" s="384"/>
      <c r="F755" s="384"/>
      <c r="G755" s="384"/>
      <c r="H755" s="385"/>
      <c r="I755" s="26"/>
      <c r="J755" s="26"/>
      <c r="K755" s="26"/>
      <c r="L755" s="384"/>
      <c r="M755" s="384"/>
      <c r="N755" s="384"/>
      <c r="O755" s="384"/>
      <c r="P755" s="384"/>
      <c r="Q755" s="384"/>
      <c r="R755" s="384"/>
      <c r="S755" s="384"/>
      <c r="T755" s="26"/>
      <c r="U755" s="26"/>
      <c r="V755" s="26"/>
      <c r="W755" s="26"/>
      <c r="X755" s="26"/>
      <c r="Y755" s="384"/>
      <c r="Z755" s="384"/>
    </row>
    <row r="756" spans="1:26" ht="11.25" customHeight="1">
      <c r="A756" s="384"/>
      <c r="B756" s="384"/>
      <c r="C756" s="384"/>
      <c r="D756" s="384"/>
      <c r="E756" s="384"/>
      <c r="F756" s="384"/>
      <c r="G756" s="384"/>
      <c r="H756" s="385"/>
      <c r="I756" s="26"/>
      <c r="J756" s="26"/>
      <c r="K756" s="26"/>
      <c r="L756" s="384"/>
      <c r="M756" s="384"/>
      <c r="N756" s="384"/>
      <c r="O756" s="384"/>
      <c r="P756" s="384"/>
      <c r="Q756" s="384"/>
      <c r="R756" s="384"/>
      <c r="S756" s="384"/>
      <c r="T756" s="26"/>
      <c r="U756" s="26"/>
      <c r="V756" s="26"/>
      <c r="W756" s="26"/>
      <c r="X756" s="26"/>
      <c r="Y756" s="384"/>
      <c r="Z756" s="384"/>
    </row>
    <row r="757" spans="1:26" ht="11.25" customHeight="1">
      <c r="A757" s="384"/>
      <c r="B757" s="384"/>
      <c r="C757" s="384"/>
      <c r="D757" s="384"/>
      <c r="E757" s="384"/>
      <c r="F757" s="384"/>
      <c r="G757" s="384"/>
      <c r="H757" s="385"/>
      <c r="I757" s="26"/>
      <c r="J757" s="26"/>
      <c r="K757" s="26"/>
      <c r="L757" s="384"/>
      <c r="M757" s="384"/>
      <c r="N757" s="384"/>
      <c r="O757" s="384"/>
      <c r="P757" s="384"/>
      <c r="Q757" s="384"/>
      <c r="R757" s="384"/>
      <c r="S757" s="384"/>
      <c r="T757" s="26"/>
      <c r="U757" s="26"/>
      <c r="V757" s="26"/>
      <c r="W757" s="26"/>
      <c r="X757" s="26"/>
      <c r="Y757" s="384"/>
      <c r="Z757" s="384"/>
    </row>
    <row r="758" spans="1:26" ht="11.25" customHeight="1">
      <c r="A758" s="384"/>
      <c r="B758" s="384"/>
      <c r="C758" s="384"/>
      <c r="D758" s="384"/>
      <c r="E758" s="384"/>
      <c r="F758" s="384"/>
      <c r="G758" s="384"/>
      <c r="H758" s="385"/>
      <c r="I758" s="26"/>
      <c r="J758" s="26"/>
      <c r="K758" s="26"/>
      <c r="L758" s="384"/>
      <c r="M758" s="384"/>
      <c r="N758" s="384"/>
      <c r="O758" s="384"/>
      <c r="P758" s="384"/>
      <c r="Q758" s="384"/>
      <c r="R758" s="384"/>
      <c r="S758" s="384"/>
      <c r="T758" s="26"/>
      <c r="U758" s="26"/>
      <c r="V758" s="26"/>
      <c r="W758" s="26"/>
      <c r="X758" s="26"/>
      <c r="Y758" s="384"/>
      <c r="Z758" s="384"/>
    </row>
    <row r="759" spans="1:26" ht="11.25" customHeight="1">
      <c r="A759" s="384"/>
      <c r="B759" s="384"/>
      <c r="C759" s="384"/>
      <c r="D759" s="384"/>
      <c r="E759" s="384"/>
      <c r="F759" s="384"/>
      <c r="G759" s="384"/>
      <c r="H759" s="385"/>
      <c r="I759" s="26"/>
      <c r="J759" s="26"/>
      <c r="K759" s="26"/>
      <c r="L759" s="384"/>
      <c r="M759" s="384"/>
      <c r="N759" s="384"/>
      <c r="O759" s="384"/>
      <c r="P759" s="384"/>
      <c r="Q759" s="384"/>
      <c r="R759" s="384"/>
      <c r="S759" s="384"/>
      <c r="T759" s="26"/>
      <c r="U759" s="26"/>
      <c r="V759" s="26"/>
      <c r="W759" s="26"/>
      <c r="X759" s="26"/>
      <c r="Y759" s="384"/>
      <c r="Z759" s="384"/>
    </row>
    <row r="760" spans="1:26" ht="11.25" customHeight="1">
      <c r="A760" s="384"/>
      <c r="B760" s="384"/>
      <c r="C760" s="384"/>
      <c r="D760" s="384"/>
      <c r="E760" s="384"/>
      <c r="F760" s="384"/>
      <c r="G760" s="384"/>
      <c r="H760" s="385"/>
      <c r="I760" s="26"/>
      <c r="J760" s="26"/>
      <c r="K760" s="26"/>
      <c r="L760" s="384"/>
      <c r="M760" s="384"/>
      <c r="N760" s="384"/>
      <c r="O760" s="384"/>
      <c r="P760" s="384"/>
      <c r="Q760" s="384"/>
      <c r="R760" s="384"/>
      <c r="S760" s="384"/>
      <c r="T760" s="26"/>
      <c r="U760" s="26"/>
      <c r="V760" s="26"/>
      <c r="W760" s="26"/>
      <c r="X760" s="26"/>
      <c r="Y760" s="384"/>
      <c r="Z760" s="384"/>
    </row>
    <row r="761" spans="1:26" ht="11.25" customHeight="1">
      <c r="A761" s="384"/>
      <c r="B761" s="384"/>
      <c r="C761" s="384"/>
      <c r="D761" s="384"/>
      <c r="E761" s="384"/>
      <c r="F761" s="384"/>
      <c r="G761" s="384"/>
      <c r="H761" s="385"/>
      <c r="I761" s="26"/>
      <c r="J761" s="26"/>
      <c r="K761" s="26"/>
      <c r="L761" s="384"/>
      <c r="M761" s="384"/>
      <c r="N761" s="384"/>
      <c r="O761" s="384"/>
      <c r="P761" s="384"/>
      <c r="Q761" s="384"/>
      <c r="R761" s="384"/>
      <c r="S761" s="384"/>
      <c r="T761" s="26"/>
      <c r="U761" s="26"/>
      <c r="V761" s="26"/>
      <c r="W761" s="26"/>
      <c r="X761" s="26"/>
      <c r="Y761" s="384"/>
      <c r="Z761" s="384"/>
    </row>
    <row r="762" spans="1:26" ht="11.25" customHeight="1">
      <c r="A762" s="384"/>
      <c r="B762" s="384"/>
      <c r="C762" s="384"/>
      <c r="D762" s="384"/>
      <c r="E762" s="384"/>
      <c r="F762" s="384"/>
      <c r="G762" s="384"/>
      <c r="H762" s="385"/>
      <c r="I762" s="26"/>
      <c r="J762" s="26"/>
      <c r="K762" s="26"/>
      <c r="L762" s="384"/>
      <c r="M762" s="384"/>
      <c r="N762" s="384"/>
      <c r="O762" s="384"/>
      <c r="P762" s="384"/>
      <c r="Q762" s="384"/>
      <c r="R762" s="384"/>
      <c r="S762" s="384"/>
      <c r="T762" s="26"/>
      <c r="U762" s="26"/>
      <c r="V762" s="26"/>
      <c r="W762" s="26"/>
      <c r="X762" s="26"/>
      <c r="Y762" s="384"/>
      <c r="Z762" s="384"/>
    </row>
    <row r="763" spans="1:26" ht="11.25" customHeight="1">
      <c r="A763" s="384"/>
      <c r="B763" s="384"/>
      <c r="C763" s="384"/>
      <c r="D763" s="384"/>
      <c r="E763" s="384"/>
      <c r="F763" s="384"/>
      <c r="G763" s="384"/>
      <c r="H763" s="385"/>
      <c r="I763" s="26"/>
      <c r="J763" s="26"/>
      <c r="K763" s="26"/>
      <c r="L763" s="384"/>
      <c r="M763" s="384"/>
      <c r="N763" s="384"/>
      <c r="O763" s="384"/>
      <c r="P763" s="384"/>
      <c r="Q763" s="384"/>
      <c r="R763" s="384"/>
      <c r="S763" s="384"/>
      <c r="T763" s="26"/>
      <c r="U763" s="26"/>
      <c r="V763" s="26"/>
      <c r="W763" s="26"/>
      <c r="X763" s="26"/>
      <c r="Y763" s="384"/>
      <c r="Z763" s="384"/>
    </row>
    <row r="764" spans="1:26" ht="11.25" customHeight="1">
      <c r="A764" s="384"/>
      <c r="B764" s="384"/>
      <c r="C764" s="384"/>
      <c r="D764" s="384"/>
      <c r="E764" s="384"/>
      <c r="F764" s="384"/>
      <c r="G764" s="384"/>
      <c r="H764" s="385"/>
      <c r="I764" s="26"/>
      <c r="J764" s="26"/>
      <c r="K764" s="26"/>
      <c r="L764" s="384"/>
      <c r="M764" s="384"/>
      <c r="N764" s="384"/>
      <c r="O764" s="384"/>
      <c r="P764" s="384"/>
      <c r="Q764" s="384"/>
      <c r="R764" s="384"/>
      <c r="S764" s="384"/>
      <c r="T764" s="26"/>
      <c r="U764" s="26"/>
      <c r="V764" s="26"/>
      <c r="W764" s="26"/>
      <c r="X764" s="26"/>
      <c r="Y764" s="384"/>
      <c r="Z764" s="384"/>
    </row>
    <row r="765" spans="1:26" ht="11.25" customHeight="1">
      <c r="A765" s="384"/>
      <c r="B765" s="384"/>
      <c r="C765" s="384"/>
      <c r="D765" s="384"/>
      <c r="E765" s="384"/>
      <c r="F765" s="384"/>
      <c r="G765" s="384"/>
      <c r="H765" s="385"/>
      <c r="I765" s="26"/>
      <c r="J765" s="26"/>
      <c r="K765" s="26"/>
      <c r="L765" s="384"/>
      <c r="M765" s="384"/>
      <c r="N765" s="384"/>
      <c r="O765" s="384"/>
      <c r="P765" s="384"/>
      <c r="Q765" s="384"/>
      <c r="R765" s="384"/>
      <c r="S765" s="384"/>
      <c r="T765" s="26"/>
      <c r="U765" s="26"/>
      <c r="V765" s="26"/>
      <c r="W765" s="26"/>
      <c r="X765" s="26"/>
      <c r="Y765" s="384"/>
      <c r="Z765" s="384"/>
    </row>
    <row r="766" spans="1:26" ht="11.25" customHeight="1">
      <c r="A766" s="384"/>
      <c r="B766" s="384"/>
      <c r="C766" s="384"/>
      <c r="D766" s="384"/>
      <c r="E766" s="384"/>
      <c r="F766" s="384"/>
      <c r="G766" s="384"/>
      <c r="H766" s="385"/>
      <c r="I766" s="26"/>
      <c r="J766" s="26"/>
      <c r="K766" s="26"/>
      <c r="L766" s="384"/>
      <c r="M766" s="384"/>
      <c r="N766" s="384"/>
      <c r="O766" s="384"/>
      <c r="P766" s="384"/>
      <c r="Q766" s="384"/>
      <c r="R766" s="384"/>
      <c r="S766" s="384"/>
      <c r="T766" s="26"/>
      <c r="U766" s="26"/>
      <c r="V766" s="26"/>
      <c r="W766" s="26"/>
      <c r="X766" s="26"/>
      <c r="Y766" s="384"/>
      <c r="Z766" s="384"/>
    </row>
    <row r="767" spans="1:26" ht="11.25" customHeight="1">
      <c r="A767" s="384"/>
      <c r="B767" s="384"/>
      <c r="C767" s="384"/>
      <c r="D767" s="384"/>
      <c r="E767" s="384"/>
      <c r="F767" s="384"/>
      <c r="G767" s="384"/>
      <c r="H767" s="385"/>
      <c r="I767" s="26"/>
      <c r="J767" s="26"/>
      <c r="K767" s="26"/>
      <c r="L767" s="384"/>
      <c r="M767" s="384"/>
      <c r="N767" s="384"/>
      <c r="O767" s="384"/>
      <c r="P767" s="384"/>
      <c r="Q767" s="384"/>
      <c r="R767" s="384"/>
      <c r="S767" s="384"/>
      <c r="T767" s="26"/>
      <c r="U767" s="26"/>
      <c r="V767" s="26"/>
      <c r="W767" s="26"/>
      <c r="X767" s="26"/>
      <c r="Y767" s="384"/>
      <c r="Z767" s="384"/>
    </row>
    <row r="768" spans="1:26" ht="11.25" customHeight="1">
      <c r="A768" s="384"/>
      <c r="B768" s="384"/>
      <c r="C768" s="384"/>
      <c r="D768" s="384"/>
      <c r="E768" s="384"/>
      <c r="F768" s="384"/>
      <c r="G768" s="384"/>
      <c r="H768" s="385"/>
      <c r="I768" s="26"/>
      <c r="J768" s="26"/>
      <c r="K768" s="26"/>
      <c r="L768" s="384"/>
      <c r="M768" s="384"/>
      <c r="N768" s="384"/>
      <c r="O768" s="384"/>
      <c r="P768" s="384"/>
      <c r="Q768" s="384"/>
      <c r="R768" s="384"/>
      <c r="S768" s="384"/>
      <c r="T768" s="26"/>
      <c r="U768" s="26"/>
      <c r="V768" s="26"/>
      <c r="W768" s="26"/>
      <c r="X768" s="26"/>
      <c r="Y768" s="384"/>
      <c r="Z768" s="384"/>
    </row>
    <row r="769" spans="1:26" ht="11.25" customHeight="1">
      <c r="A769" s="384"/>
      <c r="B769" s="384"/>
      <c r="C769" s="384"/>
      <c r="D769" s="384"/>
      <c r="E769" s="384"/>
      <c r="F769" s="384"/>
      <c r="G769" s="384"/>
      <c r="H769" s="385"/>
      <c r="I769" s="26"/>
      <c r="J769" s="26"/>
      <c r="K769" s="26"/>
      <c r="L769" s="384"/>
      <c r="M769" s="384"/>
      <c r="N769" s="384"/>
      <c r="O769" s="384"/>
      <c r="P769" s="384"/>
      <c r="Q769" s="384"/>
      <c r="R769" s="384"/>
      <c r="S769" s="384"/>
      <c r="T769" s="26"/>
      <c r="U769" s="26"/>
      <c r="V769" s="26"/>
      <c r="W769" s="26"/>
      <c r="X769" s="26"/>
      <c r="Y769" s="384"/>
      <c r="Z769" s="384"/>
    </row>
    <row r="770" spans="1:26" ht="11.25" customHeight="1">
      <c r="A770" s="384"/>
      <c r="B770" s="384"/>
      <c r="C770" s="384"/>
      <c r="D770" s="384"/>
      <c r="E770" s="384"/>
      <c r="F770" s="384"/>
      <c r="G770" s="384"/>
      <c r="H770" s="385"/>
      <c r="I770" s="26"/>
      <c r="J770" s="26"/>
      <c r="K770" s="26"/>
      <c r="L770" s="384"/>
      <c r="M770" s="384"/>
      <c r="N770" s="384"/>
      <c r="O770" s="384"/>
      <c r="P770" s="384"/>
      <c r="Q770" s="384"/>
      <c r="R770" s="384"/>
      <c r="S770" s="384"/>
      <c r="T770" s="26"/>
      <c r="U770" s="26"/>
      <c r="V770" s="26"/>
      <c r="W770" s="26"/>
      <c r="X770" s="26"/>
      <c r="Y770" s="384"/>
      <c r="Z770" s="384"/>
    </row>
    <row r="771" spans="1:26" ht="11.25" customHeight="1">
      <c r="A771" s="384"/>
      <c r="B771" s="384"/>
      <c r="C771" s="384"/>
      <c r="D771" s="384"/>
      <c r="E771" s="384"/>
      <c r="F771" s="384"/>
      <c r="G771" s="384"/>
      <c r="H771" s="385"/>
      <c r="I771" s="26"/>
      <c r="J771" s="26"/>
      <c r="K771" s="26"/>
      <c r="L771" s="384"/>
      <c r="M771" s="384"/>
      <c r="N771" s="384"/>
      <c r="O771" s="384"/>
      <c r="P771" s="384"/>
      <c r="Q771" s="384"/>
      <c r="R771" s="384"/>
      <c r="S771" s="384"/>
      <c r="T771" s="26"/>
      <c r="U771" s="26"/>
      <c r="V771" s="26"/>
      <c r="W771" s="26"/>
      <c r="X771" s="26"/>
      <c r="Y771" s="384"/>
      <c r="Z771" s="384"/>
    </row>
    <row r="772" spans="1:26" ht="11.25" customHeight="1">
      <c r="A772" s="384"/>
      <c r="B772" s="384"/>
      <c r="C772" s="384"/>
      <c r="D772" s="384"/>
      <c r="E772" s="384"/>
      <c r="F772" s="384"/>
      <c r="G772" s="384"/>
      <c r="H772" s="385"/>
      <c r="I772" s="26"/>
      <c r="J772" s="26"/>
      <c r="K772" s="26"/>
      <c r="L772" s="384"/>
      <c r="M772" s="384"/>
      <c r="N772" s="384"/>
      <c r="O772" s="384"/>
      <c r="P772" s="384"/>
      <c r="Q772" s="384"/>
      <c r="R772" s="384"/>
      <c r="S772" s="384"/>
      <c r="T772" s="26"/>
      <c r="U772" s="26"/>
      <c r="V772" s="26"/>
      <c r="W772" s="26"/>
      <c r="X772" s="26"/>
      <c r="Y772" s="384"/>
      <c r="Z772" s="384"/>
    </row>
    <row r="773" spans="1:26" ht="11.25" customHeight="1">
      <c r="A773" s="384"/>
      <c r="B773" s="384"/>
      <c r="C773" s="384"/>
      <c r="D773" s="384"/>
      <c r="E773" s="384"/>
      <c r="F773" s="384"/>
      <c r="G773" s="384"/>
      <c r="H773" s="385"/>
      <c r="I773" s="26"/>
      <c r="J773" s="26"/>
      <c r="K773" s="26"/>
      <c r="L773" s="384"/>
      <c r="M773" s="384"/>
      <c r="N773" s="384"/>
      <c r="O773" s="384"/>
      <c r="P773" s="384"/>
      <c r="Q773" s="384"/>
      <c r="R773" s="384"/>
      <c r="S773" s="384"/>
      <c r="T773" s="26"/>
      <c r="U773" s="26"/>
      <c r="V773" s="26"/>
      <c r="W773" s="26"/>
      <c r="X773" s="26"/>
      <c r="Y773" s="384"/>
      <c r="Z773" s="384"/>
    </row>
    <row r="774" spans="1:26" ht="11.25" customHeight="1">
      <c r="A774" s="384"/>
      <c r="B774" s="384"/>
      <c r="C774" s="384"/>
      <c r="D774" s="384"/>
      <c r="E774" s="384"/>
      <c r="F774" s="384"/>
      <c r="G774" s="384"/>
      <c r="H774" s="385"/>
      <c r="I774" s="26"/>
      <c r="J774" s="26"/>
      <c r="K774" s="26"/>
      <c r="L774" s="384"/>
      <c r="M774" s="384"/>
      <c r="N774" s="384"/>
      <c r="O774" s="384"/>
      <c r="P774" s="384"/>
      <c r="Q774" s="384"/>
      <c r="R774" s="384"/>
      <c r="S774" s="384"/>
      <c r="T774" s="26"/>
      <c r="U774" s="26"/>
      <c r="V774" s="26"/>
      <c r="W774" s="26"/>
      <c r="X774" s="26"/>
      <c r="Y774" s="384"/>
      <c r="Z774" s="384"/>
    </row>
    <row r="775" spans="1:26" ht="11.25" customHeight="1">
      <c r="A775" s="384"/>
      <c r="B775" s="384"/>
      <c r="C775" s="384"/>
      <c r="D775" s="384"/>
      <c r="E775" s="384"/>
      <c r="F775" s="384"/>
      <c r="G775" s="384"/>
      <c r="H775" s="385"/>
      <c r="I775" s="26"/>
      <c r="J775" s="26"/>
      <c r="K775" s="26"/>
      <c r="L775" s="384"/>
      <c r="M775" s="384"/>
      <c r="N775" s="384"/>
      <c r="O775" s="384"/>
      <c r="P775" s="384"/>
      <c r="Q775" s="384"/>
      <c r="R775" s="384"/>
      <c r="S775" s="384"/>
      <c r="T775" s="26"/>
      <c r="U775" s="26"/>
      <c r="V775" s="26"/>
      <c r="W775" s="26"/>
      <c r="X775" s="26"/>
      <c r="Y775" s="384"/>
      <c r="Z775" s="384"/>
    </row>
    <row r="776" spans="1:26" ht="11.25" customHeight="1">
      <c r="A776" s="384"/>
      <c r="B776" s="384"/>
      <c r="C776" s="384"/>
      <c r="D776" s="384"/>
      <c r="E776" s="384"/>
      <c r="F776" s="384"/>
      <c r="G776" s="384"/>
      <c r="H776" s="385"/>
      <c r="I776" s="26"/>
      <c r="J776" s="26"/>
      <c r="K776" s="26"/>
      <c r="L776" s="384"/>
      <c r="M776" s="384"/>
      <c r="N776" s="384"/>
      <c r="O776" s="384"/>
      <c r="P776" s="384"/>
      <c r="Q776" s="384"/>
      <c r="R776" s="384"/>
      <c r="S776" s="384"/>
      <c r="T776" s="26"/>
      <c r="U776" s="26"/>
      <c r="V776" s="26"/>
      <c r="W776" s="26"/>
      <c r="X776" s="26"/>
      <c r="Y776" s="384"/>
      <c r="Z776" s="384"/>
    </row>
    <row r="777" spans="1:26" ht="11.25" customHeight="1">
      <c r="A777" s="384"/>
      <c r="B777" s="384"/>
      <c r="C777" s="384"/>
      <c r="D777" s="384"/>
      <c r="E777" s="384"/>
      <c r="F777" s="384"/>
      <c r="G777" s="384"/>
      <c r="H777" s="385"/>
      <c r="I777" s="26"/>
      <c r="J777" s="26"/>
      <c r="K777" s="26"/>
      <c r="L777" s="384"/>
      <c r="M777" s="384"/>
      <c r="N777" s="384"/>
      <c r="O777" s="384"/>
      <c r="P777" s="384"/>
      <c r="Q777" s="384"/>
      <c r="R777" s="384"/>
      <c r="S777" s="384"/>
      <c r="T777" s="26"/>
      <c r="U777" s="26"/>
      <c r="V777" s="26"/>
      <c r="W777" s="26"/>
      <c r="X777" s="26"/>
      <c r="Y777" s="384"/>
      <c r="Z777" s="384"/>
    </row>
    <row r="778" spans="1:26" ht="11.25" customHeight="1">
      <c r="A778" s="384"/>
      <c r="B778" s="384"/>
      <c r="C778" s="384"/>
      <c r="D778" s="384"/>
      <c r="E778" s="384"/>
      <c r="F778" s="384"/>
      <c r="G778" s="384"/>
      <c r="H778" s="385"/>
      <c r="I778" s="26"/>
      <c r="J778" s="26"/>
      <c r="K778" s="26"/>
      <c r="L778" s="384"/>
      <c r="M778" s="384"/>
      <c r="N778" s="384"/>
      <c r="O778" s="384"/>
      <c r="P778" s="384"/>
      <c r="Q778" s="384"/>
      <c r="R778" s="384"/>
      <c r="S778" s="384"/>
      <c r="T778" s="26"/>
      <c r="U778" s="26"/>
      <c r="V778" s="26"/>
      <c r="W778" s="26"/>
      <c r="X778" s="26"/>
      <c r="Y778" s="384"/>
      <c r="Z778" s="384"/>
    </row>
    <row r="779" spans="1:26" ht="11.25" customHeight="1">
      <c r="A779" s="384"/>
      <c r="B779" s="384"/>
      <c r="C779" s="384"/>
      <c r="D779" s="384"/>
      <c r="E779" s="384"/>
      <c r="F779" s="384"/>
      <c r="G779" s="384"/>
      <c r="H779" s="385"/>
      <c r="I779" s="26"/>
      <c r="J779" s="26"/>
      <c r="K779" s="26"/>
      <c r="L779" s="384"/>
      <c r="M779" s="384"/>
      <c r="N779" s="384"/>
      <c r="O779" s="384"/>
      <c r="P779" s="384"/>
      <c r="Q779" s="384"/>
      <c r="R779" s="384"/>
      <c r="S779" s="384"/>
      <c r="T779" s="26"/>
      <c r="U779" s="26"/>
      <c r="V779" s="26"/>
      <c r="W779" s="26"/>
      <c r="X779" s="26"/>
      <c r="Y779" s="384"/>
      <c r="Z779" s="384"/>
    </row>
    <row r="780" spans="1:26" ht="11.25" customHeight="1">
      <c r="A780" s="384"/>
      <c r="B780" s="384"/>
      <c r="C780" s="384"/>
      <c r="D780" s="384"/>
      <c r="E780" s="384"/>
      <c r="F780" s="384"/>
      <c r="G780" s="384"/>
      <c r="H780" s="385"/>
      <c r="I780" s="26"/>
      <c r="J780" s="26"/>
      <c r="K780" s="26"/>
      <c r="L780" s="384"/>
      <c r="M780" s="384"/>
      <c r="N780" s="384"/>
      <c r="O780" s="384"/>
      <c r="P780" s="384"/>
      <c r="Q780" s="384"/>
      <c r="R780" s="384"/>
      <c r="S780" s="384"/>
      <c r="T780" s="26"/>
      <c r="U780" s="26"/>
      <c r="V780" s="26"/>
      <c r="W780" s="26"/>
      <c r="X780" s="26"/>
      <c r="Y780" s="384"/>
      <c r="Z780" s="384"/>
    </row>
    <row r="781" spans="1:26" ht="11.25" customHeight="1">
      <c r="A781" s="384"/>
      <c r="B781" s="384"/>
      <c r="C781" s="384"/>
      <c r="D781" s="384"/>
      <c r="E781" s="384"/>
      <c r="F781" s="384"/>
      <c r="G781" s="384"/>
      <c r="H781" s="385"/>
      <c r="I781" s="26"/>
      <c r="J781" s="26"/>
      <c r="K781" s="26"/>
      <c r="L781" s="384"/>
      <c r="M781" s="384"/>
      <c r="N781" s="384"/>
      <c r="O781" s="384"/>
      <c r="P781" s="384"/>
      <c r="Q781" s="384"/>
      <c r="R781" s="384"/>
      <c r="S781" s="384"/>
      <c r="T781" s="26"/>
      <c r="U781" s="26"/>
      <c r="V781" s="26"/>
      <c r="W781" s="26"/>
      <c r="X781" s="26"/>
      <c r="Y781" s="384"/>
      <c r="Z781" s="384"/>
    </row>
    <row r="782" spans="1:26" ht="11.25" customHeight="1">
      <c r="A782" s="384"/>
      <c r="B782" s="384"/>
      <c r="C782" s="384"/>
      <c r="D782" s="384"/>
      <c r="E782" s="384"/>
      <c r="F782" s="384"/>
      <c r="G782" s="384"/>
      <c r="H782" s="385"/>
      <c r="I782" s="26"/>
      <c r="J782" s="26"/>
      <c r="K782" s="26"/>
      <c r="L782" s="384"/>
      <c r="M782" s="384"/>
      <c r="N782" s="384"/>
      <c r="O782" s="384"/>
      <c r="P782" s="384"/>
      <c r="Q782" s="384"/>
      <c r="R782" s="384"/>
      <c r="S782" s="384"/>
      <c r="T782" s="26"/>
      <c r="U782" s="26"/>
      <c r="V782" s="26"/>
      <c r="W782" s="26"/>
      <c r="X782" s="26"/>
      <c r="Y782" s="384"/>
      <c r="Z782" s="384"/>
    </row>
    <row r="783" spans="1:26" ht="11.25" customHeight="1">
      <c r="A783" s="384"/>
      <c r="B783" s="384"/>
      <c r="C783" s="384"/>
      <c r="D783" s="384"/>
      <c r="E783" s="384"/>
      <c r="F783" s="384"/>
      <c r="G783" s="384"/>
      <c r="H783" s="385"/>
      <c r="I783" s="26"/>
      <c r="J783" s="26"/>
      <c r="K783" s="26"/>
      <c r="L783" s="384"/>
      <c r="M783" s="384"/>
      <c r="N783" s="384"/>
      <c r="O783" s="384"/>
      <c r="P783" s="384"/>
      <c r="Q783" s="384"/>
      <c r="R783" s="384"/>
      <c r="S783" s="384"/>
      <c r="T783" s="26"/>
      <c r="U783" s="26"/>
      <c r="V783" s="26"/>
      <c r="W783" s="26"/>
      <c r="X783" s="26"/>
      <c r="Y783" s="384"/>
      <c r="Z783" s="384"/>
    </row>
    <row r="784" spans="1:26" ht="11.25" customHeight="1">
      <c r="A784" s="384"/>
      <c r="B784" s="384"/>
      <c r="C784" s="384"/>
      <c r="D784" s="384"/>
      <c r="E784" s="384"/>
      <c r="F784" s="384"/>
      <c r="G784" s="384"/>
      <c r="H784" s="385"/>
      <c r="I784" s="26"/>
      <c r="J784" s="26"/>
      <c r="K784" s="26"/>
      <c r="L784" s="384"/>
      <c r="M784" s="384"/>
      <c r="N784" s="384"/>
      <c r="O784" s="384"/>
      <c r="P784" s="384"/>
      <c r="Q784" s="384"/>
      <c r="R784" s="384"/>
      <c r="S784" s="384"/>
      <c r="T784" s="26"/>
      <c r="U784" s="26"/>
      <c r="V784" s="26"/>
      <c r="W784" s="26"/>
      <c r="X784" s="26"/>
      <c r="Y784" s="384"/>
      <c r="Z784" s="384"/>
    </row>
    <row r="785" spans="1:26" ht="11.25" customHeight="1">
      <c r="A785" s="384"/>
      <c r="B785" s="384"/>
      <c r="C785" s="384"/>
      <c r="D785" s="384"/>
      <c r="E785" s="384"/>
      <c r="F785" s="384"/>
      <c r="G785" s="384"/>
      <c r="H785" s="385"/>
      <c r="I785" s="26"/>
      <c r="J785" s="26"/>
      <c r="K785" s="26"/>
      <c r="L785" s="384"/>
      <c r="M785" s="384"/>
      <c r="N785" s="384"/>
      <c r="O785" s="384"/>
      <c r="P785" s="384"/>
      <c r="Q785" s="384"/>
      <c r="R785" s="384"/>
      <c r="S785" s="384"/>
      <c r="T785" s="26"/>
      <c r="U785" s="26"/>
      <c r="V785" s="26"/>
      <c r="W785" s="26"/>
      <c r="X785" s="26"/>
      <c r="Y785" s="384"/>
      <c r="Z785" s="384"/>
    </row>
    <row r="786" spans="1:26" ht="11.25" customHeight="1">
      <c r="A786" s="384"/>
      <c r="B786" s="384"/>
      <c r="C786" s="384"/>
      <c r="D786" s="384"/>
      <c r="E786" s="384"/>
      <c r="F786" s="384"/>
      <c r="G786" s="384"/>
      <c r="H786" s="385"/>
      <c r="I786" s="26"/>
      <c r="J786" s="26"/>
      <c r="K786" s="26"/>
      <c r="L786" s="384"/>
      <c r="M786" s="384"/>
      <c r="N786" s="384"/>
      <c r="O786" s="384"/>
      <c r="P786" s="384"/>
      <c r="Q786" s="384"/>
      <c r="R786" s="384"/>
      <c r="S786" s="384"/>
      <c r="T786" s="26"/>
      <c r="U786" s="26"/>
      <c r="V786" s="26"/>
      <c r="W786" s="26"/>
      <c r="X786" s="26"/>
      <c r="Y786" s="384"/>
      <c r="Z786" s="384"/>
    </row>
    <row r="787" spans="1:26" ht="11.25" customHeight="1">
      <c r="A787" s="384"/>
      <c r="B787" s="384"/>
      <c r="C787" s="384"/>
      <c r="D787" s="384"/>
      <c r="E787" s="384"/>
      <c r="F787" s="384"/>
      <c r="G787" s="384"/>
      <c r="H787" s="385"/>
      <c r="I787" s="26"/>
      <c r="J787" s="26"/>
      <c r="K787" s="26"/>
      <c r="L787" s="384"/>
      <c r="M787" s="384"/>
      <c r="N787" s="384"/>
      <c r="O787" s="384"/>
      <c r="P787" s="384"/>
      <c r="Q787" s="384"/>
      <c r="R787" s="384"/>
      <c r="S787" s="384"/>
      <c r="T787" s="26"/>
      <c r="U787" s="26"/>
      <c r="V787" s="26"/>
      <c r="W787" s="26"/>
      <c r="X787" s="26"/>
      <c r="Y787" s="384"/>
      <c r="Z787" s="384"/>
    </row>
    <row r="788" spans="1:26" ht="11.25" customHeight="1">
      <c r="A788" s="384"/>
      <c r="B788" s="384"/>
      <c r="C788" s="384"/>
      <c r="D788" s="384"/>
      <c r="E788" s="384"/>
      <c r="F788" s="384"/>
      <c r="G788" s="384"/>
      <c r="H788" s="385"/>
      <c r="I788" s="26"/>
      <c r="J788" s="26"/>
      <c r="K788" s="26"/>
      <c r="L788" s="384"/>
      <c r="M788" s="384"/>
      <c r="N788" s="384"/>
      <c r="O788" s="384"/>
      <c r="P788" s="384"/>
      <c r="Q788" s="384"/>
      <c r="R788" s="384"/>
      <c r="S788" s="384"/>
      <c r="T788" s="26"/>
      <c r="U788" s="26"/>
      <c r="V788" s="26"/>
      <c r="W788" s="26"/>
      <c r="X788" s="26"/>
      <c r="Y788" s="384"/>
      <c r="Z788" s="384"/>
    </row>
    <row r="789" spans="1:26" ht="11.25" customHeight="1">
      <c r="A789" s="384"/>
      <c r="B789" s="384"/>
      <c r="C789" s="384"/>
      <c r="D789" s="384"/>
      <c r="E789" s="384"/>
      <c r="F789" s="384"/>
      <c r="G789" s="384"/>
      <c r="H789" s="385"/>
      <c r="I789" s="26"/>
      <c r="J789" s="26"/>
      <c r="K789" s="26"/>
      <c r="L789" s="384"/>
      <c r="M789" s="384"/>
      <c r="N789" s="384"/>
      <c r="O789" s="384"/>
      <c r="P789" s="384"/>
      <c r="Q789" s="384"/>
      <c r="R789" s="384"/>
      <c r="S789" s="384"/>
      <c r="T789" s="26"/>
      <c r="U789" s="26"/>
      <c r="V789" s="26"/>
      <c r="W789" s="26"/>
      <c r="X789" s="26"/>
      <c r="Y789" s="384"/>
      <c r="Z789" s="384"/>
    </row>
    <row r="790" spans="1:26" ht="11.25" customHeight="1">
      <c r="A790" s="384"/>
      <c r="B790" s="384"/>
      <c r="C790" s="384"/>
      <c r="D790" s="384"/>
      <c r="E790" s="384"/>
      <c r="F790" s="384"/>
      <c r="G790" s="384"/>
      <c r="H790" s="385"/>
      <c r="I790" s="26"/>
      <c r="J790" s="26"/>
      <c r="K790" s="26"/>
      <c r="L790" s="384"/>
      <c r="M790" s="384"/>
      <c r="N790" s="384"/>
      <c r="O790" s="384"/>
      <c r="P790" s="384"/>
      <c r="Q790" s="384"/>
      <c r="R790" s="384"/>
      <c r="S790" s="384"/>
      <c r="T790" s="26"/>
      <c r="U790" s="26"/>
      <c r="V790" s="26"/>
      <c r="W790" s="26"/>
      <c r="X790" s="26"/>
      <c r="Y790" s="384"/>
      <c r="Z790" s="384"/>
    </row>
    <row r="791" spans="1:26" ht="11.25" customHeight="1">
      <c r="A791" s="384"/>
      <c r="B791" s="384"/>
      <c r="C791" s="384"/>
      <c r="D791" s="384"/>
      <c r="E791" s="384"/>
      <c r="F791" s="384"/>
      <c r="G791" s="384"/>
      <c r="H791" s="385"/>
      <c r="I791" s="26"/>
      <c r="J791" s="26"/>
      <c r="K791" s="26"/>
      <c r="L791" s="384"/>
      <c r="M791" s="384"/>
      <c r="N791" s="384"/>
      <c r="O791" s="384"/>
      <c r="P791" s="384"/>
      <c r="Q791" s="384"/>
      <c r="R791" s="384"/>
      <c r="S791" s="384"/>
      <c r="T791" s="26"/>
      <c r="U791" s="26"/>
      <c r="V791" s="26"/>
      <c r="W791" s="26"/>
      <c r="X791" s="26"/>
      <c r="Y791" s="384"/>
      <c r="Z791" s="384"/>
    </row>
    <row r="792" spans="1:26" ht="11.25" customHeight="1">
      <c r="A792" s="384"/>
      <c r="B792" s="384"/>
      <c r="C792" s="384"/>
      <c r="D792" s="384"/>
      <c r="E792" s="384"/>
      <c r="F792" s="384"/>
      <c r="G792" s="384"/>
      <c r="H792" s="385"/>
      <c r="I792" s="26"/>
      <c r="J792" s="26"/>
      <c r="K792" s="26"/>
      <c r="L792" s="384"/>
      <c r="M792" s="384"/>
      <c r="N792" s="384"/>
      <c r="O792" s="384"/>
      <c r="P792" s="384"/>
      <c r="Q792" s="384"/>
      <c r="R792" s="384"/>
      <c r="S792" s="384"/>
      <c r="T792" s="26"/>
      <c r="U792" s="26"/>
      <c r="V792" s="26"/>
      <c r="W792" s="26"/>
      <c r="X792" s="26"/>
      <c r="Y792" s="384"/>
      <c r="Z792" s="384"/>
    </row>
    <row r="793" spans="1:26" ht="11.25" customHeight="1">
      <c r="A793" s="384"/>
      <c r="B793" s="384"/>
      <c r="C793" s="384"/>
      <c r="D793" s="384"/>
      <c r="E793" s="384"/>
      <c r="F793" s="384"/>
      <c r="G793" s="384"/>
      <c r="H793" s="385"/>
      <c r="I793" s="26"/>
      <c r="J793" s="26"/>
      <c r="K793" s="26"/>
      <c r="L793" s="384"/>
      <c r="M793" s="384"/>
      <c r="N793" s="384"/>
      <c r="O793" s="384"/>
      <c r="P793" s="384"/>
      <c r="Q793" s="384"/>
      <c r="R793" s="384"/>
      <c r="S793" s="384"/>
      <c r="T793" s="26"/>
      <c r="U793" s="26"/>
      <c r="V793" s="26"/>
      <c r="W793" s="26"/>
      <c r="X793" s="26"/>
      <c r="Y793" s="384"/>
      <c r="Z793" s="384"/>
    </row>
    <row r="794" spans="1:26" ht="11.25" customHeight="1">
      <c r="A794" s="384"/>
      <c r="B794" s="384"/>
      <c r="C794" s="384"/>
      <c r="D794" s="384"/>
      <c r="E794" s="384"/>
      <c r="F794" s="384"/>
      <c r="G794" s="384"/>
      <c r="H794" s="385"/>
      <c r="I794" s="26"/>
      <c r="J794" s="26"/>
      <c r="K794" s="26"/>
      <c r="L794" s="384"/>
      <c r="M794" s="384"/>
      <c r="N794" s="384"/>
      <c r="O794" s="384"/>
      <c r="P794" s="384"/>
      <c r="Q794" s="384"/>
      <c r="R794" s="384"/>
      <c r="S794" s="384"/>
      <c r="T794" s="26"/>
      <c r="U794" s="26"/>
      <c r="V794" s="26"/>
      <c r="W794" s="26"/>
      <c r="X794" s="26"/>
      <c r="Y794" s="384"/>
      <c r="Z794" s="384"/>
    </row>
    <row r="795" spans="1:26" ht="11.25" customHeight="1">
      <c r="A795" s="384"/>
      <c r="B795" s="384"/>
      <c r="C795" s="384"/>
      <c r="D795" s="384"/>
      <c r="E795" s="384"/>
      <c r="F795" s="384"/>
      <c r="G795" s="384"/>
      <c r="H795" s="385"/>
      <c r="I795" s="26"/>
      <c r="J795" s="26"/>
      <c r="K795" s="26"/>
      <c r="L795" s="384"/>
      <c r="M795" s="384"/>
      <c r="N795" s="384"/>
      <c r="O795" s="384"/>
      <c r="P795" s="384"/>
      <c r="Q795" s="384"/>
      <c r="R795" s="384"/>
      <c r="S795" s="384"/>
      <c r="T795" s="26"/>
      <c r="U795" s="26"/>
      <c r="V795" s="26"/>
      <c r="W795" s="26"/>
      <c r="X795" s="26"/>
      <c r="Y795" s="384"/>
      <c r="Z795" s="384"/>
    </row>
    <row r="796" spans="1:26" ht="11.25" customHeight="1">
      <c r="A796" s="384"/>
      <c r="B796" s="384"/>
      <c r="C796" s="384"/>
      <c r="D796" s="384"/>
      <c r="E796" s="384"/>
      <c r="F796" s="384"/>
      <c r="G796" s="384"/>
      <c r="H796" s="385"/>
      <c r="I796" s="26"/>
      <c r="J796" s="26"/>
      <c r="K796" s="26"/>
      <c r="L796" s="384"/>
      <c r="M796" s="384"/>
      <c r="N796" s="384"/>
      <c r="O796" s="384"/>
      <c r="P796" s="384"/>
      <c r="Q796" s="384"/>
      <c r="R796" s="384"/>
      <c r="S796" s="384"/>
      <c r="T796" s="26"/>
      <c r="U796" s="26"/>
      <c r="V796" s="26"/>
      <c r="W796" s="26"/>
      <c r="X796" s="26"/>
      <c r="Y796" s="384"/>
      <c r="Z796" s="384"/>
    </row>
    <row r="797" spans="1:26" ht="11.25" customHeight="1">
      <c r="A797" s="384"/>
      <c r="B797" s="384"/>
      <c r="C797" s="384"/>
      <c r="D797" s="384"/>
      <c r="E797" s="384"/>
      <c r="F797" s="384"/>
      <c r="G797" s="384"/>
      <c r="H797" s="385"/>
      <c r="I797" s="26"/>
      <c r="J797" s="26"/>
      <c r="K797" s="26"/>
      <c r="L797" s="384"/>
      <c r="M797" s="384"/>
      <c r="N797" s="384"/>
      <c r="O797" s="384"/>
      <c r="P797" s="384"/>
      <c r="Q797" s="384"/>
      <c r="R797" s="384"/>
      <c r="S797" s="384"/>
      <c r="T797" s="26"/>
      <c r="U797" s="26"/>
      <c r="V797" s="26"/>
      <c r="W797" s="26"/>
      <c r="X797" s="26"/>
      <c r="Y797" s="384"/>
      <c r="Z797" s="384"/>
    </row>
    <row r="798" spans="1:26" ht="11.25" customHeight="1">
      <c r="A798" s="384"/>
      <c r="B798" s="384"/>
      <c r="C798" s="384"/>
      <c r="D798" s="384"/>
      <c r="E798" s="384"/>
      <c r="F798" s="384"/>
      <c r="G798" s="384"/>
      <c r="H798" s="385"/>
      <c r="I798" s="26"/>
      <c r="J798" s="26"/>
      <c r="K798" s="26"/>
      <c r="L798" s="384"/>
      <c r="M798" s="384"/>
      <c r="N798" s="384"/>
      <c r="O798" s="384"/>
      <c r="P798" s="384"/>
      <c r="Q798" s="384"/>
      <c r="R798" s="384"/>
      <c r="S798" s="384"/>
      <c r="T798" s="26"/>
      <c r="U798" s="26"/>
      <c r="V798" s="26"/>
      <c r="W798" s="26"/>
      <c r="X798" s="26"/>
      <c r="Y798" s="384"/>
      <c r="Z798" s="384"/>
    </row>
    <row r="799" spans="1:26" ht="11.25" customHeight="1">
      <c r="A799" s="384"/>
      <c r="B799" s="384"/>
      <c r="C799" s="384"/>
      <c r="D799" s="384"/>
      <c r="E799" s="384"/>
      <c r="F799" s="384"/>
      <c r="G799" s="384"/>
      <c r="H799" s="385"/>
      <c r="I799" s="26"/>
      <c r="J799" s="26"/>
      <c r="K799" s="26"/>
      <c r="L799" s="384"/>
      <c r="M799" s="384"/>
      <c r="N799" s="384"/>
      <c r="O799" s="384"/>
      <c r="P799" s="384"/>
      <c r="Q799" s="384"/>
      <c r="R799" s="384"/>
      <c r="S799" s="384"/>
      <c r="T799" s="26"/>
      <c r="U799" s="26"/>
      <c r="V799" s="26"/>
      <c r="W799" s="26"/>
      <c r="X799" s="26"/>
      <c r="Y799" s="384"/>
      <c r="Z799" s="384"/>
    </row>
    <row r="800" spans="1:26" ht="11.25" customHeight="1">
      <c r="A800" s="384"/>
      <c r="B800" s="384"/>
      <c r="C800" s="384"/>
      <c r="D800" s="384"/>
      <c r="E800" s="384"/>
      <c r="F800" s="384"/>
      <c r="G800" s="384"/>
      <c r="H800" s="385"/>
      <c r="I800" s="26"/>
      <c r="J800" s="26"/>
      <c r="K800" s="26"/>
      <c r="L800" s="384"/>
      <c r="M800" s="384"/>
      <c r="N800" s="384"/>
      <c r="O800" s="384"/>
      <c r="P800" s="384"/>
      <c r="Q800" s="384"/>
      <c r="R800" s="384"/>
      <c r="S800" s="384"/>
      <c r="T800" s="26"/>
      <c r="U800" s="26"/>
      <c r="V800" s="26"/>
      <c r="W800" s="26"/>
      <c r="X800" s="26"/>
      <c r="Y800" s="384"/>
      <c r="Z800" s="384"/>
    </row>
    <row r="801" spans="1:26" ht="11.25" customHeight="1">
      <c r="A801" s="384"/>
      <c r="B801" s="384"/>
      <c r="C801" s="384"/>
      <c r="D801" s="384"/>
      <c r="E801" s="384"/>
      <c r="F801" s="384"/>
      <c r="G801" s="384"/>
      <c r="H801" s="385"/>
      <c r="I801" s="26"/>
      <c r="J801" s="26"/>
      <c r="K801" s="26"/>
      <c r="L801" s="384"/>
      <c r="M801" s="384"/>
      <c r="N801" s="384"/>
      <c r="O801" s="384"/>
      <c r="P801" s="384"/>
      <c r="Q801" s="384"/>
      <c r="R801" s="384"/>
      <c r="S801" s="384"/>
      <c r="T801" s="26"/>
      <c r="U801" s="26"/>
      <c r="V801" s="26"/>
      <c r="W801" s="26"/>
      <c r="X801" s="26"/>
      <c r="Y801" s="384"/>
      <c r="Z801" s="384"/>
    </row>
    <row r="802" spans="1:26" ht="11.25" customHeight="1">
      <c r="A802" s="384"/>
      <c r="B802" s="384"/>
      <c r="C802" s="384"/>
      <c r="D802" s="384"/>
      <c r="E802" s="384"/>
      <c r="F802" s="384"/>
      <c r="G802" s="384"/>
      <c r="H802" s="385"/>
      <c r="I802" s="26"/>
      <c r="J802" s="26"/>
      <c r="K802" s="26"/>
      <c r="L802" s="384"/>
      <c r="M802" s="384"/>
      <c r="N802" s="384"/>
      <c r="O802" s="384"/>
      <c r="P802" s="384"/>
      <c r="Q802" s="384"/>
      <c r="R802" s="384"/>
      <c r="S802" s="384"/>
      <c r="T802" s="26"/>
      <c r="U802" s="26"/>
      <c r="V802" s="26"/>
      <c r="W802" s="26"/>
      <c r="X802" s="26"/>
      <c r="Y802" s="384"/>
      <c r="Z802" s="384"/>
    </row>
    <row r="803" spans="1:26" ht="11.25" customHeight="1">
      <c r="A803" s="384"/>
      <c r="B803" s="384"/>
      <c r="C803" s="384"/>
      <c r="D803" s="384"/>
      <c r="E803" s="384"/>
      <c r="F803" s="384"/>
      <c r="G803" s="384"/>
      <c r="H803" s="385"/>
      <c r="I803" s="26"/>
      <c r="J803" s="26"/>
      <c r="K803" s="26"/>
      <c r="L803" s="384"/>
      <c r="M803" s="384"/>
      <c r="N803" s="384"/>
      <c r="O803" s="384"/>
      <c r="P803" s="384"/>
      <c r="Q803" s="384"/>
      <c r="R803" s="384"/>
      <c r="S803" s="384"/>
      <c r="T803" s="26"/>
      <c r="U803" s="26"/>
      <c r="V803" s="26"/>
      <c r="W803" s="26"/>
      <c r="X803" s="26"/>
      <c r="Y803" s="384"/>
      <c r="Z803" s="384"/>
    </row>
    <row r="804" spans="1:26" ht="11.25" customHeight="1">
      <c r="A804" s="384"/>
      <c r="B804" s="384"/>
      <c r="C804" s="384"/>
      <c r="D804" s="384"/>
      <c r="E804" s="384"/>
      <c r="F804" s="384"/>
      <c r="G804" s="384"/>
      <c r="H804" s="385"/>
      <c r="I804" s="26"/>
      <c r="J804" s="26"/>
      <c r="K804" s="26"/>
      <c r="L804" s="384"/>
      <c r="M804" s="384"/>
      <c r="N804" s="384"/>
      <c r="O804" s="384"/>
      <c r="P804" s="384"/>
      <c r="Q804" s="384"/>
      <c r="R804" s="384"/>
      <c r="S804" s="384"/>
      <c r="T804" s="26"/>
      <c r="U804" s="26"/>
      <c r="V804" s="26"/>
      <c r="W804" s="26"/>
      <c r="X804" s="26"/>
      <c r="Y804" s="384"/>
      <c r="Z804" s="384"/>
    </row>
    <row r="805" spans="1:26" ht="11.25" customHeight="1">
      <c r="A805" s="384"/>
      <c r="B805" s="384"/>
      <c r="C805" s="384"/>
      <c r="D805" s="384"/>
      <c r="E805" s="384"/>
      <c r="F805" s="384"/>
      <c r="G805" s="384"/>
      <c r="H805" s="385"/>
      <c r="I805" s="26"/>
      <c r="J805" s="26"/>
      <c r="K805" s="26"/>
      <c r="L805" s="384"/>
      <c r="M805" s="384"/>
      <c r="N805" s="384"/>
      <c r="O805" s="384"/>
      <c r="P805" s="384"/>
      <c r="Q805" s="384"/>
      <c r="R805" s="384"/>
      <c r="S805" s="384"/>
      <c r="T805" s="26"/>
      <c r="U805" s="26"/>
      <c r="V805" s="26"/>
      <c r="W805" s="26"/>
      <c r="X805" s="26"/>
      <c r="Y805" s="384"/>
      <c r="Z805" s="384"/>
    </row>
    <row r="806" spans="1:26" ht="11.25" customHeight="1">
      <c r="A806" s="384"/>
      <c r="B806" s="384"/>
      <c r="C806" s="384"/>
      <c r="D806" s="384"/>
      <c r="E806" s="384"/>
      <c r="F806" s="384"/>
      <c r="G806" s="384"/>
      <c r="H806" s="385"/>
      <c r="I806" s="26"/>
      <c r="J806" s="26"/>
      <c r="K806" s="26"/>
      <c r="L806" s="384"/>
      <c r="M806" s="384"/>
      <c r="N806" s="384"/>
      <c r="O806" s="384"/>
      <c r="P806" s="384"/>
      <c r="Q806" s="384"/>
      <c r="R806" s="384"/>
      <c r="S806" s="384"/>
      <c r="T806" s="26"/>
      <c r="U806" s="26"/>
      <c r="V806" s="26"/>
      <c r="W806" s="26"/>
      <c r="X806" s="26"/>
      <c r="Y806" s="384"/>
      <c r="Z806" s="384"/>
    </row>
    <row r="807" spans="1:26" ht="11.25" customHeight="1">
      <c r="A807" s="384"/>
      <c r="B807" s="384"/>
      <c r="C807" s="384"/>
      <c r="D807" s="384"/>
      <c r="E807" s="384"/>
      <c r="F807" s="384"/>
      <c r="G807" s="384"/>
      <c r="H807" s="385"/>
      <c r="I807" s="26"/>
      <c r="J807" s="26"/>
      <c r="K807" s="26"/>
      <c r="L807" s="384"/>
      <c r="M807" s="384"/>
      <c r="N807" s="384"/>
      <c r="O807" s="384"/>
      <c r="P807" s="384"/>
      <c r="Q807" s="384"/>
      <c r="R807" s="384"/>
      <c r="S807" s="384"/>
      <c r="T807" s="26"/>
      <c r="U807" s="26"/>
      <c r="V807" s="26"/>
      <c r="W807" s="26"/>
      <c r="X807" s="26"/>
      <c r="Y807" s="384"/>
      <c r="Z807" s="384"/>
    </row>
    <row r="808" spans="1:26" ht="11.25" customHeight="1">
      <c r="A808" s="384"/>
      <c r="B808" s="384"/>
      <c r="C808" s="384"/>
      <c r="D808" s="384"/>
      <c r="E808" s="384"/>
      <c r="F808" s="384"/>
      <c r="G808" s="384"/>
      <c r="H808" s="385"/>
      <c r="I808" s="26"/>
      <c r="J808" s="26"/>
      <c r="K808" s="26"/>
      <c r="L808" s="384"/>
      <c r="M808" s="384"/>
      <c r="N808" s="384"/>
      <c r="O808" s="384"/>
      <c r="P808" s="384"/>
      <c r="Q808" s="384"/>
      <c r="R808" s="384"/>
      <c r="S808" s="384"/>
      <c r="T808" s="26"/>
      <c r="U808" s="26"/>
      <c r="V808" s="26"/>
      <c r="W808" s="26"/>
      <c r="X808" s="26"/>
      <c r="Y808" s="384"/>
      <c r="Z808" s="384"/>
    </row>
    <row r="809" spans="1:26" ht="11.25" customHeight="1">
      <c r="A809" s="384"/>
      <c r="B809" s="384"/>
      <c r="C809" s="384"/>
      <c r="D809" s="384"/>
      <c r="E809" s="384"/>
      <c r="F809" s="384"/>
      <c r="G809" s="384"/>
      <c r="H809" s="385"/>
      <c r="I809" s="26"/>
      <c r="J809" s="26"/>
      <c r="K809" s="26"/>
      <c r="L809" s="384"/>
      <c r="M809" s="384"/>
      <c r="N809" s="384"/>
      <c r="O809" s="384"/>
      <c r="P809" s="384"/>
      <c r="Q809" s="384"/>
      <c r="R809" s="384"/>
      <c r="S809" s="384"/>
      <c r="T809" s="26"/>
      <c r="U809" s="26"/>
      <c r="V809" s="26"/>
      <c r="W809" s="26"/>
      <c r="X809" s="26"/>
      <c r="Y809" s="384"/>
      <c r="Z809" s="384"/>
    </row>
    <row r="810" spans="1:26" ht="11.25" customHeight="1">
      <c r="A810" s="384"/>
      <c r="B810" s="384"/>
      <c r="C810" s="384"/>
      <c r="D810" s="384"/>
      <c r="E810" s="384"/>
      <c r="F810" s="384"/>
      <c r="G810" s="384"/>
      <c r="H810" s="385"/>
      <c r="I810" s="26"/>
      <c r="J810" s="26"/>
      <c r="K810" s="26"/>
      <c r="L810" s="384"/>
      <c r="M810" s="384"/>
      <c r="N810" s="384"/>
      <c r="O810" s="384"/>
      <c r="P810" s="384"/>
      <c r="Q810" s="384"/>
      <c r="R810" s="384"/>
      <c r="S810" s="384"/>
      <c r="T810" s="26"/>
      <c r="U810" s="26"/>
      <c r="V810" s="26"/>
      <c r="W810" s="26"/>
      <c r="X810" s="26"/>
      <c r="Y810" s="384"/>
      <c r="Z810" s="384"/>
    </row>
    <row r="811" spans="1:26" ht="11.25" customHeight="1">
      <c r="A811" s="384"/>
      <c r="B811" s="384"/>
      <c r="C811" s="384"/>
      <c r="D811" s="384"/>
      <c r="E811" s="384"/>
      <c r="F811" s="384"/>
      <c r="G811" s="384"/>
      <c r="H811" s="385"/>
      <c r="I811" s="26"/>
      <c r="J811" s="26"/>
      <c r="K811" s="26"/>
      <c r="L811" s="384"/>
      <c r="M811" s="384"/>
      <c r="N811" s="384"/>
      <c r="O811" s="384"/>
      <c r="P811" s="384"/>
      <c r="Q811" s="384"/>
      <c r="R811" s="384"/>
      <c r="S811" s="384"/>
      <c r="T811" s="26"/>
      <c r="U811" s="26"/>
      <c r="V811" s="26"/>
      <c r="W811" s="26"/>
      <c r="X811" s="26"/>
      <c r="Y811" s="384"/>
      <c r="Z811" s="384"/>
    </row>
    <row r="812" spans="1:26" ht="11.25" customHeight="1">
      <c r="A812" s="384"/>
      <c r="B812" s="384"/>
      <c r="C812" s="384"/>
      <c r="D812" s="384"/>
      <c r="E812" s="384"/>
      <c r="F812" s="384"/>
      <c r="G812" s="384"/>
      <c r="H812" s="385"/>
      <c r="I812" s="26"/>
      <c r="J812" s="26"/>
      <c r="K812" s="26"/>
      <c r="L812" s="384"/>
      <c r="M812" s="384"/>
      <c r="N812" s="384"/>
      <c r="O812" s="384"/>
      <c r="P812" s="384"/>
      <c r="Q812" s="384"/>
      <c r="R812" s="384"/>
      <c r="S812" s="384"/>
      <c r="T812" s="26"/>
      <c r="U812" s="26"/>
      <c r="V812" s="26"/>
      <c r="W812" s="26"/>
      <c r="X812" s="26"/>
      <c r="Y812" s="384"/>
      <c r="Z812" s="384"/>
    </row>
    <row r="813" spans="1:26" ht="11.25" customHeight="1">
      <c r="A813" s="384"/>
      <c r="B813" s="384"/>
      <c r="C813" s="384"/>
      <c r="D813" s="384"/>
      <c r="E813" s="384"/>
      <c r="F813" s="384"/>
      <c r="G813" s="384"/>
      <c r="H813" s="385"/>
      <c r="I813" s="26"/>
      <c r="J813" s="26"/>
      <c r="K813" s="26"/>
      <c r="L813" s="384"/>
      <c r="M813" s="384"/>
      <c r="N813" s="384"/>
      <c r="O813" s="384"/>
      <c r="P813" s="384"/>
      <c r="Q813" s="384"/>
      <c r="R813" s="384"/>
      <c r="S813" s="384"/>
      <c r="T813" s="26"/>
      <c r="U813" s="26"/>
      <c r="V813" s="26"/>
      <c r="W813" s="26"/>
      <c r="X813" s="26"/>
      <c r="Y813" s="384"/>
      <c r="Z813" s="384"/>
    </row>
    <row r="814" spans="1:26" ht="11.25" customHeight="1">
      <c r="A814" s="384"/>
      <c r="B814" s="384"/>
      <c r="C814" s="384"/>
      <c r="D814" s="384"/>
      <c r="E814" s="384"/>
      <c r="F814" s="384"/>
      <c r="G814" s="384"/>
      <c r="H814" s="385"/>
      <c r="I814" s="26"/>
      <c r="J814" s="26"/>
      <c r="K814" s="26"/>
      <c r="L814" s="384"/>
      <c r="M814" s="384"/>
      <c r="N814" s="384"/>
      <c r="O814" s="384"/>
      <c r="P814" s="384"/>
      <c r="Q814" s="384"/>
      <c r="R814" s="384"/>
      <c r="S814" s="384"/>
      <c r="T814" s="26"/>
      <c r="U814" s="26"/>
      <c r="V814" s="26"/>
      <c r="W814" s="26"/>
      <c r="X814" s="26"/>
      <c r="Y814" s="384"/>
      <c r="Z814" s="384"/>
    </row>
    <row r="815" spans="1:26" ht="11.25" customHeight="1">
      <c r="A815" s="384"/>
      <c r="B815" s="384"/>
      <c r="C815" s="384"/>
      <c r="D815" s="384"/>
      <c r="E815" s="384"/>
      <c r="F815" s="384"/>
      <c r="G815" s="384"/>
      <c r="H815" s="385"/>
      <c r="I815" s="26"/>
      <c r="J815" s="26"/>
      <c r="K815" s="26"/>
      <c r="L815" s="384"/>
      <c r="M815" s="384"/>
      <c r="N815" s="384"/>
      <c r="O815" s="384"/>
      <c r="P815" s="384"/>
      <c r="Q815" s="384"/>
      <c r="R815" s="384"/>
      <c r="S815" s="384"/>
      <c r="T815" s="26"/>
      <c r="U815" s="26"/>
      <c r="V815" s="26"/>
      <c r="W815" s="26"/>
      <c r="X815" s="26"/>
      <c r="Y815" s="384"/>
      <c r="Z815" s="384"/>
    </row>
    <row r="816" spans="1:26" ht="11.25" customHeight="1">
      <c r="A816" s="384"/>
      <c r="B816" s="384"/>
      <c r="C816" s="384"/>
      <c r="D816" s="384"/>
      <c r="E816" s="384"/>
      <c r="F816" s="384"/>
      <c r="G816" s="384"/>
      <c r="H816" s="385"/>
      <c r="I816" s="26"/>
      <c r="J816" s="26"/>
      <c r="K816" s="26"/>
      <c r="L816" s="384"/>
      <c r="M816" s="384"/>
      <c r="N816" s="384"/>
      <c r="O816" s="384"/>
      <c r="P816" s="384"/>
      <c r="Q816" s="384"/>
      <c r="R816" s="384"/>
      <c r="S816" s="384"/>
      <c r="T816" s="26"/>
      <c r="U816" s="26"/>
      <c r="V816" s="26"/>
      <c r="W816" s="26"/>
      <c r="X816" s="26"/>
      <c r="Y816" s="384"/>
      <c r="Z816" s="384"/>
    </row>
    <row r="817" spans="1:26" ht="11.25" customHeight="1">
      <c r="A817" s="384"/>
      <c r="B817" s="384"/>
      <c r="C817" s="384"/>
      <c r="D817" s="384"/>
      <c r="E817" s="384"/>
      <c r="F817" s="384"/>
      <c r="G817" s="384"/>
      <c r="H817" s="385"/>
      <c r="I817" s="26"/>
      <c r="J817" s="26"/>
      <c r="K817" s="26"/>
      <c r="L817" s="384"/>
      <c r="M817" s="384"/>
      <c r="N817" s="384"/>
      <c r="O817" s="384"/>
      <c r="P817" s="384"/>
      <c r="Q817" s="384"/>
      <c r="R817" s="384"/>
      <c r="S817" s="384"/>
      <c r="T817" s="26"/>
      <c r="U817" s="26"/>
      <c r="V817" s="26"/>
      <c r="W817" s="26"/>
      <c r="X817" s="26"/>
      <c r="Y817" s="384"/>
      <c r="Z817" s="384"/>
    </row>
    <row r="818" spans="1:26" ht="11.25" customHeight="1">
      <c r="A818" s="384"/>
      <c r="B818" s="384"/>
      <c r="C818" s="384"/>
      <c r="D818" s="384"/>
      <c r="E818" s="384"/>
      <c r="F818" s="384"/>
      <c r="G818" s="384"/>
      <c r="H818" s="385"/>
      <c r="I818" s="26"/>
      <c r="J818" s="26"/>
      <c r="K818" s="26"/>
      <c r="L818" s="384"/>
      <c r="M818" s="384"/>
      <c r="N818" s="384"/>
      <c r="O818" s="384"/>
      <c r="P818" s="384"/>
      <c r="Q818" s="384"/>
      <c r="R818" s="384"/>
      <c r="S818" s="384"/>
      <c r="T818" s="26"/>
      <c r="U818" s="26"/>
      <c r="V818" s="26"/>
      <c r="W818" s="26"/>
      <c r="X818" s="26"/>
      <c r="Y818" s="384"/>
      <c r="Z818" s="384"/>
    </row>
    <row r="819" spans="1:26" ht="11.25" customHeight="1">
      <c r="A819" s="384"/>
      <c r="B819" s="384"/>
      <c r="C819" s="384"/>
      <c r="D819" s="384"/>
      <c r="E819" s="384"/>
      <c r="F819" s="384"/>
      <c r="G819" s="384"/>
      <c r="H819" s="385"/>
      <c r="I819" s="26"/>
      <c r="J819" s="26"/>
      <c r="K819" s="26"/>
      <c r="L819" s="384"/>
      <c r="M819" s="384"/>
      <c r="N819" s="384"/>
      <c r="O819" s="384"/>
      <c r="P819" s="384"/>
      <c r="Q819" s="384"/>
      <c r="R819" s="384"/>
      <c r="S819" s="384"/>
      <c r="T819" s="26"/>
      <c r="U819" s="26"/>
      <c r="V819" s="26"/>
      <c r="W819" s="26"/>
      <c r="X819" s="26"/>
      <c r="Y819" s="384"/>
      <c r="Z819" s="384"/>
    </row>
    <row r="820" spans="1:26" ht="11.25" customHeight="1">
      <c r="A820" s="384"/>
      <c r="B820" s="384"/>
      <c r="C820" s="384"/>
      <c r="D820" s="384"/>
      <c r="E820" s="384"/>
      <c r="F820" s="384"/>
      <c r="G820" s="384"/>
      <c r="H820" s="385"/>
      <c r="I820" s="26"/>
      <c r="J820" s="26"/>
      <c r="K820" s="26"/>
      <c r="L820" s="384"/>
      <c r="M820" s="384"/>
      <c r="N820" s="384"/>
      <c r="O820" s="384"/>
      <c r="P820" s="384"/>
      <c r="Q820" s="384"/>
      <c r="R820" s="384"/>
      <c r="S820" s="384"/>
      <c r="T820" s="26"/>
      <c r="U820" s="26"/>
      <c r="V820" s="26"/>
      <c r="W820" s="26"/>
      <c r="X820" s="26"/>
      <c r="Y820" s="384"/>
      <c r="Z820" s="384"/>
    </row>
    <row r="821" spans="1:26" ht="11.25" customHeight="1">
      <c r="A821" s="384"/>
      <c r="B821" s="384"/>
      <c r="C821" s="384"/>
      <c r="D821" s="384"/>
      <c r="E821" s="384"/>
      <c r="F821" s="384"/>
      <c r="G821" s="384"/>
      <c r="H821" s="385"/>
      <c r="I821" s="26"/>
      <c r="J821" s="26"/>
      <c r="K821" s="26"/>
      <c r="L821" s="384"/>
      <c r="M821" s="384"/>
      <c r="N821" s="384"/>
      <c r="O821" s="384"/>
      <c r="P821" s="384"/>
      <c r="Q821" s="384"/>
      <c r="R821" s="384"/>
      <c r="S821" s="384"/>
      <c r="T821" s="26"/>
      <c r="U821" s="26"/>
      <c r="V821" s="26"/>
      <c r="W821" s="26"/>
      <c r="X821" s="26"/>
      <c r="Y821" s="384"/>
      <c r="Z821" s="384"/>
    </row>
    <row r="822" spans="1:26" ht="11.25" customHeight="1">
      <c r="A822" s="384"/>
      <c r="B822" s="384"/>
      <c r="C822" s="384"/>
      <c r="D822" s="384"/>
      <c r="E822" s="384"/>
      <c r="F822" s="384"/>
      <c r="G822" s="384"/>
      <c r="H822" s="385"/>
      <c r="I822" s="26"/>
      <c r="J822" s="26"/>
      <c r="K822" s="26"/>
      <c r="L822" s="384"/>
      <c r="M822" s="384"/>
      <c r="N822" s="384"/>
      <c r="O822" s="384"/>
      <c r="P822" s="384"/>
      <c r="Q822" s="384"/>
      <c r="R822" s="384"/>
      <c r="S822" s="384"/>
      <c r="T822" s="26"/>
      <c r="U822" s="26"/>
      <c r="V822" s="26"/>
      <c r="W822" s="26"/>
      <c r="X822" s="26"/>
      <c r="Y822" s="384"/>
      <c r="Z822" s="384"/>
    </row>
    <row r="823" spans="1:26" ht="11.25" customHeight="1">
      <c r="A823" s="384"/>
      <c r="B823" s="384"/>
      <c r="C823" s="384"/>
      <c r="D823" s="384"/>
      <c r="E823" s="384"/>
      <c r="F823" s="384"/>
      <c r="G823" s="384"/>
      <c r="H823" s="385"/>
      <c r="I823" s="26"/>
      <c r="J823" s="26"/>
      <c r="K823" s="26"/>
      <c r="L823" s="384"/>
      <c r="M823" s="384"/>
      <c r="N823" s="384"/>
      <c r="O823" s="384"/>
      <c r="P823" s="384"/>
      <c r="Q823" s="384"/>
      <c r="R823" s="384"/>
      <c r="S823" s="384"/>
      <c r="T823" s="26"/>
      <c r="U823" s="26"/>
      <c r="V823" s="26"/>
      <c r="W823" s="26"/>
      <c r="X823" s="26"/>
      <c r="Y823" s="384"/>
      <c r="Z823" s="384"/>
    </row>
    <row r="824" spans="1:26" ht="11.25" customHeight="1">
      <c r="A824" s="384"/>
      <c r="B824" s="384"/>
      <c r="C824" s="384"/>
      <c r="D824" s="384"/>
      <c r="E824" s="384"/>
      <c r="F824" s="384"/>
      <c r="G824" s="384"/>
      <c r="H824" s="385"/>
      <c r="I824" s="26"/>
      <c r="J824" s="26"/>
      <c r="K824" s="26"/>
      <c r="L824" s="384"/>
      <c r="M824" s="384"/>
      <c r="N824" s="384"/>
      <c r="O824" s="384"/>
      <c r="P824" s="384"/>
      <c r="Q824" s="384"/>
      <c r="R824" s="384"/>
      <c r="S824" s="384"/>
      <c r="T824" s="26"/>
      <c r="U824" s="26"/>
      <c r="V824" s="26"/>
      <c r="W824" s="26"/>
      <c r="X824" s="26"/>
      <c r="Y824" s="384"/>
      <c r="Z824" s="384"/>
    </row>
    <row r="825" spans="1:26" ht="11.25" customHeight="1">
      <c r="A825" s="384"/>
      <c r="B825" s="384"/>
      <c r="C825" s="384"/>
      <c r="D825" s="384"/>
      <c r="E825" s="384"/>
      <c r="F825" s="384"/>
      <c r="G825" s="384"/>
      <c r="H825" s="385"/>
      <c r="I825" s="26"/>
      <c r="J825" s="26"/>
      <c r="K825" s="26"/>
      <c r="L825" s="384"/>
      <c r="M825" s="384"/>
      <c r="N825" s="384"/>
      <c r="O825" s="384"/>
      <c r="P825" s="384"/>
      <c r="Q825" s="384"/>
      <c r="R825" s="384"/>
      <c r="S825" s="384"/>
      <c r="T825" s="26"/>
      <c r="U825" s="26"/>
      <c r="V825" s="26"/>
      <c r="W825" s="26"/>
      <c r="X825" s="26"/>
      <c r="Y825" s="384"/>
      <c r="Z825" s="384"/>
    </row>
    <row r="826" spans="1:26" ht="11.25" customHeight="1">
      <c r="A826" s="384"/>
      <c r="B826" s="384"/>
      <c r="C826" s="384"/>
      <c r="D826" s="384"/>
      <c r="E826" s="384"/>
      <c r="F826" s="384"/>
      <c r="G826" s="384"/>
      <c r="H826" s="385"/>
      <c r="I826" s="26"/>
      <c r="J826" s="26"/>
      <c r="K826" s="26"/>
      <c r="L826" s="384"/>
      <c r="M826" s="384"/>
      <c r="N826" s="384"/>
      <c r="O826" s="384"/>
      <c r="P826" s="384"/>
      <c r="Q826" s="384"/>
      <c r="R826" s="384"/>
      <c r="S826" s="384"/>
      <c r="T826" s="26"/>
      <c r="U826" s="26"/>
      <c r="V826" s="26"/>
      <c r="W826" s="26"/>
      <c r="X826" s="26"/>
      <c r="Y826" s="384"/>
      <c r="Z826" s="384"/>
    </row>
    <row r="827" spans="1:26" ht="11.25" customHeight="1">
      <c r="A827" s="384"/>
      <c r="B827" s="384"/>
      <c r="C827" s="384"/>
      <c r="D827" s="384"/>
      <c r="E827" s="384"/>
      <c r="F827" s="384"/>
      <c r="G827" s="384"/>
      <c r="H827" s="385"/>
      <c r="I827" s="26"/>
      <c r="J827" s="26"/>
      <c r="K827" s="26"/>
      <c r="L827" s="384"/>
      <c r="M827" s="384"/>
      <c r="N827" s="384"/>
      <c r="O827" s="384"/>
      <c r="P827" s="384"/>
      <c r="Q827" s="384"/>
      <c r="R827" s="384"/>
      <c r="S827" s="384"/>
      <c r="T827" s="26"/>
      <c r="U827" s="26"/>
      <c r="V827" s="26"/>
      <c r="W827" s="26"/>
      <c r="X827" s="26"/>
      <c r="Y827" s="384"/>
      <c r="Z827" s="384"/>
    </row>
    <row r="828" spans="1:26" ht="11.25" customHeight="1">
      <c r="A828" s="384"/>
      <c r="B828" s="384"/>
      <c r="C828" s="384"/>
      <c r="D828" s="384"/>
      <c r="E828" s="384"/>
      <c r="F828" s="384"/>
      <c r="G828" s="384"/>
      <c r="H828" s="385"/>
      <c r="I828" s="26"/>
      <c r="J828" s="26"/>
      <c r="K828" s="26"/>
      <c r="L828" s="384"/>
      <c r="M828" s="384"/>
      <c r="N828" s="384"/>
      <c r="O828" s="384"/>
      <c r="P828" s="384"/>
      <c r="Q828" s="384"/>
      <c r="R828" s="384"/>
      <c r="S828" s="384"/>
      <c r="T828" s="26"/>
      <c r="U828" s="26"/>
      <c r="V828" s="26"/>
      <c r="W828" s="26"/>
      <c r="X828" s="26"/>
      <c r="Y828" s="384"/>
      <c r="Z828" s="384"/>
    </row>
    <row r="829" spans="1:26" ht="11.25" customHeight="1">
      <c r="A829" s="384"/>
      <c r="B829" s="384"/>
      <c r="C829" s="384"/>
      <c r="D829" s="384"/>
      <c r="E829" s="384"/>
      <c r="F829" s="384"/>
      <c r="G829" s="384"/>
      <c r="H829" s="385"/>
      <c r="I829" s="26"/>
      <c r="J829" s="26"/>
      <c r="K829" s="26"/>
      <c r="L829" s="384"/>
      <c r="M829" s="384"/>
      <c r="N829" s="384"/>
      <c r="O829" s="384"/>
      <c r="P829" s="384"/>
      <c r="Q829" s="384"/>
      <c r="R829" s="384"/>
      <c r="S829" s="384"/>
      <c r="T829" s="26"/>
      <c r="U829" s="26"/>
      <c r="V829" s="26"/>
      <c r="W829" s="26"/>
      <c r="X829" s="26"/>
      <c r="Y829" s="384"/>
      <c r="Z829" s="384"/>
    </row>
    <row r="830" spans="1:26" ht="11.25" customHeight="1">
      <c r="A830" s="384"/>
      <c r="B830" s="384"/>
      <c r="C830" s="384"/>
      <c r="D830" s="384"/>
      <c r="E830" s="384"/>
      <c r="F830" s="384"/>
      <c r="G830" s="384"/>
      <c r="H830" s="385"/>
      <c r="I830" s="26"/>
      <c r="J830" s="26"/>
      <c r="K830" s="26"/>
      <c r="L830" s="384"/>
      <c r="M830" s="384"/>
      <c r="N830" s="384"/>
      <c r="O830" s="384"/>
      <c r="P830" s="384"/>
      <c r="Q830" s="384"/>
      <c r="R830" s="384"/>
      <c r="S830" s="384"/>
      <c r="T830" s="26"/>
      <c r="U830" s="26"/>
      <c r="V830" s="26"/>
      <c r="W830" s="26"/>
      <c r="X830" s="26"/>
      <c r="Y830" s="384"/>
      <c r="Z830" s="384"/>
    </row>
    <row r="831" spans="1:26" ht="11.25" customHeight="1">
      <c r="A831" s="384"/>
      <c r="B831" s="384"/>
      <c r="C831" s="384"/>
      <c r="D831" s="384"/>
      <c r="E831" s="384"/>
      <c r="F831" s="384"/>
      <c r="G831" s="384"/>
      <c r="H831" s="385"/>
      <c r="I831" s="26"/>
      <c r="J831" s="26"/>
      <c r="K831" s="26"/>
      <c r="L831" s="384"/>
      <c r="M831" s="384"/>
      <c r="N831" s="384"/>
      <c r="O831" s="384"/>
      <c r="P831" s="384"/>
      <c r="Q831" s="384"/>
      <c r="R831" s="384"/>
      <c r="S831" s="384"/>
      <c r="T831" s="26"/>
      <c r="U831" s="26"/>
      <c r="V831" s="26"/>
      <c r="W831" s="26"/>
      <c r="X831" s="26"/>
      <c r="Y831" s="384"/>
      <c r="Z831" s="384"/>
    </row>
    <row r="832" spans="1:26" ht="11.25" customHeight="1">
      <c r="A832" s="384"/>
      <c r="B832" s="384"/>
      <c r="C832" s="384"/>
      <c r="D832" s="384"/>
      <c r="E832" s="384"/>
      <c r="F832" s="384"/>
      <c r="G832" s="384"/>
      <c r="H832" s="385"/>
      <c r="I832" s="26"/>
      <c r="J832" s="26"/>
      <c r="K832" s="26"/>
      <c r="L832" s="384"/>
      <c r="M832" s="384"/>
      <c r="N832" s="384"/>
      <c r="O832" s="384"/>
      <c r="P832" s="384"/>
      <c r="Q832" s="384"/>
      <c r="R832" s="384"/>
      <c r="S832" s="384"/>
      <c r="T832" s="26"/>
      <c r="U832" s="26"/>
      <c r="V832" s="26"/>
      <c r="W832" s="26"/>
      <c r="X832" s="26"/>
      <c r="Y832" s="384"/>
      <c r="Z832" s="384"/>
    </row>
    <row r="833" spans="1:26" ht="11.25" customHeight="1">
      <c r="A833" s="384"/>
      <c r="B833" s="384"/>
      <c r="C833" s="384"/>
      <c r="D833" s="384"/>
      <c r="E833" s="384"/>
      <c r="F833" s="384"/>
      <c r="G833" s="384"/>
      <c r="H833" s="385"/>
      <c r="I833" s="26"/>
      <c r="J833" s="26"/>
      <c r="K833" s="26"/>
      <c r="L833" s="384"/>
      <c r="M833" s="384"/>
      <c r="N833" s="384"/>
      <c r="O833" s="384"/>
      <c r="P833" s="384"/>
      <c r="Q833" s="384"/>
      <c r="R833" s="384"/>
      <c r="S833" s="384"/>
      <c r="T833" s="26"/>
      <c r="U833" s="26"/>
      <c r="V833" s="26"/>
      <c r="W833" s="26"/>
      <c r="X833" s="26"/>
      <c r="Y833" s="384"/>
      <c r="Z833" s="384"/>
    </row>
    <row r="834" spans="1:26" ht="11.25" customHeight="1">
      <c r="A834" s="384"/>
      <c r="B834" s="384"/>
      <c r="C834" s="384"/>
      <c r="D834" s="384"/>
      <c r="E834" s="384"/>
      <c r="F834" s="384"/>
      <c r="G834" s="384"/>
      <c r="H834" s="385"/>
      <c r="I834" s="26"/>
      <c r="J834" s="26"/>
      <c r="K834" s="26"/>
      <c r="L834" s="384"/>
      <c r="M834" s="384"/>
      <c r="N834" s="384"/>
      <c r="O834" s="384"/>
      <c r="P834" s="384"/>
      <c r="Q834" s="384"/>
      <c r="R834" s="384"/>
      <c r="S834" s="384"/>
      <c r="T834" s="26"/>
      <c r="U834" s="26"/>
      <c r="V834" s="26"/>
      <c r="W834" s="26"/>
      <c r="X834" s="26"/>
      <c r="Y834" s="384"/>
      <c r="Z834" s="384"/>
    </row>
    <row r="835" spans="1:26" ht="11.25" customHeight="1">
      <c r="A835" s="384"/>
      <c r="B835" s="384"/>
      <c r="C835" s="384"/>
      <c r="D835" s="384"/>
      <c r="E835" s="384"/>
      <c r="F835" s="384"/>
      <c r="G835" s="384"/>
      <c r="H835" s="385"/>
      <c r="I835" s="26"/>
      <c r="J835" s="26"/>
      <c r="K835" s="26"/>
      <c r="L835" s="384"/>
      <c r="M835" s="384"/>
      <c r="N835" s="384"/>
      <c r="O835" s="384"/>
      <c r="P835" s="384"/>
      <c r="Q835" s="384"/>
      <c r="R835" s="384"/>
      <c r="S835" s="384"/>
      <c r="T835" s="26"/>
      <c r="U835" s="26"/>
      <c r="V835" s="26"/>
      <c r="W835" s="26"/>
      <c r="X835" s="26"/>
      <c r="Y835" s="384"/>
      <c r="Z835" s="384"/>
    </row>
    <row r="836" spans="1:26" ht="11.25" customHeight="1">
      <c r="A836" s="384"/>
      <c r="B836" s="384"/>
      <c r="C836" s="384"/>
      <c r="D836" s="384"/>
      <c r="E836" s="384"/>
      <c r="F836" s="384"/>
      <c r="G836" s="384"/>
      <c r="H836" s="385"/>
      <c r="I836" s="26"/>
      <c r="J836" s="26"/>
      <c r="K836" s="26"/>
      <c r="L836" s="384"/>
      <c r="M836" s="384"/>
      <c r="N836" s="384"/>
      <c r="O836" s="384"/>
      <c r="P836" s="384"/>
      <c r="Q836" s="384"/>
      <c r="R836" s="384"/>
      <c r="S836" s="384"/>
      <c r="T836" s="26"/>
      <c r="U836" s="26"/>
      <c r="V836" s="26"/>
      <c r="W836" s="26"/>
      <c r="X836" s="26"/>
      <c r="Y836" s="384"/>
      <c r="Z836" s="384"/>
    </row>
    <row r="837" spans="1:26" ht="11.25" customHeight="1">
      <c r="A837" s="384"/>
      <c r="B837" s="384"/>
      <c r="C837" s="384"/>
      <c r="D837" s="384"/>
      <c r="E837" s="384"/>
      <c r="F837" s="384"/>
      <c r="G837" s="384"/>
      <c r="H837" s="385"/>
      <c r="I837" s="26"/>
      <c r="J837" s="26"/>
      <c r="K837" s="26"/>
      <c r="L837" s="384"/>
      <c r="M837" s="384"/>
      <c r="N837" s="384"/>
      <c r="O837" s="384"/>
      <c r="P837" s="384"/>
      <c r="Q837" s="384"/>
      <c r="R837" s="384"/>
      <c r="S837" s="384"/>
      <c r="T837" s="26"/>
      <c r="U837" s="26"/>
      <c r="V837" s="26"/>
      <c r="W837" s="26"/>
      <c r="X837" s="26"/>
      <c r="Y837" s="384"/>
      <c r="Z837" s="384"/>
    </row>
    <row r="838" spans="1:26" ht="11.25" customHeight="1">
      <c r="A838" s="384"/>
      <c r="B838" s="384"/>
      <c r="C838" s="384"/>
      <c r="D838" s="384"/>
      <c r="E838" s="384"/>
      <c r="F838" s="384"/>
      <c r="G838" s="384"/>
      <c r="H838" s="385"/>
      <c r="I838" s="26"/>
      <c r="J838" s="26"/>
      <c r="K838" s="26"/>
      <c r="L838" s="384"/>
      <c r="M838" s="384"/>
      <c r="N838" s="384"/>
      <c r="O838" s="384"/>
      <c r="P838" s="384"/>
      <c r="Q838" s="384"/>
      <c r="R838" s="384"/>
      <c r="S838" s="384"/>
      <c r="T838" s="26"/>
      <c r="U838" s="26"/>
      <c r="V838" s="26"/>
      <c r="W838" s="26"/>
      <c r="X838" s="26"/>
      <c r="Y838" s="384"/>
      <c r="Z838" s="384"/>
    </row>
    <row r="839" spans="1:26" ht="11.25" customHeight="1">
      <c r="A839" s="384"/>
      <c r="B839" s="384"/>
      <c r="C839" s="384"/>
      <c r="D839" s="384"/>
      <c r="E839" s="384"/>
      <c r="F839" s="384"/>
      <c r="G839" s="384"/>
      <c r="H839" s="385"/>
      <c r="I839" s="26"/>
      <c r="J839" s="26"/>
      <c r="K839" s="26"/>
      <c r="L839" s="384"/>
      <c r="M839" s="384"/>
      <c r="N839" s="384"/>
      <c r="O839" s="384"/>
      <c r="P839" s="384"/>
      <c r="Q839" s="384"/>
      <c r="R839" s="384"/>
      <c r="S839" s="384"/>
      <c r="T839" s="26"/>
      <c r="U839" s="26"/>
      <c r="V839" s="26"/>
      <c r="W839" s="26"/>
      <c r="X839" s="26"/>
      <c r="Y839" s="384"/>
      <c r="Z839" s="384"/>
    </row>
    <row r="840" spans="1:26" ht="11.25" customHeight="1">
      <c r="A840" s="384"/>
      <c r="B840" s="384"/>
      <c r="C840" s="384"/>
      <c r="D840" s="384"/>
      <c r="E840" s="384"/>
      <c r="F840" s="384"/>
      <c r="G840" s="384"/>
      <c r="H840" s="385"/>
      <c r="I840" s="26"/>
      <c r="J840" s="26"/>
      <c r="K840" s="26"/>
      <c r="L840" s="384"/>
      <c r="M840" s="384"/>
      <c r="N840" s="384"/>
      <c r="O840" s="384"/>
      <c r="P840" s="384"/>
      <c r="Q840" s="384"/>
      <c r="R840" s="384"/>
      <c r="S840" s="384"/>
      <c r="T840" s="26"/>
      <c r="U840" s="26"/>
      <c r="V840" s="26"/>
      <c r="W840" s="26"/>
      <c r="X840" s="26"/>
      <c r="Y840" s="384"/>
      <c r="Z840" s="384"/>
    </row>
    <row r="841" spans="1:26" ht="11.25" customHeight="1">
      <c r="A841" s="384"/>
      <c r="B841" s="384"/>
      <c r="C841" s="384"/>
      <c r="D841" s="384"/>
      <c r="E841" s="384"/>
      <c r="F841" s="384"/>
      <c r="G841" s="384"/>
      <c r="H841" s="385"/>
      <c r="I841" s="26"/>
      <c r="J841" s="26"/>
      <c r="K841" s="26"/>
      <c r="L841" s="384"/>
      <c r="M841" s="384"/>
      <c r="N841" s="384"/>
      <c r="O841" s="384"/>
      <c r="P841" s="384"/>
      <c r="Q841" s="384"/>
      <c r="R841" s="384"/>
      <c r="S841" s="384"/>
      <c r="T841" s="26"/>
      <c r="U841" s="26"/>
      <c r="V841" s="26"/>
      <c r="W841" s="26"/>
      <c r="X841" s="26"/>
      <c r="Y841" s="384"/>
      <c r="Z841" s="384"/>
    </row>
    <row r="842" spans="1:26" ht="11.25" customHeight="1">
      <c r="A842" s="384"/>
      <c r="B842" s="384"/>
      <c r="C842" s="384"/>
      <c r="D842" s="384"/>
      <c r="E842" s="384"/>
      <c r="F842" s="384"/>
      <c r="G842" s="384"/>
      <c r="H842" s="385"/>
      <c r="I842" s="26"/>
      <c r="J842" s="26"/>
      <c r="K842" s="26"/>
      <c r="L842" s="384"/>
      <c r="M842" s="384"/>
      <c r="N842" s="384"/>
      <c r="O842" s="384"/>
      <c r="P842" s="384"/>
      <c r="Q842" s="384"/>
      <c r="R842" s="384"/>
      <c r="S842" s="384"/>
      <c r="T842" s="26"/>
      <c r="U842" s="26"/>
      <c r="V842" s="26"/>
      <c r="W842" s="26"/>
      <c r="X842" s="26"/>
      <c r="Y842" s="384"/>
      <c r="Z842" s="384"/>
    </row>
    <row r="843" spans="1:26" ht="11.25" customHeight="1">
      <c r="A843" s="384"/>
      <c r="B843" s="384"/>
      <c r="C843" s="384"/>
      <c r="D843" s="384"/>
      <c r="E843" s="384"/>
      <c r="F843" s="384"/>
      <c r="G843" s="384"/>
      <c r="H843" s="385"/>
      <c r="I843" s="26"/>
      <c r="J843" s="26"/>
      <c r="K843" s="26"/>
      <c r="L843" s="384"/>
      <c r="M843" s="384"/>
      <c r="N843" s="384"/>
      <c r="O843" s="384"/>
      <c r="P843" s="384"/>
      <c r="Q843" s="384"/>
      <c r="R843" s="384"/>
      <c r="S843" s="384"/>
      <c r="T843" s="26"/>
      <c r="U843" s="26"/>
      <c r="V843" s="26"/>
      <c r="W843" s="26"/>
      <c r="X843" s="26"/>
      <c r="Y843" s="384"/>
      <c r="Z843" s="384"/>
    </row>
    <row r="844" spans="1:26" ht="11.25" customHeight="1">
      <c r="A844" s="384"/>
      <c r="B844" s="384"/>
      <c r="C844" s="384"/>
      <c r="D844" s="384"/>
      <c r="E844" s="384"/>
      <c r="F844" s="384"/>
      <c r="G844" s="384"/>
      <c r="H844" s="385"/>
      <c r="I844" s="26"/>
      <c r="J844" s="26"/>
      <c r="K844" s="26"/>
      <c r="L844" s="384"/>
      <c r="M844" s="384"/>
      <c r="N844" s="384"/>
      <c r="O844" s="384"/>
      <c r="P844" s="384"/>
      <c r="Q844" s="384"/>
      <c r="R844" s="384"/>
      <c r="S844" s="384"/>
      <c r="T844" s="26"/>
      <c r="U844" s="26"/>
      <c r="V844" s="26"/>
      <c r="W844" s="26"/>
      <c r="X844" s="26"/>
      <c r="Y844" s="384"/>
      <c r="Z844" s="384"/>
    </row>
    <row r="845" spans="1:26" ht="11.25" customHeight="1">
      <c r="A845" s="384"/>
      <c r="B845" s="384"/>
      <c r="C845" s="384"/>
      <c r="D845" s="384"/>
      <c r="E845" s="384"/>
      <c r="F845" s="384"/>
      <c r="G845" s="384"/>
      <c r="H845" s="385"/>
      <c r="I845" s="26"/>
      <c r="J845" s="26"/>
      <c r="K845" s="26"/>
      <c r="L845" s="384"/>
      <c r="M845" s="384"/>
      <c r="N845" s="384"/>
      <c r="O845" s="384"/>
      <c r="P845" s="384"/>
      <c r="Q845" s="384"/>
      <c r="R845" s="384"/>
      <c r="S845" s="384"/>
      <c r="T845" s="26"/>
      <c r="U845" s="26"/>
      <c r="V845" s="26"/>
      <c r="W845" s="26"/>
      <c r="X845" s="26"/>
      <c r="Y845" s="384"/>
      <c r="Z845" s="384"/>
    </row>
    <row r="846" spans="1:26" ht="11.25" customHeight="1">
      <c r="A846" s="384"/>
      <c r="B846" s="384"/>
      <c r="C846" s="384"/>
      <c r="D846" s="384"/>
      <c r="E846" s="384"/>
      <c r="F846" s="384"/>
      <c r="G846" s="384"/>
      <c r="H846" s="385"/>
      <c r="I846" s="26"/>
      <c r="J846" s="26"/>
      <c r="K846" s="26"/>
      <c r="L846" s="384"/>
      <c r="M846" s="384"/>
      <c r="N846" s="384"/>
      <c r="O846" s="384"/>
      <c r="P846" s="384"/>
      <c r="Q846" s="384"/>
      <c r="R846" s="384"/>
      <c r="S846" s="384"/>
      <c r="T846" s="26"/>
      <c r="U846" s="26"/>
      <c r="V846" s="26"/>
      <c r="W846" s="26"/>
      <c r="X846" s="26"/>
      <c r="Y846" s="384"/>
      <c r="Z846" s="384"/>
    </row>
    <row r="847" spans="1:26" ht="11.25" customHeight="1">
      <c r="A847" s="384"/>
      <c r="B847" s="384"/>
      <c r="C847" s="384"/>
      <c r="D847" s="384"/>
      <c r="E847" s="384"/>
      <c r="F847" s="384"/>
      <c r="G847" s="384"/>
      <c r="H847" s="385"/>
      <c r="I847" s="26"/>
      <c r="J847" s="26"/>
      <c r="K847" s="26"/>
      <c r="L847" s="384"/>
      <c r="M847" s="384"/>
      <c r="N847" s="384"/>
      <c r="O847" s="384"/>
      <c r="P847" s="384"/>
      <c r="Q847" s="384"/>
      <c r="R847" s="384"/>
      <c r="S847" s="384"/>
      <c r="T847" s="26"/>
      <c r="U847" s="26"/>
      <c r="V847" s="26"/>
      <c r="W847" s="26"/>
      <c r="X847" s="26"/>
      <c r="Y847" s="384"/>
      <c r="Z847" s="384"/>
    </row>
    <row r="848" spans="1:26" ht="11.25" customHeight="1">
      <c r="A848" s="384"/>
      <c r="B848" s="384"/>
      <c r="C848" s="384"/>
      <c r="D848" s="384"/>
      <c r="E848" s="384"/>
      <c r="F848" s="384"/>
      <c r="G848" s="384"/>
      <c r="H848" s="385"/>
      <c r="I848" s="26"/>
      <c r="J848" s="26"/>
      <c r="K848" s="26"/>
      <c r="L848" s="384"/>
      <c r="M848" s="384"/>
      <c r="N848" s="384"/>
      <c r="O848" s="384"/>
      <c r="P848" s="384"/>
      <c r="Q848" s="384"/>
      <c r="R848" s="384"/>
      <c r="S848" s="384"/>
      <c r="T848" s="26"/>
      <c r="U848" s="26"/>
      <c r="V848" s="26"/>
      <c r="W848" s="26"/>
      <c r="X848" s="26"/>
      <c r="Y848" s="384"/>
      <c r="Z848" s="384"/>
    </row>
    <row r="849" spans="1:26" ht="11.25" customHeight="1">
      <c r="A849" s="384"/>
      <c r="B849" s="384"/>
      <c r="C849" s="384"/>
      <c r="D849" s="384"/>
      <c r="E849" s="384"/>
      <c r="F849" s="384"/>
      <c r="G849" s="384"/>
      <c r="H849" s="385"/>
      <c r="I849" s="26"/>
      <c r="J849" s="26"/>
      <c r="K849" s="26"/>
      <c r="L849" s="384"/>
      <c r="M849" s="384"/>
      <c r="N849" s="384"/>
      <c r="O849" s="384"/>
      <c r="P849" s="384"/>
      <c r="Q849" s="384"/>
      <c r="R849" s="384"/>
      <c r="S849" s="384"/>
      <c r="T849" s="26"/>
      <c r="U849" s="26"/>
      <c r="V849" s="26"/>
      <c r="W849" s="26"/>
      <c r="X849" s="26"/>
      <c r="Y849" s="384"/>
      <c r="Z849" s="384"/>
    </row>
    <row r="850" spans="1:26" ht="11.25" customHeight="1">
      <c r="A850" s="384"/>
      <c r="B850" s="384"/>
      <c r="C850" s="384"/>
      <c r="D850" s="384"/>
      <c r="E850" s="384"/>
      <c r="F850" s="384"/>
      <c r="G850" s="384"/>
      <c r="H850" s="385"/>
      <c r="I850" s="26"/>
      <c r="J850" s="26"/>
      <c r="K850" s="26"/>
      <c r="L850" s="384"/>
      <c r="M850" s="384"/>
      <c r="N850" s="384"/>
      <c r="O850" s="384"/>
      <c r="P850" s="384"/>
      <c r="Q850" s="384"/>
      <c r="R850" s="384"/>
      <c r="S850" s="384"/>
      <c r="T850" s="26"/>
      <c r="U850" s="26"/>
      <c r="V850" s="26"/>
      <c r="W850" s="26"/>
      <c r="X850" s="26"/>
      <c r="Y850" s="384"/>
      <c r="Z850" s="384"/>
    </row>
    <row r="851" spans="1:26" ht="11.25" customHeight="1">
      <c r="A851" s="384"/>
      <c r="B851" s="384"/>
      <c r="C851" s="384"/>
      <c r="D851" s="384"/>
      <c r="E851" s="384"/>
      <c r="F851" s="384"/>
      <c r="G851" s="384"/>
      <c r="H851" s="385"/>
      <c r="I851" s="26"/>
      <c r="J851" s="26"/>
      <c r="K851" s="26"/>
      <c r="L851" s="384"/>
      <c r="M851" s="384"/>
      <c r="N851" s="384"/>
      <c r="O851" s="384"/>
      <c r="P851" s="384"/>
      <c r="Q851" s="384"/>
      <c r="R851" s="384"/>
      <c r="S851" s="384"/>
      <c r="T851" s="26"/>
      <c r="U851" s="26"/>
      <c r="V851" s="26"/>
      <c r="W851" s="26"/>
      <c r="X851" s="26"/>
      <c r="Y851" s="384"/>
      <c r="Z851" s="384"/>
    </row>
    <row r="852" spans="1:26" ht="11.25" customHeight="1">
      <c r="A852" s="384"/>
      <c r="B852" s="384"/>
      <c r="C852" s="384"/>
      <c r="D852" s="384"/>
      <c r="E852" s="384"/>
      <c r="F852" s="384"/>
      <c r="G852" s="384"/>
      <c r="H852" s="385"/>
      <c r="I852" s="26"/>
      <c r="J852" s="26"/>
      <c r="K852" s="26"/>
      <c r="L852" s="384"/>
      <c r="M852" s="384"/>
      <c r="N852" s="384"/>
      <c r="O852" s="384"/>
      <c r="P852" s="384"/>
      <c r="Q852" s="384"/>
      <c r="R852" s="384"/>
      <c r="S852" s="384"/>
      <c r="T852" s="26"/>
      <c r="U852" s="26"/>
      <c r="V852" s="26"/>
      <c r="W852" s="26"/>
      <c r="X852" s="26"/>
      <c r="Y852" s="384"/>
      <c r="Z852" s="384"/>
    </row>
    <row r="853" spans="1:26" ht="11.25" customHeight="1">
      <c r="A853" s="384"/>
      <c r="B853" s="384"/>
      <c r="C853" s="384"/>
      <c r="D853" s="384"/>
      <c r="E853" s="384"/>
      <c r="F853" s="384"/>
      <c r="G853" s="384"/>
      <c r="H853" s="385"/>
      <c r="I853" s="26"/>
      <c r="J853" s="26"/>
      <c r="K853" s="26"/>
      <c r="L853" s="384"/>
      <c r="M853" s="384"/>
      <c r="N853" s="384"/>
      <c r="O853" s="384"/>
      <c r="P853" s="384"/>
      <c r="Q853" s="384"/>
      <c r="R853" s="384"/>
      <c r="S853" s="384"/>
      <c r="T853" s="26"/>
      <c r="U853" s="26"/>
      <c r="V853" s="26"/>
      <c r="W853" s="26"/>
      <c r="X853" s="26"/>
      <c r="Y853" s="384"/>
      <c r="Z853" s="384"/>
    </row>
    <row r="854" spans="1:26" ht="11.25" customHeight="1">
      <c r="A854" s="384"/>
      <c r="B854" s="384"/>
      <c r="C854" s="384"/>
      <c r="D854" s="384"/>
      <c r="E854" s="384"/>
      <c r="F854" s="384"/>
      <c r="G854" s="384"/>
      <c r="H854" s="385"/>
      <c r="I854" s="26"/>
      <c r="J854" s="26"/>
      <c r="K854" s="26"/>
      <c r="L854" s="384"/>
      <c r="M854" s="384"/>
      <c r="N854" s="384"/>
      <c r="O854" s="384"/>
      <c r="P854" s="384"/>
      <c r="Q854" s="384"/>
      <c r="R854" s="384"/>
      <c r="S854" s="384"/>
      <c r="T854" s="26"/>
      <c r="U854" s="26"/>
      <c r="V854" s="26"/>
      <c r="W854" s="26"/>
      <c r="X854" s="26"/>
      <c r="Y854" s="384"/>
      <c r="Z854" s="384"/>
    </row>
    <row r="855" spans="1:26" ht="11.25" customHeight="1">
      <c r="A855" s="384"/>
      <c r="B855" s="384"/>
      <c r="C855" s="384"/>
      <c r="D855" s="384"/>
      <c r="E855" s="384"/>
      <c r="F855" s="384"/>
      <c r="G855" s="384"/>
      <c r="H855" s="385"/>
      <c r="I855" s="26"/>
      <c r="J855" s="26"/>
      <c r="K855" s="26"/>
      <c r="L855" s="384"/>
      <c r="M855" s="384"/>
      <c r="N855" s="384"/>
      <c r="O855" s="384"/>
      <c r="P855" s="384"/>
      <c r="Q855" s="384"/>
      <c r="R855" s="384"/>
      <c r="S855" s="384"/>
      <c r="T855" s="26"/>
      <c r="U855" s="26"/>
      <c r="V855" s="26"/>
      <c r="W855" s="26"/>
      <c r="X855" s="26"/>
      <c r="Y855" s="384"/>
      <c r="Z855" s="384"/>
    </row>
    <row r="856" spans="1:26" ht="11.25" customHeight="1">
      <c r="A856" s="384"/>
      <c r="B856" s="384"/>
      <c r="C856" s="384"/>
      <c r="D856" s="384"/>
      <c r="E856" s="384"/>
      <c r="F856" s="384"/>
      <c r="G856" s="384"/>
      <c r="H856" s="385"/>
      <c r="I856" s="26"/>
      <c r="J856" s="26"/>
      <c r="K856" s="26"/>
      <c r="L856" s="384"/>
      <c r="M856" s="384"/>
      <c r="N856" s="384"/>
      <c r="O856" s="384"/>
      <c r="P856" s="384"/>
      <c r="Q856" s="384"/>
      <c r="R856" s="384"/>
      <c r="S856" s="384"/>
      <c r="T856" s="26"/>
      <c r="U856" s="26"/>
      <c r="V856" s="26"/>
      <c r="W856" s="26"/>
      <c r="X856" s="26"/>
      <c r="Y856" s="384"/>
      <c r="Z856" s="384"/>
    </row>
    <row r="857" spans="1:26" ht="11.25" customHeight="1">
      <c r="A857" s="384"/>
      <c r="B857" s="384"/>
      <c r="C857" s="384"/>
      <c r="D857" s="384"/>
      <c r="E857" s="384"/>
      <c r="F857" s="384"/>
      <c r="G857" s="384"/>
      <c r="H857" s="385"/>
      <c r="I857" s="26"/>
      <c r="J857" s="26"/>
      <c r="K857" s="26"/>
      <c r="L857" s="384"/>
      <c r="M857" s="384"/>
      <c r="N857" s="384"/>
      <c r="O857" s="384"/>
      <c r="P857" s="384"/>
      <c r="Q857" s="384"/>
      <c r="R857" s="384"/>
      <c r="S857" s="384"/>
      <c r="T857" s="26"/>
      <c r="U857" s="26"/>
      <c r="V857" s="26"/>
      <c r="W857" s="26"/>
      <c r="X857" s="26"/>
      <c r="Y857" s="384"/>
      <c r="Z857" s="384"/>
    </row>
    <row r="858" spans="1:26" ht="11.25" customHeight="1">
      <c r="A858" s="384"/>
      <c r="B858" s="384"/>
      <c r="C858" s="384"/>
      <c r="D858" s="384"/>
      <c r="E858" s="384"/>
      <c r="F858" s="384"/>
      <c r="G858" s="384"/>
      <c r="H858" s="385"/>
      <c r="I858" s="26"/>
      <c r="J858" s="26"/>
      <c r="K858" s="26"/>
      <c r="L858" s="384"/>
      <c r="M858" s="384"/>
      <c r="N858" s="384"/>
      <c r="O858" s="384"/>
      <c r="P858" s="384"/>
      <c r="Q858" s="384"/>
      <c r="R858" s="384"/>
      <c r="S858" s="384"/>
      <c r="T858" s="26"/>
      <c r="U858" s="26"/>
      <c r="V858" s="26"/>
      <c r="W858" s="26"/>
      <c r="X858" s="26"/>
      <c r="Y858" s="384"/>
      <c r="Z858" s="384"/>
    </row>
    <row r="859" spans="1:26" ht="11.25" customHeight="1">
      <c r="A859" s="384"/>
      <c r="B859" s="384"/>
      <c r="C859" s="384"/>
      <c r="D859" s="384"/>
      <c r="E859" s="384"/>
      <c r="F859" s="384"/>
      <c r="G859" s="384"/>
      <c r="H859" s="385"/>
      <c r="I859" s="26"/>
      <c r="J859" s="26"/>
      <c r="K859" s="26"/>
      <c r="L859" s="384"/>
      <c r="M859" s="384"/>
      <c r="N859" s="384"/>
      <c r="O859" s="384"/>
      <c r="P859" s="384"/>
      <c r="Q859" s="384"/>
      <c r="R859" s="384"/>
      <c r="S859" s="384"/>
      <c r="T859" s="26"/>
      <c r="U859" s="26"/>
      <c r="V859" s="26"/>
      <c r="W859" s="26"/>
      <c r="X859" s="26"/>
      <c r="Y859" s="384"/>
      <c r="Z859" s="384"/>
    </row>
    <row r="860" spans="1:26" ht="11.25" customHeight="1">
      <c r="A860" s="384"/>
      <c r="B860" s="384"/>
      <c r="C860" s="384"/>
      <c r="D860" s="384"/>
      <c r="E860" s="384"/>
      <c r="F860" s="384"/>
      <c r="G860" s="384"/>
      <c r="H860" s="385"/>
      <c r="I860" s="26"/>
      <c r="J860" s="26"/>
      <c r="K860" s="26"/>
      <c r="L860" s="384"/>
      <c r="M860" s="384"/>
      <c r="N860" s="384"/>
      <c r="O860" s="384"/>
      <c r="P860" s="384"/>
      <c r="Q860" s="384"/>
      <c r="R860" s="384"/>
      <c r="S860" s="384"/>
      <c r="T860" s="26"/>
      <c r="U860" s="26"/>
      <c r="V860" s="26"/>
      <c r="W860" s="26"/>
      <c r="X860" s="26"/>
      <c r="Y860" s="384"/>
      <c r="Z860" s="384"/>
    </row>
    <row r="861" spans="1:26" ht="11.25" customHeight="1">
      <c r="A861" s="384"/>
      <c r="B861" s="384"/>
      <c r="C861" s="384"/>
      <c r="D861" s="384"/>
      <c r="E861" s="384"/>
      <c r="F861" s="384"/>
      <c r="G861" s="384"/>
      <c r="H861" s="385"/>
      <c r="I861" s="26"/>
      <c r="J861" s="26"/>
      <c r="K861" s="26"/>
      <c r="L861" s="384"/>
      <c r="M861" s="384"/>
      <c r="N861" s="384"/>
      <c r="O861" s="384"/>
      <c r="P861" s="384"/>
      <c r="Q861" s="384"/>
      <c r="R861" s="384"/>
      <c r="S861" s="384"/>
      <c r="T861" s="26"/>
      <c r="U861" s="26"/>
      <c r="V861" s="26"/>
      <c r="W861" s="26"/>
      <c r="X861" s="26"/>
      <c r="Y861" s="384"/>
      <c r="Z861" s="384"/>
    </row>
    <row r="862" spans="1:26" ht="11.25" customHeight="1">
      <c r="A862" s="384"/>
      <c r="B862" s="384"/>
      <c r="C862" s="384"/>
      <c r="D862" s="384"/>
      <c r="E862" s="384"/>
      <c r="F862" s="384"/>
      <c r="G862" s="384"/>
      <c r="H862" s="385"/>
      <c r="I862" s="26"/>
      <c r="J862" s="26"/>
      <c r="K862" s="26"/>
      <c r="L862" s="384"/>
      <c r="M862" s="384"/>
      <c r="N862" s="384"/>
      <c r="O862" s="384"/>
      <c r="P862" s="384"/>
      <c r="Q862" s="384"/>
      <c r="R862" s="384"/>
      <c r="S862" s="384"/>
      <c r="T862" s="26"/>
      <c r="U862" s="26"/>
      <c r="V862" s="26"/>
      <c r="W862" s="26"/>
      <c r="X862" s="26"/>
      <c r="Y862" s="384"/>
      <c r="Z862" s="384"/>
    </row>
    <row r="863" spans="1:26" ht="11.25" customHeight="1">
      <c r="A863" s="384"/>
      <c r="B863" s="384"/>
      <c r="C863" s="384"/>
      <c r="D863" s="384"/>
      <c r="E863" s="384"/>
      <c r="F863" s="384"/>
      <c r="G863" s="384"/>
      <c r="H863" s="385"/>
      <c r="I863" s="26"/>
      <c r="J863" s="26"/>
      <c r="K863" s="26"/>
      <c r="L863" s="384"/>
      <c r="M863" s="384"/>
      <c r="N863" s="384"/>
      <c r="O863" s="384"/>
      <c r="P863" s="384"/>
      <c r="Q863" s="384"/>
      <c r="R863" s="384"/>
      <c r="S863" s="384"/>
      <c r="T863" s="26"/>
      <c r="U863" s="26"/>
      <c r="V863" s="26"/>
      <c r="W863" s="26"/>
      <c r="X863" s="26"/>
      <c r="Y863" s="384"/>
      <c r="Z863" s="384"/>
    </row>
    <row r="864" spans="1:26" ht="11.25" customHeight="1">
      <c r="A864" s="384"/>
      <c r="B864" s="384"/>
      <c r="C864" s="384"/>
      <c r="D864" s="384"/>
      <c r="E864" s="384"/>
      <c r="F864" s="384"/>
      <c r="G864" s="384"/>
      <c r="H864" s="385"/>
      <c r="I864" s="26"/>
      <c r="J864" s="26"/>
      <c r="K864" s="26"/>
      <c r="L864" s="384"/>
      <c r="M864" s="384"/>
      <c r="N864" s="384"/>
      <c r="O864" s="384"/>
      <c r="P864" s="384"/>
      <c r="Q864" s="384"/>
      <c r="R864" s="384"/>
      <c r="S864" s="384"/>
      <c r="T864" s="26"/>
      <c r="U864" s="26"/>
      <c r="V864" s="26"/>
      <c r="W864" s="26"/>
      <c r="X864" s="26"/>
      <c r="Y864" s="384"/>
      <c r="Z864" s="384"/>
    </row>
    <row r="865" spans="1:26" ht="11.25" customHeight="1">
      <c r="A865" s="384"/>
      <c r="B865" s="384"/>
      <c r="C865" s="384"/>
      <c r="D865" s="384"/>
      <c r="E865" s="384"/>
      <c r="F865" s="384"/>
      <c r="G865" s="384"/>
      <c r="H865" s="385"/>
      <c r="I865" s="26"/>
      <c r="J865" s="26"/>
      <c r="K865" s="26"/>
      <c r="L865" s="384"/>
      <c r="M865" s="384"/>
      <c r="N865" s="384"/>
      <c r="O865" s="384"/>
      <c r="P865" s="384"/>
      <c r="Q865" s="384"/>
      <c r="R865" s="384"/>
      <c r="S865" s="384"/>
      <c r="T865" s="26"/>
      <c r="U865" s="26"/>
      <c r="V865" s="26"/>
      <c r="W865" s="26"/>
      <c r="X865" s="26"/>
      <c r="Y865" s="384"/>
      <c r="Z865" s="384"/>
    </row>
    <row r="866" spans="1:26" ht="11.25" customHeight="1">
      <c r="A866" s="384"/>
      <c r="B866" s="384"/>
      <c r="C866" s="384"/>
      <c r="D866" s="384"/>
      <c r="E866" s="384"/>
      <c r="F866" s="384"/>
      <c r="G866" s="384"/>
      <c r="H866" s="385"/>
      <c r="I866" s="26"/>
      <c r="J866" s="26"/>
      <c r="K866" s="26"/>
      <c r="L866" s="384"/>
      <c r="M866" s="384"/>
      <c r="N866" s="384"/>
      <c r="O866" s="384"/>
      <c r="P866" s="384"/>
      <c r="Q866" s="384"/>
      <c r="R866" s="384"/>
      <c r="S866" s="384"/>
      <c r="T866" s="26"/>
      <c r="U866" s="26"/>
      <c r="V866" s="26"/>
      <c r="W866" s="26"/>
      <c r="X866" s="26"/>
      <c r="Y866" s="384"/>
      <c r="Z866" s="384"/>
    </row>
    <row r="867" spans="1:26" ht="11.25" customHeight="1">
      <c r="A867" s="384"/>
      <c r="B867" s="384"/>
      <c r="C867" s="384"/>
      <c r="D867" s="384"/>
      <c r="E867" s="384"/>
      <c r="F867" s="384"/>
      <c r="G867" s="384"/>
      <c r="H867" s="385"/>
      <c r="I867" s="26"/>
      <c r="J867" s="26"/>
      <c r="K867" s="26"/>
      <c r="L867" s="384"/>
      <c r="M867" s="384"/>
      <c r="N867" s="384"/>
      <c r="O867" s="384"/>
      <c r="P867" s="384"/>
      <c r="Q867" s="384"/>
      <c r="R867" s="384"/>
      <c r="S867" s="384"/>
      <c r="T867" s="26"/>
      <c r="U867" s="26"/>
      <c r="V867" s="26"/>
      <c r="W867" s="26"/>
      <c r="X867" s="26"/>
      <c r="Y867" s="384"/>
      <c r="Z867" s="384"/>
    </row>
    <row r="868" spans="1:26" ht="11.25" customHeight="1">
      <c r="A868" s="384"/>
      <c r="B868" s="384"/>
      <c r="C868" s="384"/>
      <c r="D868" s="384"/>
      <c r="E868" s="384"/>
      <c r="F868" s="384"/>
      <c r="G868" s="384"/>
      <c r="H868" s="385"/>
      <c r="I868" s="26"/>
      <c r="J868" s="26"/>
      <c r="K868" s="26"/>
      <c r="L868" s="384"/>
      <c r="M868" s="384"/>
      <c r="N868" s="384"/>
      <c r="O868" s="384"/>
      <c r="P868" s="384"/>
      <c r="Q868" s="384"/>
      <c r="R868" s="384"/>
      <c r="S868" s="384"/>
      <c r="T868" s="26"/>
      <c r="U868" s="26"/>
      <c r="V868" s="26"/>
      <c r="W868" s="26"/>
      <c r="X868" s="26"/>
      <c r="Y868" s="384"/>
      <c r="Z868" s="384"/>
    </row>
    <row r="869" spans="1:26" ht="11.25" customHeight="1">
      <c r="A869" s="384"/>
      <c r="B869" s="384"/>
      <c r="C869" s="384"/>
      <c r="D869" s="384"/>
      <c r="E869" s="384"/>
      <c r="F869" s="384"/>
      <c r="G869" s="384"/>
      <c r="H869" s="385"/>
      <c r="I869" s="26"/>
      <c r="J869" s="26"/>
      <c r="K869" s="26"/>
      <c r="L869" s="384"/>
      <c r="M869" s="384"/>
      <c r="N869" s="384"/>
      <c r="O869" s="384"/>
      <c r="P869" s="384"/>
      <c r="Q869" s="384"/>
      <c r="R869" s="384"/>
      <c r="S869" s="384"/>
      <c r="T869" s="26"/>
      <c r="U869" s="26"/>
      <c r="V869" s="26"/>
      <c r="W869" s="26"/>
      <c r="X869" s="26"/>
      <c r="Y869" s="384"/>
      <c r="Z869" s="384"/>
    </row>
    <row r="870" spans="1:26" ht="11.25" customHeight="1">
      <c r="A870" s="384"/>
      <c r="B870" s="384"/>
      <c r="C870" s="384"/>
      <c r="D870" s="384"/>
      <c r="E870" s="384"/>
      <c r="F870" s="384"/>
      <c r="G870" s="384"/>
      <c r="H870" s="385"/>
      <c r="I870" s="26"/>
      <c r="J870" s="26"/>
      <c r="K870" s="26"/>
      <c r="L870" s="384"/>
      <c r="M870" s="384"/>
      <c r="N870" s="384"/>
      <c r="O870" s="384"/>
      <c r="P870" s="384"/>
      <c r="Q870" s="384"/>
      <c r="R870" s="384"/>
      <c r="S870" s="384"/>
      <c r="T870" s="26"/>
      <c r="U870" s="26"/>
      <c r="V870" s="26"/>
      <c r="W870" s="26"/>
      <c r="X870" s="26"/>
      <c r="Y870" s="384"/>
      <c r="Z870" s="384"/>
    </row>
    <row r="871" spans="1:26" ht="11.25" customHeight="1">
      <c r="A871" s="384"/>
      <c r="B871" s="384"/>
      <c r="C871" s="384"/>
      <c r="D871" s="384"/>
      <c r="E871" s="384"/>
      <c r="F871" s="384"/>
      <c r="G871" s="384"/>
      <c r="H871" s="385"/>
      <c r="I871" s="26"/>
      <c r="J871" s="26"/>
      <c r="K871" s="26"/>
      <c r="L871" s="384"/>
      <c r="M871" s="384"/>
      <c r="N871" s="384"/>
      <c r="O871" s="384"/>
      <c r="P871" s="384"/>
      <c r="Q871" s="384"/>
      <c r="R871" s="384"/>
      <c r="S871" s="384"/>
      <c r="T871" s="26"/>
      <c r="U871" s="26"/>
      <c r="V871" s="26"/>
      <c r="W871" s="26"/>
      <c r="X871" s="26"/>
      <c r="Y871" s="384"/>
      <c r="Z871" s="384"/>
    </row>
    <row r="872" spans="1:26" ht="11.25" customHeight="1">
      <c r="A872" s="384"/>
      <c r="B872" s="384"/>
      <c r="C872" s="384"/>
      <c r="D872" s="384"/>
      <c r="E872" s="384"/>
      <c r="F872" s="384"/>
      <c r="G872" s="384"/>
      <c r="H872" s="385"/>
      <c r="I872" s="26"/>
      <c r="J872" s="26"/>
      <c r="K872" s="26"/>
      <c r="L872" s="384"/>
      <c r="M872" s="384"/>
      <c r="N872" s="384"/>
      <c r="O872" s="384"/>
      <c r="P872" s="384"/>
      <c r="Q872" s="384"/>
      <c r="R872" s="384"/>
      <c r="S872" s="384"/>
      <c r="T872" s="26"/>
      <c r="U872" s="26"/>
      <c r="V872" s="26"/>
      <c r="W872" s="26"/>
      <c r="X872" s="26"/>
      <c r="Y872" s="384"/>
      <c r="Z872" s="384"/>
    </row>
    <row r="873" spans="1:26" ht="11.25" customHeight="1">
      <c r="A873" s="384"/>
      <c r="B873" s="384"/>
      <c r="C873" s="384"/>
      <c r="D873" s="384"/>
      <c r="E873" s="384"/>
      <c r="F873" s="384"/>
      <c r="G873" s="384"/>
      <c r="H873" s="385"/>
      <c r="I873" s="26"/>
      <c r="J873" s="26"/>
      <c r="K873" s="26"/>
      <c r="L873" s="384"/>
      <c r="M873" s="384"/>
      <c r="N873" s="384"/>
      <c r="O873" s="384"/>
      <c r="P873" s="384"/>
      <c r="Q873" s="384"/>
      <c r="R873" s="384"/>
      <c r="S873" s="384"/>
      <c r="T873" s="26"/>
      <c r="U873" s="26"/>
      <c r="V873" s="26"/>
      <c r="W873" s="26"/>
      <c r="X873" s="26"/>
      <c r="Y873" s="384"/>
      <c r="Z873" s="384"/>
    </row>
    <row r="874" spans="1:26" ht="11.25" customHeight="1">
      <c r="A874" s="384"/>
      <c r="B874" s="384"/>
      <c r="C874" s="384"/>
      <c r="D874" s="384"/>
      <c r="E874" s="384"/>
      <c r="F874" s="384"/>
      <c r="G874" s="384"/>
      <c r="H874" s="385"/>
      <c r="I874" s="26"/>
      <c r="J874" s="26"/>
      <c r="K874" s="26"/>
      <c r="L874" s="384"/>
      <c r="M874" s="384"/>
      <c r="N874" s="384"/>
      <c r="O874" s="384"/>
      <c r="P874" s="384"/>
      <c r="Q874" s="384"/>
      <c r="R874" s="384"/>
      <c r="S874" s="384"/>
      <c r="T874" s="26"/>
      <c r="U874" s="26"/>
      <c r="V874" s="26"/>
      <c r="W874" s="26"/>
      <c r="X874" s="26"/>
      <c r="Y874" s="384"/>
      <c r="Z874" s="384"/>
    </row>
    <row r="875" spans="1:26" ht="11.25" customHeight="1">
      <c r="A875" s="384"/>
      <c r="B875" s="384"/>
      <c r="C875" s="384"/>
      <c r="D875" s="384"/>
      <c r="E875" s="384"/>
      <c r="F875" s="384"/>
      <c r="G875" s="384"/>
      <c r="H875" s="385"/>
      <c r="I875" s="26"/>
      <c r="J875" s="26"/>
      <c r="K875" s="26"/>
      <c r="L875" s="384"/>
      <c r="M875" s="384"/>
      <c r="N875" s="384"/>
      <c r="O875" s="384"/>
      <c r="P875" s="384"/>
      <c r="Q875" s="384"/>
      <c r="R875" s="384"/>
      <c r="S875" s="384"/>
      <c r="T875" s="26"/>
      <c r="U875" s="26"/>
      <c r="V875" s="26"/>
      <c r="W875" s="26"/>
      <c r="X875" s="26"/>
      <c r="Y875" s="384"/>
      <c r="Z875" s="384"/>
    </row>
    <row r="876" spans="1:26" ht="11.25" customHeight="1">
      <c r="A876" s="384"/>
      <c r="B876" s="384"/>
      <c r="C876" s="384"/>
      <c r="D876" s="384"/>
      <c r="E876" s="384"/>
      <c r="F876" s="384"/>
      <c r="G876" s="384"/>
      <c r="H876" s="385"/>
      <c r="I876" s="26"/>
      <c r="J876" s="26"/>
      <c r="K876" s="26"/>
      <c r="L876" s="384"/>
      <c r="M876" s="384"/>
      <c r="N876" s="384"/>
      <c r="O876" s="384"/>
      <c r="P876" s="384"/>
      <c r="Q876" s="384"/>
      <c r="R876" s="384"/>
      <c r="S876" s="384"/>
      <c r="T876" s="26"/>
      <c r="U876" s="26"/>
      <c r="V876" s="26"/>
      <c r="W876" s="26"/>
      <c r="X876" s="26"/>
      <c r="Y876" s="384"/>
      <c r="Z876" s="384"/>
    </row>
    <row r="877" spans="1:26" ht="11.25" customHeight="1">
      <c r="A877" s="384"/>
      <c r="B877" s="384"/>
      <c r="C877" s="384"/>
      <c r="D877" s="384"/>
      <c r="E877" s="384"/>
      <c r="F877" s="384"/>
      <c r="G877" s="384"/>
      <c r="H877" s="385"/>
      <c r="I877" s="26"/>
      <c r="J877" s="26"/>
      <c r="K877" s="26"/>
      <c r="L877" s="384"/>
      <c r="M877" s="384"/>
      <c r="N877" s="384"/>
      <c r="O877" s="384"/>
      <c r="P877" s="384"/>
      <c r="Q877" s="384"/>
      <c r="R877" s="384"/>
      <c r="S877" s="384"/>
      <c r="T877" s="26"/>
      <c r="U877" s="26"/>
      <c r="V877" s="26"/>
      <c r="W877" s="26"/>
      <c r="X877" s="26"/>
      <c r="Y877" s="384"/>
      <c r="Z877" s="384"/>
    </row>
    <row r="878" spans="1:26" ht="11.25" customHeight="1">
      <c r="A878" s="384"/>
      <c r="B878" s="384"/>
      <c r="C878" s="384"/>
      <c r="D878" s="384"/>
      <c r="E878" s="384"/>
      <c r="F878" s="384"/>
      <c r="G878" s="384"/>
      <c r="H878" s="385"/>
      <c r="I878" s="26"/>
      <c r="J878" s="26"/>
      <c r="K878" s="26"/>
      <c r="L878" s="384"/>
      <c r="M878" s="384"/>
      <c r="N878" s="384"/>
      <c r="O878" s="384"/>
      <c r="P878" s="384"/>
      <c r="Q878" s="384"/>
      <c r="R878" s="384"/>
      <c r="S878" s="384"/>
      <c r="T878" s="26"/>
      <c r="U878" s="26"/>
      <c r="V878" s="26"/>
      <c r="W878" s="26"/>
      <c r="X878" s="26"/>
      <c r="Y878" s="384"/>
      <c r="Z878" s="384"/>
    </row>
    <row r="879" spans="1:26" ht="11.25" customHeight="1">
      <c r="A879" s="384"/>
      <c r="B879" s="384"/>
      <c r="C879" s="384"/>
      <c r="D879" s="384"/>
      <c r="E879" s="384"/>
      <c r="F879" s="384"/>
      <c r="G879" s="384"/>
      <c r="H879" s="385"/>
      <c r="I879" s="26"/>
      <c r="J879" s="26"/>
      <c r="K879" s="26"/>
      <c r="L879" s="384"/>
      <c r="M879" s="384"/>
      <c r="N879" s="384"/>
      <c r="O879" s="384"/>
      <c r="P879" s="384"/>
      <c r="Q879" s="384"/>
      <c r="R879" s="384"/>
      <c r="S879" s="384"/>
      <c r="T879" s="26"/>
      <c r="U879" s="26"/>
      <c r="V879" s="26"/>
      <c r="W879" s="26"/>
      <c r="X879" s="26"/>
      <c r="Y879" s="384"/>
      <c r="Z879" s="384"/>
    </row>
    <row r="880" spans="1:26" ht="11.25" customHeight="1">
      <c r="A880" s="384"/>
      <c r="B880" s="384"/>
      <c r="C880" s="384"/>
      <c r="D880" s="384"/>
      <c r="E880" s="384"/>
      <c r="F880" s="384"/>
      <c r="G880" s="384"/>
      <c r="H880" s="385"/>
      <c r="I880" s="26"/>
      <c r="J880" s="26"/>
      <c r="K880" s="26"/>
      <c r="L880" s="384"/>
      <c r="M880" s="384"/>
      <c r="N880" s="384"/>
      <c r="O880" s="384"/>
      <c r="P880" s="384"/>
      <c r="Q880" s="384"/>
      <c r="R880" s="384"/>
      <c r="S880" s="384"/>
      <c r="T880" s="26"/>
      <c r="U880" s="26"/>
      <c r="V880" s="26"/>
      <c r="W880" s="26"/>
      <c r="X880" s="26"/>
      <c r="Y880" s="384"/>
      <c r="Z880" s="384"/>
    </row>
    <row r="881" spans="1:26" ht="11.25" customHeight="1">
      <c r="A881" s="384"/>
      <c r="B881" s="384"/>
      <c r="C881" s="384"/>
      <c r="D881" s="384"/>
      <c r="E881" s="384"/>
      <c r="F881" s="384"/>
      <c r="G881" s="384"/>
      <c r="H881" s="385"/>
      <c r="I881" s="26"/>
      <c r="J881" s="26"/>
      <c r="K881" s="26"/>
      <c r="L881" s="384"/>
      <c r="M881" s="384"/>
      <c r="N881" s="384"/>
      <c r="O881" s="384"/>
      <c r="P881" s="384"/>
      <c r="Q881" s="384"/>
      <c r="R881" s="384"/>
      <c r="S881" s="384"/>
      <c r="T881" s="26"/>
      <c r="U881" s="26"/>
      <c r="V881" s="26"/>
      <c r="W881" s="26"/>
      <c r="X881" s="26"/>
      <c r="Y881" s="384"/>
      <c r="Z881" s="384"/>
    </row>
    <row r="882" spans="1:26" ht="11.25" customHeight="1">
      <c r="A882" s="384"/>
      <c r="B882" s="384"/>
      <c r="C882" s="384"/>
      <c r="D882" s="384"/>
      <c r="E882" s="384"/>
      <c r="F882" s="384"/>
      <c r="G882" s="384"/>
      <c r="H882" s="385"/>
      <c r="I882" s="26"/>
      <c r="J882" s="26"/>
      <c r="K882" s="26"/>
      <c r="L882" s="384"/>
      <c r="M882" s="384"/>
      <c r="N882" s="384"/>
      <c r="O882" s="384"/>
      <c r="P882" s="384"/>
      <c r="Q882" s="384"/>
      <c r="R882" s="384"/>
      <c r="S882" s="384"/>
      <c r="T882" s="26"/>
      <c r="U882" s="26"/>
      <c r="V882" s="26"/>
      <c r="W882" s="26"/>
      <c r="X882" s="26"/>
      <c r="Y882" s="384"/>
      <c r="Z882" s="384"/>
    </row>
    <row r="883" spans="1:26" ht="11.25" customHeight="1">
      <c r="A883" s="384"/>
      <c r="B883" s="384"/>
      <c r="C883" s="384"/>
      <c r="D883" s="384"/>
      <c r="E883" s="384"/>
      <c r="F883" s="384"/>
      <c r="G883" s="384"/>
      <c r="H883" s="385"/>
      <c r="I883" s="26"/>
      <c r="J883" s="26"/>
      <c r="K883" s="26"/>
      <c r="L883" s="384"/>
      <c r="M883" s="384"/>
      <c r="N883" s="384"/>
      <c r="O883" s="384"/>
      <c r="P883" s="384"/>
      <c r="Q883" s="384"/>
      <c r="R883" s="384"/>
      <c r="S883" s="384"/>
      <c r="T883" s="26"/>
      <c r="U883" s="26"/>
      <c r="V883" s="26"/>
      <c r="W883" s="26"/>
      <c r="X883" s="26"/>
      <c r="Y883" s="384"/>
      <c r="Z883" s="384"/>
    </row>
    <row r="884" spans="1:26" ht="11.25" customHeight="1">
      <c r="A884" s="384"/>
      <c r="B884" s="384"/>
      <c r="C884" s="384"/>
      <c r="D884" s="384"/>
      <c r="E884" s="384"/>
      <c r="F884" s="384"/>
      <c r="G884" s="384"/>
      <c r="H884" s="385"/>
      <c r="I884" s="26"/>
      <c r="J884" s="26"/>
      <c r="K884" s="26"/>
      <c r="L884" s="384"/>
      <c r="M884" s="384"/>
      <c r="N884" s="384"/>
      <c r="O884" s="384"/>
      <c r="P884" s="384"/>
      <c r="Q884" s="384"/>
      <c r="R884" s="384"/>
      <c r="S884" s="384"/>
      <c r="T884" s="26"/>
      <c r="U884" s="26"/>
      <c r="V884" s="26"/>
      <c r="W884" s="26"/>
      <c r="X884" s="26"/>
      <c r="Y884" s="384"/>
      <c r="Z884" s="384"/>
    </row>
    <row r="885" spans="1:26" ht="11.25" customHeight="1">
      <c r="A885" s="384"/>
      <c r="B885" s="384"/>
      <c r="C885" s="384"/>
      <c r="D885" s="384"/>
      <c r="E885" s="384"/>
      <c r="F885" s="384"/>
      <c r="G885" s="384"/>
      <c r="H885" s="385"/>
      <c r="I885" s="26"/>
      <c r="J885" s="26"/>
      <c r="K885" s="26"/>
      <c r="L885" s="384"/>
      <c r="M885" s="384"/>
      <c r="N885" s="384"/>
      <c r="O885" s="384"/>
      <c r="P885" s="384"/>
      <c r="Q885" s="384"/>
      <c r="R885" s="384"/>
      <c r="S885" s="384"/>
      <c r="T885" s="26"/>
      <c r="U885" s="26"/>
      <c r="V885" s="26"/>
      <c r="W885" s="26"/>
      <c r="X885" s="26"/>
      <c r="Y885" s="384"/>
      <c r="Z885" s="384"/>
    </row>
    <row r="886" spans="1:26" ht="11.25" customHeight="1">
      <c r="A886" s="384"/>
      <c r="B886" s="384"/>
      <c r="C886" s="384"/>
      <c r="D886" s="384"/>
      <c r="E886" s="384"/>
      <c r="F886" s="384"/>
      <c r="G886" s="384"/>
      <c r="H886" s="385"/>
      <c r="I886" s="26"/>
      <c r="J886" s="26"/>
      <c r="K886" s="26"/>
      <c r="L886" s="384"/>
      <c r="M886" s="384"/>
      <c r="N886" s="384"/>
      <c r="O886" s="384"/>
      <c r="P886" s="384"/>
      <c r="Q886" s="384"/>
      <c r="R886" s="384"/>
      <c r="S886" s="384"/>
      <c r="T886" s="26"/>
      <c r="U886" s="26"/>
      <c r="V886" s="26"/>
      <c r="W886" s="26"/>
      <c r="X886" s="26"/>
      <c r="Y886" s="384"/>
      <c r="Z886" s="384"/>
    </row>
    <row r="887" spans="1:26" ht="11.25" customHeight="1">
      <c r="A887" s="384"/>
      <c r="B887" s="384"/>
      <c r="C887" s="384"/>
      <c r="D887" s="384"/>
      <c r="E887" s="384"/>
      <c r="F887" s="384"/>
      <c r="G887" s="384"/>
      <c r="H887" s="385"/>
      <c r="I887" s="26"/>
      <c r="J887" s="26"/>
      <c r="K887" s="26"/>
      <c r="L887" s="384"/>
      <c r="M887" s="384"/>
      <c r="N887" s="384"/>
      <c r="O887" s="384"/>
      <c r="P887" s="384"/>
      <c r="Q887" s="384"/>
      <c r="R887" s="384"/>
      <c r="S887" s="384"/>
      <c r="T887" s="26"/>
      <c r="U887" s="26"/>
      <c r="V887" s="26"/>
      <c r="W887" s="26"/>
      <c r="X887" s="26"/>
      <c r="Y887" s="384"/>
      <c r="Z887" s="384"/>
    </row>
    <row r="888" spans="1:26" ht="11.25" customHeight="1">
      <c r="A888" s="384"/>
      <c r="B888" s="384"/>
      <c r="C888" s="384"/>
      <c r="D888" s="384"/>
      <c r="E888" s="384"/>
      <c r="F888" s="384"/>
      <c r="G888" s="384"/>
      <c r="H888" s="385"/>
      <c r="I888" s="26"/>
      <c r="J888" s="26"/>
      <c r="K888" s="26"/>
      <c r="L888" s="384"/>
      <c r="M888" s="384"/>
      <c r="N888" s="384"/>
      <c r="O888" s="384"/>
      <c r="P888" s="384"/>
      <c r="Q888" s="384"/>
      <c r="R888" s="384"/>
      <c r="S888" s="384"/>
      <c r="T888" s="26"/>
      <c r="U888" s="26"/>
      <c r="V888" s="26"/>
      <c r="W888" s="26"/>
      <c r="X888" s="26"/>
      <c r="Y888" s="384"/>
      <c r="Z888" s="384"/>
    </row>
    <row r="889" spans="1:26" ht="11.25" customHeight="1">
      <c r="A889" s="384"/>
      <c r="B889" s="384"/>
      <c r="C889" s="384"/>
      <c r="D889" s="384"/>
      <c r="E889" s="384"/>
      <c r="F889" s="384"/>
      <c r="G889" s="384"/>
      <c r="H889" s="385"/>
      <c r="I889" s="26"/>
      <c r="J889" s="26"/>
      <c r="K889" s="26"/>
      <c r="L889" s="384"/>
      <c r="M889" s="384"/>
      <c r="N889" s="384"/>
      <c r="O889" s="384"/>
      <c r="P889" s="384"/>
      <c r="Q889" s="384"/>
      <c r="R889" s="384"/>
      <c r="S889" s="384"/>
      <c r="T889" s="26"/>
      <c r="U889" s="26"/>
      <c r="V889" s="26"/>
      <c r="W889" s="26"/>
      <c r="X889" s="26"/>
      <c r="Y889" s="384"/>
      <c r="Z889" s="384"/>
    </row>
    <row r="890" spans="1:26" ht="11.25" customHeight="1">
      <c r="A890" s="384"/>
      <c r="B890" s="384"/>
      <c r="C890" s="384"/>
      <c r="D890" s="384"/>
      <c r="E890" s="384"/>
      <c r="F890" s="384"/>
      <c r="G890" s="384"/>
      <c r="H890" s="385"/>
      <c r="I890" s="26"/>
      <c r="J890" s="26"/>
      <c r="K890" s="26"/>
      <c r="L890" s="384"/>
      <c r="M890" s="384"/>
      <c r="N890" s="384"/>
      <c r="O890" s="384"/>
      <c r="P890" s="384"/>
      <c r="Q890" s="384"/>
      <c r="R890" s="384"/>
      <c r="S890" s="384"/>
      <c r="T890" s="26"/>
      <c r="U890" s="26"/>
      <c r="V890" s="26"/>
      <c r="W890" s="26"/>
      <c r="X890" s="26"/>
      <c r="Y890" s="384"/>
      <c r="Z890" s="384"/>
    </row>
    <row r="891" spans="1:26" ht="11.25" customHeight="1">
      <c r="A891" s="384"/>
      <c r="B891" s="384"/>
      <c r="C891" s="384"/>
      <c r="D891" s="384"/>
      <c r="E891" s="384"/>
      <c r="F891" s="384"/>
      <c r="G891" s="384"/>
      <c r="H891" s="385"/>
      <c r="I891" s="26"/>
      <c r="J891" s="26"/>
      <c r="K891" s="26"/>
      <c r="L891" s="384"/>
      <c r="M891" s="384"/>
      <c r="N891" s="384"/>
      <c r="O891" s="384"/>
      <c r="P891" s="384"/>
      <c r="Q891" s="384"/>
      <c r="R891" s="384"/>
      <c r="S891" s="384"/>
      <c r="T891" s="26"/>
      <c r="U891" s="26"/>
      <c r="V891" s="26"/>
      <c r="W891" s="26"/>
      <c r="X891" s="26"/>
      <c r="Y891" s="384"/>
      <c r="Z891" s="384"/>
    </row>
    <row r="892" spans="1:26" ht="11.25" customHeight="1">
      <c r="A892" s="384"/>
      <c r="B892" s="384"/>
      <c r="C892" s="384"/>
      <c r="D892" s="384"/>
      <c r="E892" s="384"/>
      <c r="F892" s="384"/>
      <c r="G892" s="384"/>
      <c r="H892" s="385"/>
      <c r="I892" s="26"/>
      <c r="J892" s="26"/>
      <c r="K892" s="26"/>
      <c r="L892" s="384"/>
      <c r="M892" s="384"/>
      <c r="N892" s="384"/>
      <c r="O892" s="384"/>
      <c r="P892" s="384"/>
      <c r="Q892" s="384"/>
      <c r="R892" s="384"/>
      <c r="S892" s="384"/>
      <c r="T892" s="26"/>
      <c r="U892" s="26"/>
      <c r="V892" s="26"/>
      <c r="W892" s="26"/>
      <c r="X892" s="26"/>
      <c r="Y892" s="384"/>
      <c r="Z892" s="384"/>
    </row>
    <row r="893" spans="1:26" ht="11.25" customHeight="1">
      <c r="A893" s="384"/>
      <c r="B893" s="384"/>
      <c r="C893" s="384"/>
      <c r="D893" s="384"/>
      <c r="E893" s="384"/>
      <c r="F893" s="384"/>
      <c r="G893" s="384"/>
      <c r="H893" s="385"/>
      <c r="I893" s="26"/>
      <c r="J893" s="26"/>
      <c r="K893" s="26"/>
      <c r="L893" s="384"/>
      <c r="M893" s="384"/>
      <c r="N893" s="384"/>
      <c r="O893" s="384"/>
      <c r="P893" s="384"/>
      <c r="Q893" s="384"/>
      <c r="R893" s="384"/>
      <c r="S893" s="384"/>
      <c r="T893" s="26"/>
      <c r="U893" s="26"/>
      <c r="V893" s="26"/>
      <c r="W893" s="26"/>
      <c r="X893" s="26"/>
      <c r="Y893" s="384"/>
      <c r="Z893" s="384"/>
    </row>
    <row r="894" spans="1:26" ht="11.25" customHeight="1">
      <c r="A894" s="384"/>
      <c r="B894" s="384"/>
      <c r="C894" s="384"/>
      <c r="D894" s="384"/>
      <c r="E894" s="384"/>
      <c r="F894" s="384"/>
      <c r="G894" s="384"/>
      <c r="H894" s="385"/>
      <c r="I894" s="26"/>
      <c r="J894" s="26"/>
      <c r="K894" s="26"/>
      <c r="L894" s="384"/>
      <c r="M894" s="384"/>
      <c r="N894" s="384"/>
      <c r="O894" s="384"/>
      <c r="P894" s="384"/>
      <c r="Q894" s="384"/>
      <c r="R894" s="384"/>
      <c r="S894" s="384"/>
      <c r="T894" s="26"/>
      <c r="U894" s="26"/>
      <c r="V894" s="26"/>
      <c r="W894" s="26"/>
      <c r="X894" s="26"/>
      <c r="Y894" s="384"/>
      <c r="Z894" s="384"/>
    </row>
    <row r="895" spans="1:26" ht="11.25" customHeight="1">
      <c r="A895" s="384"/>
      <c r="B895" s="384"/>
      <c r="C895" s="384"/>
      <c r="D895" s="384"/>
      <c r="E895" s="384"/>
      <c r="F895" s="384"/>
      <c r="G895" s="384"/>
      <c r="H895" s="385"/>
      <c r="I895" s="26"/>
      <c r="J895" s="26"/>
      <c r="K895" s="26"/>
      <c r="L895" s="384"/>
      <c r="M895" s="384"/>
      <c r="N895" s="384"/>
      <c r="O895" s="384"/>
      <c r="P895" s="384"/>
      <c r="Q895" s="384"/>
      <c r="R895" s="384"/>
      <c r="S895" s="384"/>
      <c r="T895" s="26"/>
      <c r="U895" s="26"/>
      <c r="V895" s="26"/>
      <c r="W895" s="26"/>
      <c r="X895" s="26"/>
      <c r="Y895" s="384"/>
      <c r="Z895" s="384"/>
    </row>
    <row r="896" spans="1:26" ht="11.25" customHeight="1">
      <c r="A896" s="384"/>
      <c r="B896" s="384"/>
      <c r="C896" s="384"/>
      <c r="D896" s="384"/>
      <c r="E896" s="384"/>
      <c r="F896" s="384"/>
      <c r="G896" s="384"/>
      <c r="H896" s="385"/>
      <c r="I896" s="26"/>
      <c r="J896" s="26"/>
      <c r="K896" s="26"/>
      <c r="L896" s="384"/>
      <c r="M896" s="384"/>
      <c r="N896" s="384"/>
      <c r="O896" s="384"/>
      <c r="P896" s="384"/>
      <c r="Q896" s="384"/>
      <c r="R896" s="384"/>
      <c r="S896" s="384"/>
      <c r="T896" s="26"/>
      <c r="U896" s="26"/>
      <c r="V896" s="26"/>
      <c r="W896" s="26"/>
      <c r="X896" s="26"/>
      <c r="Y896" s="384"/>
      <c r="Z896" s="384"/>
    </row>
    <row r="897" spans="1:26" ht="11.25" customHeight="1">
      <c r="A897" s="384"/>
      <c r="B897" s="384"/>
      <c r="C897" s="384"/>
      <c r="D897" s="384"/>
      <c r="E897" s="384"/>
      <c r="F897" s="384"/>
      <c r="G897" s="384"/>
      <c r="H897" s="385"/>
      <c r="I897" s="26"/>
      <c r="J897" s="26"/>
      <c r="K897" s="26"/>
      <c r="L897" s="384"/>
      <c r="M897" s="384"/>
      <c r="N897" s="384"/>
      <c r="O897" s="384"/>
      <c r="P897" s="384"/>
      <c r="Q897" s="384"/>
      <c r="R897" s="384"/>
      <c r="S897" s="384"/>
      <c r="T897" s="26"/>
      <c r="U897" s="26"/>
      <c r="V897" s="26"/>
      <c r="W897" s="26"/>
      <c r="X897" s="26"/>
      <c r="Y897" s="384"/>
      <c r="Z897" s="384"/>
    </row>
    <row r="898" spans="1:26" ht="11.25" customHeight="1">
      <c r="A898" s="384"/>
      <c r="B898" s="384"/>
      <c r="C898" s="384"/>
      <c r="D898" s="384"/>
      <c r="E898" s="384"/>
      <c r="F898" s="384"/>
      <c r="G898" s="384"/>
      <c r="H898" s="385"/>
      <c r="I898" s="26"/>
      <c r="J898" s="26"/>
      <c r="K898" s="26"/>
      <c r="L898" s="384"/>
      <c r="M898" s="384"/>
      <c r="N898" s="384"/>
      <c r="O898" s="384"/>
      <c r="P898" s="384"/>
      <c r="Q898" s="384"/>
      <c r="R898" s="384"/>
      <c r="S898" s="384"/>
      <c r="T898" s="26"/>
      <c r="U898" s="26"/>
      <c r="V898" s="26"/>
      <c r="W898" s="26"/>
      <c r="X898" s="26"/>
      <c r="Y898" s="384"/>
      <c r="Z898" s="384"/>
    </row>
    <row r="899" spans="1:26" ht="11.25" customHeight="1">
      <c r="A899" s="384"/>
      <c r="B899" s="384"/>
      <c r="C899" s="384"/>
      <c r="D899" s="384"/>
      <c r="E899" s="384"/>
      <c r="F899" s="384"/>
      <c r="G899" s="384"/>
      <c r="H899" s="385"/>
      <c r="I899" s="26"/>
      <c r="J899" s="26"/>
      <c r="K899" s="26"/>
      <c r="L899" s="384"/>
      <c r="M899" s="384"/>
      <c r="N899" s="384"/>
      <c r="O899" s="384"/>
      <c r="P899" s="384"/>
      <c r="Q899" s="384"/>
      <c r="R899" s="384"/>
      <c r="S899" s="384"/>
      <c r="T899" s="26"/>
      <c r="U899" s="26"/>
      <c r="V899" s="26"/>
      <c r="W899" s="26"/>
      <c r="X899" s="26"/>
      <c r="Y899" s="384"/>
      <c r="Z899" s="384"/>
    </row>
    <row r="900" spans="1:26" ht="11.25" customHeight="1">
      <c r="A900" s="384"/>
      <c r="B900" s="384"/>
      <c r="C900" s="384"/>
      <c r="D900" s="384"/>
      <c r="E900" s="384"/>
      <c r="F900" s="384"/>
      <c r="G900" s="384"/>
      <c r="H900" s="385"/>
      <c r="I900" s="26"/>
      <c r="J900" s="26"/>
      <c r="K900" s="26"/>
      <c r="L900" s="384"/>
      <c r="M900" s="384"/>
      <c r="N900" s="384"/>
      <c r="O900" s="384"/>
      <c r="P900" s="384"/>
      <c r="Q900" s="384"/>
      <c r="R900" s="384"/>
      <c r="S900" s="384"/>
      <c r="T900" s="26"/>
      <c r="U900" s="26"/>
      <c r="V900" s="26"/>
      <c r="W900" s="26"/>
      <c r="X900" s="26"/>
      <c r="Y900" s="384"/>
      <c r="Z900" s="384"/>
    </row>
    <row r="901" spans="1:26" ht="11.25" customHeight="1">
      <c r="A901" s="384"/>
      <c r="B901" s="384"/>
      <c r="C901" s="384"/>
      <c r="D901" s="384"/>
      <c r="E901" s="384"/>
      <c r="F901" s="384"/>
      <c r="G901" s="384"/>
      <c r="H901" s="385"/>
      <c r="I901" s="26"/>
      <c r="J901" s="26"/>
      <c r="K901" s="26"/>
      <c r="L901" s="384"/>
      <c r="M901" s="384"/>
      <c r="N901" s="384"/>
      <c r="O901" s="384"/>
      <c r="P901" s="384"/>
      <c r="Q901" s="384"/>
      <c r="R901" s="384"/>
      <c r="S901" s="384"/>
      <c r="T901" s="26"/>
      <c r="U901" s="26"/>
      <c r="V901" s="26"/>
      <c r="W901" s="26"/>
      <c r="X901" s="26"/>
      <c r="Y901" s="384"/>
      <c r="Z901" s="384"/>
    </row>
    <row r="902" spans="1:26" ht="11.25" customHeight="1">
      <c r="A902" s="384"/>
      <c r="B902" s="384"/>
      <c r="C902" s="384"/>
      <c r="D902" s="384"/>
      <c r="E902" s="384"/>
      <c r="F902" s="384"/>
      <c r="G902" s="384"/>
      <c r="H902" s="385"/>
      <c r="I902" s="26"/>
      <c r="J902" s="26"/>
      <c r="K902" s="26"/>
      <c r="L902" s="384"/>
      <c r="M902" s="384"/>
      <c r="N902" s="384"/>
      <c r="O902" s="384"/>
      <c r="P902" s="384"/>
      <c r="Q902" s="384"/>
      <c r="R902" s="384"/>
      <c r="S902" s="384"/>
      <c r="T902" s="26"/>
      <c r="U902" s="26"/>
      <c r="V902" s="26"/>
      <c r="W902" s="26"/>
      <c r="X902" s="26"/>
      <c r="Y902" s="384"/>
      <c r="Z902" s="384"/>
    </row>
    <row r="903" spans="1:26" ht="11.25" customHeight="1">
      <c r="A903" s="384"/>
      <c r="B903" s="384"/>
      <c r="C903" s="384"/>
      <c r="D903" s="384"/>
      <c r="E903" s="384"/>
      <c r="F903" s="384"/>
      <c r="G903" s="384"/>
      <c r="H903" s="385"/>
      <c r="I903" s="26"/>
      <c r="J903" s="26"/>
      <c r="K903" s="26"/>
      <c r="L903" s="384"/>
      <c r="M903" s="384"/>
      <c r="N903" s="384"/>
      <c r="O903" s="384"/>
      <c r="P903" s="384"/>
      <c r="Q903" s="384"/>
      <c r="R903" s="384"/>
      <c r="S903" s="384"/>
      <c r="T903" s="26"/>
      <c r="U903" s="26"/>
      <c r="V903" s="26"/>
      <c r="W903" s="26"/>
      <c r="X903" s="26"/>
      <c r="Y903" s="384"/>
      <c r="Z903" s="384"/>
    </row>
    <row r="904" spans="1:26" ht="11.25" customHeight="1">
      <c r="A904" s="384"/>
      <c r="B904" s="384"/>
      <c r="C904" s="384"/>
      <c r="D904" s="384"/>
      <c r="E904" s="384"/>
      <c r="F904" s="384"/>
      <c r="G904" s="384"/>
      <c r="H904" s="385"/>
      <c r="I904" s="26"/>
      <c r="J904" s="26"/>
      <c r="K904" s="26"/>
      <c r="L904" s="384"/>
      <c r="M904" s="384"/>
      <c r="N904" s="384"/>
      <c r="O904" s="384"/>
      <c r="P904" s="384"/>
      <c r="Q904" s="384"/>
      <c r="R904" s="384"/>
      <c r="S904" s="384"/>
      <c r="T904" s="26"/>
      <c r="U904" s="26"/>
      <c r="V904" s="26"/>
      <c r="W904" s="26"/>
      <c r="X904" s="26"/>
      <c r="Y904" s="384"/>
      <c r="Z904" s="384"/>
    </row>
    <row r="905" spans="1:26" ht="11.25" customHeight="1">
      <c r="A905" s="384"/>
      <c r="B905" s="384"/>
      <c r="C905" s="384"/>
      <c r="D905" s="384"/>
      <c r="E905" s="384"/>
      <c r="F905" s="384"/>
      <c r="G905" s="384"/>
      <c r="H905" s="385"/>
      <c r="I905" s="26"/>
      <c r="J905" s="26"/>
      <c r="K905" s="26"/>
      <c r="L905" s="384"/>
      <c r="M905" s="384"/>
      <c r="N905" s="384"/>
      <c r="O905" s="384"/>
      <c r="P905" s="384"/>
      <c r="Q905" s="384"/>
      <c r="R905" s="384"/>
      <c r="S905" s="384"/>
      <c r="T905" s="26"/>
      <c r="U905" s="26"/>
      <c r="V905" s="26"/>
      <c r="W905" s="26"/>
      <c r="X905" s="26"/>
      <c r="Y905" s="384"/>
      <c r="Z905" s="384"/>
    </row>
    <row r="906" spans="1:26" ht="11.25" customHeight="1">
      <c r="A906" s="384"/>
      <c r="B906" s="384"/>
      <c r="C906" s="384"/>
      <c r="D906" s="384"/>
      <c r="E906" s="384"/>
      <c r="F906" s="384"/>
      <c r="G906" s="384"/>
      <c r="H906" s="385"/>
      <c r="I906" s="26"/>
      <c r="J906" s="26"/>
      <c r="K906" s="26"/>
      <c r="L906" s="384"/>
      <c r="M906" s="384"/>
      <c r="N906" s="384"/>
      <c r="O906" s="384"/>
      <c r="P906" s="384"/>
      <c r="Q906" s="384"/>
      <c r="R906" s="384"/>
      <c r="S906" s="384"/>
      <c r="T906" s="26"/>
      <c r="U906" s="26"/>
      <c r="V906" s="26"/>
      <c r="W906" s="26"/>
      <c r="X906" s="26"/>
      <c r="Y906" s="384"/>
      <c r="Z906" s="384"/>
    </row>
    <row r="907" spans="1:26" ht="11.25" customHeight="1">
      <c r="A907" s="384"/>
      <c r="B907" s="384"/>
      <c r="C907" s="384"/>
      <c r="D907" s="384"/>
      <c r="E907" s="384"/>
      <c r="F907" s="384"/>
      <c r="G907" s="384"/>
      <c r="H907" s="385"/>
      <c r="I907" s="26"/>
      <c r="J907" s="26"/>
      <c r="K907" s="26"/>
      <c r="L907" s="384"/>
      <c r="M907" s="384"/>
      <c r="N907" s="384"/>
      <c r="O907" s="384"/>
      <c r="P907" s="384"/>
      <c r="Q907" s="384"/>
      <c r="R907" s="384"/>
      <c r="S907" s="384"/>
      <c r="T907" s="26"/>
      <c r="U907" s="26"/>
      <c r="V907" s="26"/>
      <c r="W907" s="26"/>
      <c r="X907" s="26"/>
      <c r="Y907" s="384"/>
      <c r="Z907" s="384"/>
    </row>
    <row r="908" spans="1:26" ht="11.25" customHeight="1">
      <c r="A908" s="384"/>
      <c r="B908" s="384"/>
      <c r="C908" s="384"/>
      <c r="D908" s="384"/>
      <c r="E908" s="384"/>
      <c r="F908" s="384"/>
      <c r="G908" s="384"/>
      <c r="H908" s="385"/>
      <c r="I908" s="26"/>
      <c r="J908" s="26"/>
      <c r="K908" s="26"/>
      <c r="L908" s="384"/>
      <c r="M908" s="384"/>
      <c r="N908" s="384"/>
      <c r="O908" s="384"/>
      <c r="P908" s="384"/>
      <c r="Q908" s="384"/>
      <c r="R908" s="384"/>
      <c r="S908" s="384"/>
      <c r="T908" s="26"/>
      <c r="U908" s="26"/>
      <c r="V908" s="26"/>
      <c r="W908" s="26"/>
      <c r="X908" s="26"/>
      <c r="Y908" s="384"/>
      <c r="Z908" s="384"/>
    </row>
    <row r="909" spans="1:26" ht="11.25" customHeight="1">
      <c r="A909" s="384"/>
      <c r="B909" s="384"/>
      <c r="C909" s="384"/>
      <c r="D909" s="384"/>
      <c r="E909" s="384"/>
      <c r="F909" s="384"/>
      <c r="G909" s="384"/>
      <c r="H909" s="385"/>
      <c r="I909" s="26"/>
      <c r="J909" s="26"/>
      <c r="K909" s="26"/>
      <c r="L909" s="384"/>
      <c r="M909" s="384"/>
      <c r="N909" s="384"/>
      <c r="O909" s="384"/>
      <c r="P909" s="384"/>
      <c r="Q909" s="384"/>
      <c r="R909" s="384"/>
      <c r="S909" s="384"/>
      <c r="T909" s="26"/>
      <c r="U909" s="26"/>
      <c r="V909" s="26"/>
      <c r="W909" s="26"/>
      <c r="X909" s="26"/>
      <c r="Y909" s="384"/>
      <c r="Z909" s="384"/>
    </row>
    <row r="910" spans="1:26" ht="11.25" customHeight="1">
      <c r="A910" s="384"/>
      <c r="B910" s="384"/>
      <c r="C910" s="384"/>
      <c r="D910" s="384"/>
      <c r="E910" s="384"/>
      <c r="F910" s="384"/>
      <c r="G910" s="384"/>
      <c r="H910" s="385"/>
      <c r="I910" s="26"/>
      <c r="J910" s="26"/>
      <c r="K910" s="26"/>
      <c r="L910" s="384"/>
      <c r="M910" s="384"/>
      <c r="N910" s="384"/>
      <c r="O910" s="384"/>
      <c r="P910" s="384"/>
      <c r="Q910" s="384"/>
      <c r="R910" s="384"/>
      <c r="S910" s="384"/>
      <c r="T910" s="26"/>
      <c r="U910" s="26"/>
      <c r="V910" s="26"/>
      <c r="W910" s="26"/>
      <c r="X910" s="26"/>
      <c r="Y910" s="384"/>
      <c r="Z910" s="384"/>
    </row>
    <row r="911" spans="1:26" ht="11.25" customHeight="1">
      <c r="A911" s="384"/>
      <c r="B911" s="384"/>
      <c r="C911" s="384"/>
      <c r="D911" s="384"/>
      <c r="E911" s="384"/>
      <c r="F911" s="384"/>
      <c r="G911" s="384"/>
      <c r="H911" s="385"/>
      <c r="I911" s="26"/>
      <c r="J911" s="26"/>
      <c r="K911" s="26"/>
      <c r="L911" s="384"/>
      <c r="M911" s="384"/>
      <c r="N911" s="384"/>
      <c r="O911" s="384"/>
      <c r="P911" s="384"/>
      <c r="Q911" s="384"/>
      <c r="R911" s="384"/>
      <c r="S911" s="384"/>
      <c r="T911" s="26"/>
      <c r="U911" s="26"/>
      <c r="V911" s="26"/>
      <c r="W911" s="26"/>
      <c r="X911" s="26"/>
      <c r="Y911" s="384"/>
      <c r="Z911" s="384"/>
    </row>
    <row r="912" spans="1:26" ht="11.25" customHeight="1">
      <c r="A912" s="384"/>
      <c r="B912" s="384"/>
      <c r="C912" s="384"/>
      <c r="D912" s="384"/>
      <c r="E912" s="384"/>
      <c r="F912" s="384"/>
      <c r="G912" s="384"/>
      <c r="H912" s="385"/>
      <c r="I912" s="26"/>
      <c r="J912" s="26"/>
      <c r="K912" s="26"/>
      <c r="L912" s="384"/>
      <c r="M912" s="384"/>
      <c r="N912" s="384"/>
      <c r="O912" s="384"/>
      <c r="P912" s="384"/>
      <c r="Q912" s="384"/>
      <c r="R912" s="384"/>
      <c r="S912" s="384"/>
      <c r="T912" s="26"/>
      <c r="U912" s="26"/>
      <c r="V912" s="26"/>
      <c r="W912" s="26"/>
      <c r="X912" s="26"/>
      <c r="Y912" s="384"/>
      <c r="Z912" s="384"/>
    </row>
    <row r="913" spans="1:26" ht="11.25" customHeight="1">
      <c r="A913" s="384"/>
      <c r="B913" s="384"/>
      <c r="C913" s="384"/>
      <c r="D913" s="384"/>
      <c r="E913" s="384"/>
      <c r="F913" s="384"/>
      <c r="G913" s="384"/>
      <c r="H913" s="385"/>
      <c r="I913" s="26"/>
      <c r="J913" s="26"/>
      <c r="K913" s="26"/>
      <c r="L913" s="384"/>
      <c r="M913" s="384"/>
      <c r="N913" s="384"/>
      <c r="O913" s="384"/>
      <c r="P913" s="384"/>
      <c r="Q913" s="384"/>
      <c r="R913" s="384"/>
      <c r="S913" s="384"/>
      <c r="T913" s="26"/>
      <c r="U913" s="26"/>
      <c r="V913" s="26"/>
      <c r="W913" s="26"/>
      <c r="X913" s="26"/>
      <c r="Y913" s="384"/>
      <c r="Z913" s="384"/>
    </row>
    <row r="914" spans="1:26" ht="11.25" customHeight="1">
      <c r="A914" s="384"/>
      <c r="B914" s="384"/>
      <c r="C914" s="384"/>
      <c r="D914" s="384"/>
      <c r="E914" s="384"/>
      <c r="F914" s="384"/>
      <c r="G914" s="384"/>
      <c r="H914" s="385"/>
      <c r="I914" s="26"/>
      <c r="J914" s="26"/>
      <c r="K914" s="26"/>
      <c r="L914" s="384"/>
      <c r="M914" s="384"/>
      <c r="N914" s="384"/>
      <c r="O914" s="384"/>
      <c r="P914" s="384"/>
      <c r="Q914" s="384"/>
      <c r="R914" s="384"/>
      <c r="S914" s="384"/>
      <c r="T914" s="26"/>
      <c r="U914" s="26"/>
      <c r="V914" s="26"/>
      <c r="W914" s="26"/>
      <c r="X914" s="26"/>
      <c r="Y914" s="384"/>
      <c r="Z914" s="384"/>
    </row>
    <row r="915" spans="1:26" ht="11.25" customHeight="1">
      <c r="A915" s="384"/>
      <c r="B915" s="384"/>
      <c r="C915" s="384"/>
      <c r="D915" s="384"/>
      <c r="E915" s="384"/>
      <c r="F915" s="384"/>
      <c r="G915" s="384"/>
      <c r="H915" s="385"/>
      <c r="I915" s="26"/>
      <c r="J915" s="26"/>
      <c r="K915" s="26"/>
      <c r="L915" s="384"/>
      <c r="M915" s="384"/>
      <c r="N915" s="384"/>
      <c r="O915" s="384"/>
      <c r="P915" s="384"/>
      <c r="Q915" s="384"/>
      <c r="R915" s="384"/>
      <c r="S915" s="384"/>
      <c r="T915" s="26"/>
      <c r="U915" s="26"/>
      <c r="V915" s="26"/>
      <c r="W915" s="26"/>
      <c r="X915" s="26"/>
      <c r="Y915" s="384"/>
      <c r="Z915" s="384"/>
    </row>
    <row r="916" spans="1:26" ht="11.25" customHeight="1">
      <c r="A916" s="384"/>
      <c r="B916" s="384"/>
      <c r="C916" s="384"/>
      <c r="D916" s="384"/>
      <c r="E916" s="384"/>
      <c r="F916" s="384"/>
      <c r="G916" s="384"/>
      <c r="H916" s="385"/>
      <c r="I916" s="26"/>
      <c r="J916" s="26"/>
      <c r="K916" s="26"/>
      <c r="L916" s="384"/>
      <c r="M916" s="384"/>
      <c r="N916" s="384"/>
      <c r="O916" s="384"/>
      <c r="P916" s="384"/>
      <c r="Q916" s="384"/>
      <c r="R916" s="384"/>
      <c r="S916" s="384"/>
      <c r="T916" s="26"/>
      <c r="U916" s="26"/>
      <c r="V916" s="26"/>
      <c r="W916" s="26"/>
      <c r="X916" s="26"/>
      <c r="Y916" s="384"/>
      <c r="Z916" s="384"/>
    </row>
    <row r="917" spans="1:26" ht="11.25" customHeight="1">
      <c r="A917" s="384"/>
      <c r="B917" s="384"/>
      <c r="C917" s="384"/>
      <c r="D917" s="384"/>
      <c r="E917" s="384"/>
      <c r="F917" s="384"/>
      <c r="G917" s="384"/>
      <c r="H917" s="385"/>
      <c r="I917" s="26"/>
      <c r="J917" s="26"/>
      <c r="K917" s="26"/>
      <c r="L917" s="384"/>
      <c r="M917" s="384"/>
      <c r="N917" s="384"/>
      <c r="O917" s="384"/>
      <c r="P917" s="384"/>
      <c r="Q917" s="384"/>
      <c r="R917" s="384"/>
      <c r="S917" s="384"/>
      <c r="T917" s="26"/>
      <c r="U917" s="26"/>
      <c r="V917" s="26"/>
      <c r="W917" s="26"/>
      <c r="X917" s="26"/>
      <c r="Y917" s="384"/>
      <c r="Z917" s="384"/>
    </row>
    <row r="918" spans="1:26" ht="11.25" customHeight="1">
      <c r="A918" s="384"/>
      <c r="B918" s="384"/>
      <c r="C918" s="384"/>
      <c r="D918" s="384"/>
      <c r="E918" s="384"/>
      <c r="F918" s="384"/>
      <c r="G918" s="384"/>
      <c r="H918" s="385"/>
      <c r="I918" s="26"/>
      <c r="J918" s="26"/>
      <c r="K918" s="26"/>
      <c r="L918" s="384"/>
      <c r="M918" s="384"/>
      <c r="N918" s="384"/>
      <c r="O918" s="384"/>
      <c r="P918" s="384"/>
      <c r="Q918" s="384"/>
      <c r="R918" s="384"/>
      <c r="S918" s="384"/>
      <c r="T918" s="26"/>
      <c r="U918" s="26"/>
      <c r="V918" s="26"/>
      <c r="W918" s="26"/>
      <c r="X918" s="26"/>
      <c r="Y918" s="384"/>
      <c r="Z918" s="384"/>
    </row>
    <row r="919" spans="1:26" ht="11.25" customHeight="1">
      <c r="A919" s="384"/>
      <c r="B919" s="384"/>
      <c r="C919" s="384"/>
      <c r="D919" s="384"/>
      <c r="E919" s="384"/>
      <c r="F919" s="384"/>
      <c r="G919" s="384"/>
      <c r="H919" s="385"/>
      <c r="I919" s="26"/>
      <c r="J919" s="26"/>
      <c r="K919" s="26"/>
      <c r="L919" s="384"/>
      <c r="M919" s="384"/>
      <c r="N919" s="384"/>
      <c r="O919" s="384"/>
      <c r="P919" s="384"/>
      <c r="Q919" s="384"/>
      <c r="R919" s="384"/>
      <c r="S919" s="384"/>
      <c r="T919" s="26"/>
      <c r="U919" s="26"/>
      <c r="V919" s="26"/>
      <c r="W919" s="26"/>
      <c r="X919" s="26"/>
      <c r="Y919" s="384"/>
      <c r="Z919" s="384"/>
    </row>
    <row r="920" spans="1:26" ht="11.25" customHeight="1">
      <c r="A920" s="384"/>
      <c r="B920" s="384"/>
      <c r="C920" s="384"/>
      <c r="D920" s="384"/>
      <c r="E920" s="384"/>
      <c r="F920" s="384"/>
      <c r="G920" s="384"/>
      <c r="H920" s="385"/>
      <c r="I920" s="26"/>
      <c r="J920" s="26"/>
      <c r="K920" s="26"/>
      <c r="L920" s="384"/>
      <c r="M920" s="384"/>
      <c r="N920" s="384"/>
      <c r="O920" s="384"/>
      <c r="P920" s="384"/>
      <c r="Q920" s="384"/>
      <c r="R920" s="384"/>
      <c r="S920" s="384"/>
      <c r="T920" s="26"/>
      <c r="U920" s="26"/>
      <c r="V920" s="26"/>
      <c r="W920" s="26"/>
      <c r="X920" s="26"/>
      <c r="Y920" s="384"/>
      <c r="Z920" s="384"/>
    </row>
    <row r="921" spans="1:26" ht="11.25" customHeight="1">
      <c r="A921" s="384"/>
      <c r="B921" s="384"/>
      <c r="C921" s="384"/>
      <c r="D921" s="384"/>
      <c r="E921" s="384"/>
      <c r="F921" s="384"/>
      <c r="G921" s="384"/>
      <c r="H921" s="385"/>
      <c r="I921" s="26"/>
      <c r="J921" s="26"/>
      <c r="K921" s="26"/>
      <c r="L921" s="384"/>
      <c r="M921" s="384"/>
      <c r="N921" s="384"/>
      <c r="O921" s="384"/>
      <c r="P921" s="384"/>
      <c r="Q921" s="384"/>
      <c r="R921" s="384"/>
      <c r="S921" s="384"/>
      <c r="T921" s="26"/>
      <c r="U921" s="26"/>
      <c r="V921" s="26"/>
      <c r="W921" s="26"/>
      <c r="X921" s="26"/>
      <c r="Y921" s="384"/>
      <c r="Z921" s="384"/>
    </row>
    <row r="922" spans="1:26" ht="11.25" customHeight="1">
      <c r="A922" s="384"/>
      <c r="B922" s="384"/>
      <c r="C922" s="384"/>
      <c r="D922" s="384"/>
      <c r="E922" s="384"/>
      <c r="F922" s="384"/>
      <c r="G922" s="384"/>
      <c r="H922" s="385"/>
      <c r="I922" s="26"/>
      <c r="J922" s="26"/>
      <c r="K922" s="26"/>
      <c r="L922" s="384"/>
      <c r="M922" s="384"/>
      <c r="N922" s="384"/>
      <c r="O922" s="384"/>
      <c r="P922" s="384"/>
      <c r="Q922" s="384"/>
      <c r="R922" s="384"/>
      <c r="S922" s="384"/>
      <c r="T922" s="26"/>
      <c r="U922" s="26"/>
      <c r="V922" s="26"/>
      <c r="W922" s="26"/>
      <c r="X922" s="26"/>
      <c r="Y922" s="384"/>
      <c r="Z922" s="384"/>
    </row>
    <row r="923" spans="1:26" ht="11.25" customHeight="1">
      <c r="A923" s="384"/>
      <c r="B923" s="384"/>
      <c r="C923" s="384"/>
      <c r="D923" s="384"/>
      <c r="E923" s="384"/>
      <c r="F923" s="384"/>
      <c r="G923" s="384"/>
      <c r="H923" s="385"/>
      <c r="I923" s="26"/>
      <c r="J923" s="26"/>
      <c r="K923" s="26"/>
      <c r="L923" s="384"/>
      <c r="M923" s="384"/>
      <c r="N923" s="384"/>
      <c r="O923" s="384"/>
      <c r="P923" s="384"/>
      <c r="Q923" s="384"/>
      <c r="R923" s="384"/>
      <c r="S923" s="384"/>
      <c r="T923" s="26"/>
      <c r="U923" s="26"/>
      <c r="V923" s="26"/>
      <c r="W923" s="26"/>
      <c r="X923" s="26"/>
      <c r="Y923" s="384"/>
      <c r="Z923" s="384"/>
    </row>
    <row r="924" spans="1:26" ht="11.25" customHeight="1">
      <c r="A924" s="384"/>
      <c r="B924" s="384"/>
      <c r="C924" s="384"/>
      <c r="D924" s="384"/>
      <c r="E924" s="384"/>
      <c r="F924" s="384"/>
      <c r="G924" s="384"/>
      <c r="H924" s="385"/>
      <c r="I924" s="26"/>
      <c r="J924" s="26"/>
      <c r="K924" s="26"/>
      <c r="L924" s="384"/>
      <c r="M924" s="384"/>
      <c r="N924" s="384"/>
      <c r="O924" s="384"/>
      <c r="P924" s="384"/>
      <c r="Q924" s="384"/>
      <c r="R924" s="384"/>
      <c r="S924" s="384"/>
      <c r="T924" s="26"/>
      <c r="U924" s="26"/>
      <c r="V924" s="26"/>
      <c r="W924" s="26"/>
      <c r="X924" s="26"/>
      <c r="Y924" s="384"/>
      <c r="Z924" s="384"/>
    </row>
    <row r="925" spans="1:26" ht="11.25" customHeight="1">
      <c r="A925" s="384"/>
      <c r="B925" s="384"/>
      <c r="C925" s="384"/>
      <c r="D925" s="384"/>
      <c r="E925" s="384"/>
      <c r="F925" s="384"/>
      <c r="G925" s="384"/>
      <c r="H925" s="385"/>
      <c r="I925" s="26"/>
      <c r="J925" s="26"/>
      <c r="K925" s="26"/>
      <c r="L925" s="384"/>
      <c r="M925" s="384"/>
      <c r="N925" s="384"/>
      <c r="O925" s="384"/>
      <c r="P925" s="384"/>
      <c r="Q925" s="384"/>
      <c r="R925" s="384"/>
      <c r="S925" s="384"/>
      <c r="T925" s="26"/>
      <c r="U925" s="26"/>
      <c r="V925" s="26"/>
      <c r="W925" s="26"/>
      <c r="X925" s="26"/>
      <c r="Y925" s="384"/>
      <c r="Z925" s="384"/>
    </row>
    <row r="926" spans="1:26" ht="11.25" customHeight="1">
      <c r="A926" s="384"/>
      <c r="B926" s="384"/>
      <c r="C926" s="384"/>
      <c r="D926" s="384"/>
      <c r="E926" s="384"/>
      <c r="F926" s="384"/>
      <c r="G926" s="384"/>
      <c r="H926" s="385"/>
      <c r="I926" s="26"/>
      <c r="J926" s="26"/>
      <c r="K926" s="26"/>
      <c r="L926" s="384"/>
      <c r="M926" s="384"/>
      <c r="N926" s="384"/>
      <c r="O926" s="384"/>
      <c r="P926" s="384"/>
      <c r="Q926" s="384"/>
      <c r="R926" s="384"/>
      <c r="S926" s="384"/>
      <c r="T926" s="26"/>
      <c r="U926" s="26"/>
      <c r="V926" s="26"/>
      <c r="W926" s="26"/>
      <c r="X926" s="26"/>
      <c r="Y926" s="384"/>
      <c r="Z926" s="384"/>
    </row>
    <row r="927" spans="1:26" ht="11.25" customHeight="1">
      <c r="A927" s="384"/>
      <c r="B927" s="384"/>
      <c r="C927" s="384"/>
      <c r="D927" s="384"/>
      <c r="E927" s="384"/>
      <c r="F927" s="384"/>
      <c r="G927" s="384"/>
      <c r="H927" s="385"/>
      <c r="I927" s="26"/>
      <c r="J927" s="26"/>
      <c r="K927" s="26"/>
      <c r="L927" s="384"/>
      <c r="M927" s="384"/>
      <c r="N927" s="384"/>
      <c r="O927" s="384"/>
      <c r="P927" s="384"/>
      <c r="Q927" s="384"/>
      <c r="R927" s="384"/>
      <c r="S927" s="384"/>
      <c r="T927" s="26"/>
      <c r="U927" s="26"/>
      <c r="V927" s="26"/>
      <c r="W927" s="26"/>
      <c r="X927" s="26"/>
      <c r="Y927" s="384"/>
      <c r="Z927" s="384"/>
    </row>
    <row r="928" spans="1:26" ht="11.25" customHeight="1">
      <c r="A928" s="384"/>
      <c r="B928" s="384"/>
      <c r="C928" s="384"/>
      <c r="D928" s="384"/>
      <c r="E928" s="384"/>
      <c r="F928" s="384"/>
      <c r="G928" s="384"/>
      <c r="H928" s="385"/>
      <c r="I928" s="26"/>
      <c r="J928" s="26"/>
      <c r="K928" s="26"/>
      <c r="L928" s="384"/>
      <c r="M928" s="384"/>
      <c r="N928" s="384"/>
      <c r="O928" s="384"/>
      <c r="P928" s="384"/>
      <c r="Q928" s="384"/>
      <c r="R928" s="384"/>
      <c r="S928" s="384"/>
      <c r="T928" s="26"/>
      <c r="U928" s="26"/>
      <c r="V928" s="26"/>
      <c r="W928" s="26"/>
      <c r="X928" s="26"/>
      <c r="Y928" s="384"/>
      <c r="Z928" s="384"/>
    </row>
    <row r="929" spans="1:26" ht="11.25" customHeight="1">
      <c r="A929" s="384"/>
      <c r="B929" s="384"/>
      <c r="C929" s="384"/>
      <c r="D929" s="384"/>
      <c r="E929" s="384"/>
      <c r="F929" s="384"/>
      <c r="G929" s="384"/>
      <c r="H929" s="385"/>
      <c r="I929" s="26"/>
      <c r="J929" s="26"/>
      <c r="K929" s="26"/>
      <c r="L929" s="384"/>
      <c r="M929" s="384"/>
      <c r="N929" s="384"/>
      <c r="O929" s="384"/>
      <c r="P929" s="384"/>
      <c r="Q929" s="384"/>
      <c r="R929" s="384"/>
      <c r="S929" s="384"/>
      <c r="T929" s="26"/>
      <c r="U929" s="26"/>
      <c r="V929" s="26"/>
      <c r="W929" s="26"/>
      <c r="X929" s="26"/>
      <c r="Y929" s="384"/>
      <c r="Z929" s="384"/>
    </row>
    <row r="930" spans="1:26" ht="11.25" customHeight="1">
      <c r="A930" s="384"/>
      <c r="B930" s="384"/>
      <c r="C930" s="384"/>
      <c r="D930" s="384"/>
      <c r="E930" s="384"/>
      <c r="F930" s="384"/>
      <c r="G930" s="384"/>
      <c r="H930" s="385"/>
      <c r="I930" s="26"/>
      <c r="J930" s="26"/>
      <c r="K930" s="26"/>
      <c r="L930" s="384"/>
      <c r="M930" s="384"/>
      <c r="N930" s="384"/>
      <c r="O930" s="384"/>
      <c r="P930" s="384"/>
      <c r="Q930" s="384"/>
      <c r="R930" s="384"/>
      <c r="S930" s="384"/>
      <c r="T930" s="26"/>
      <c r="U930" s="26"/>
      <c r="V930" s="26"/>
      <c r="W930" s="26"/>
      <c r="X930" s="26"/>
      <c r="Y930" s="384"/>
      <c r="Z930" s="384"/>
    </row>
    <row r="931" spans="1:26" ht="11.25" customHeight="1">
      <c r="A931" s="384"/>
      <c r="B931" s="384"/>
      <c r="C931" s="384"/>
      <c r="D931" s="384"/>
      <c r="E931" s="384"/>
      <c r="F931" s="384"/>
      <c r="G931" s="384"/>
      <c r="H931" s="385"/>
      <c r="I931" s="26"/>
      <c r="J931" s="26"/>
      <c r="K931" s="26"/>
      <c r="L931" s="384"/>
      <c r="M931" s="384"/>
      <c r="N931" s="384"/>
      <c r="O931" s="384"/>
      <c r="P931" s="384"/>
      <c r="Q931" s="384"/>
      <c r="R931" s="384"/>
      <c r="S931" s="384"/>
      <c r="T931" s="26"/>
      <c r="U931" s="26"/>
      <c r="V931" s="26"/>
      <c r="W931" s="26"/>
      <c r="X931" s="26"/>
      <c r="Y931" s="384"/>
      <c r="Z931" s="384"/>
    </row>
    <row r="932" spans="1:26" ht="11.25" customHeight="1">
      <c r="A932" s="384"/>
      <c r="B932" s="384"/>
      <c r="C932" s="384"/>
      <c r="D932" s="384"/>
      <c r="E932" s="384"/>
      <c r="F932" s="384"/>
      <c r="G932" s="384"/>
      <c r="H932" s="385"/>
      <c r="I932" s="26"/>
      <c r="J932" s="26"/>
      <c r="K932" s="26"/>
      <c r="L932" s="384"/>
      <c r="M932" s="384"/>
      <c r="N932" s="384"/>
      <c r="O932" s="384"/>
      <c r="P932" s="384"/>
      <c r="Q932" s="384"/>
      <c r="R932" s="384"/>
      <c r="S932" s="384"/>
      <c r="T932" s="26"/>
      <c r="U932" s="26"/>
      <c r="V932" s="26"/>
      <c r="W932" s="26"/>
      <c r="X932" s="26"/>
      <c r="Y932" s="384"/>
      <c r="Z932" s="384"/>
    </row>
    <row r="933" spans="1:26" ht="11.25" customHeight="1">
      <c r="A933" s="384"/>
      <c r="B933" s="384"/>
      <c r="C933" s="384"/>
      <c r="D933" s="384"/>
      <c r="E933" s="384"/>
      <c r="F933" s="384"/>
      <c r="G933" s="384"/>
      <c r="H933" s="385"/>
      <c r="I933" s="26"/>
      <c r="J933" s="26"/>
      <c r="K933" s="26"/>
      <c r="L933" s="384"/>
      <c r="M933" s="384"/>
      <c r="N933" s="384"/>
      <c r="O933" s="384"/>
      <c r="P933" s="384"/>
      <c r="Q933" s="384"/>
      <c r="R933" s="384"/>
      <c r="S933" s="384"/>
      <c r="T933" s="26"/>
      <c r="U933" s="26"/>
      <c r="V933" s="26"/>
      <c r="W933" s="26"/>
      <c r="X933" s="26"/>
      <c r="Y933" s="384"/>
      <c r="Z933" s="384"/>
    </row>
    <row r="934" spans="1:26" ht="11.25" customHeight="1">
      <c r="A934" s="384"/>
      <c r="B934" s="384"/>
      <c r="C934" s="384"/>
      <c r="D934" s="384"/>
      <c r="E934" s="384"/>
      <c r="F934" s="384"/>
      <c r="G934" s="384"/>
      <c r="H934" s="385"/>
      <c r="I934" s="26"/>
      <c r="J934" s="26"/>
      <c r="K934" s="26"/>
      <c r="L934" s="384"/>
      <c r="M934" s="384"/>
      <c r="N934" s="384"/>
      <c r="O934" s="384"/>
      <c r="P934" s="384"/>
      <c r="Q934" s="384"/>
      <c r="R934" s="384"/>
      <c r="S934" s="384"/>
      <c r="T934" s="26"/>
      <c r="U934" s="26"/>
      <c r="V934" s="26"/>
      <c r="W934" s="26"/>
      <c r="X934" s="26"/>
      <c r="Y934" s="384"/>
      <c r="Z934" s="384"/>
    </row>
    <row r="935" spans="1:26" ht="11.25" customHeight="1">
      <c r="A935" s="384"/>
      <c r="B935" s="384"/>
      <c r="C935" s="384"/>
      <c r="D935" s="384"/>
      <c r="E935" s="384"/>
      <c r="F935" s="384"/>
      <c r="G935" s="384"/>
      <c r="H935" s="385"/>
      <c r="I935" s="26"/>
      <c r="J935" s="26"/>
      <c r="K935" s="26"/>
      <c r="L935" s="384"/>
      <c r="M935" s="384"/>
      <c r="N935" s="384"/>
      <c r="O935" s="384"/>
      <c r="P935" s="384"/>
      <c r="Q935" s="384"/>
      <c r="R935" s="384"/>
      <c r="S935" s="384"/>
      <c r="T935" s="26"/>
      <c r="U935" s="26"/>
      <c r="V935" s="26"/>
      <c r="W935" s="26"/>
      <c r="X935" s="26"/>
      <c r="Y935" s="384"/>
      <c r="Z935" s="384"/>
    </row>
    <row r="936" spans="1:26" ht="11.25" customHeight="1">
      <c r="A936" s="384"/>
      <c r="B936" s="384"/>
      <c r="C936" s="384"/>
      <c r="D936" s="384"/>
      <c r="E936" s="384"/>
      <c r="F936" s="384"/>
      <c r="G936" s="384"/>
      <c r="H936" s="385"/>
      <c r="I936" s="26"/>
      <c r="J936" s="26"/>
      <c r="K936" s="26"/>
      <c r="L936" s="384"/>
      <c r="M936" s="384"/>
      <c r="N936" s="384"/>
      <c r="O936" s="384"/>
      <c r="P936" s="384"/>
      <c r="Q936" s="384"/>
      <c r="R936" s="384"/>
      <c r="S936" s="384"/>
      <c r="T936" s="26"/>
      <c r="U936" s="26"/>
      <c r="V936" s="26"/>
      <c r="W936" s="26"/>
      <c r="X936" s="26"/>
      <c r="Y936" s="384"/>
      <c r="Z936" s="384"/>
    </row>
    <row r="937" spans="1:26" ht="11.25" customHeight="1">
      <c r="A937" s="384"/>
      <c r="B937" s="384"/>
      <c r="C937" s="384"/>
      <c r="D937" s="384"/>
      <c r="E937" s="384"/>
      <c r="F937" s="384"/>
      <c r="G937" s="384"/>
      <c r="H937" s="385"/>
      <c r="I937" s="26"/>
      <c r="J937" s="26"/>
      <c r="K937" s="26"/>
      <c r="L937" s="384"/>
      <c r="M937" s="384"/>
      <c r="N937" s="384"/>
      <c r="O937" s="384"/>
      <c r="P937" s="384"/>
      <c r="Q937" s="384"/>
      <c r="R937" s="384"/>
      <c r="S937" s="384"/>
      <c r="T937" s="26"/>
      <c r="U937" s="26"/>
      <c r="V937" s="26"/>
      <c r="W937" s="26"/>
      <c r="X937" s="26"/>
      <c r="Y937" s="384"/>
      <c r="Z937" s="384"/>
    </row>
    <row r="938" spans="1:26" ht="11.25" customHeight="1">
      <c r="A938" s="384"/>
      <c r="B938" s="384"/>
      <c r="C938" s="384"/>
      <c r="D938" s="384"/>
      <c r="E938" s="384"/>
      <c r="F938" s="384"/>
      <c r="G938" s="384"/>
      <c r="H938" s="385"/>
      <c r="I938" s="26"/>
      <c r="J938" s="26"/>
      <c r="K938" s="26"/>
      <c r="L938" s="384"/>
      <c r="M938" s="384"/>
      <c r="N938" s="384"/>
      <c r="O938" s="384"/>
      <c r="P938" s="384"/>
      <c r="Q938" s="384"/>
      <c r="R938" s="384"/>
      <c r="S938" s="384"/>
      <c r="T938" s="26"/>
      <c r="U938" s="26"/>
      <c r="V938" s="26"/>
      <c r="W938" s="26"/>
      <c r="X938" s="26"/>
      <c r="Y938" s="384"/>
      <c r="Z938" s="384"/>
    </row>
    <row r="939" spans="1:26" ht="11.25" customHeight="1">
      <c r="A939" s="384"/>
      <c r="B939" s="384"/>
      <c r="C939" s="384"/>
      <c r="D939" s="384"/>
      <c r="E939" s="384"/>
      <c r="F939" s="384"/>
      <c r="G939" s="384"/>
      <c r="H939" s="385"/>
      <c r="I939" s="26"/>
      <c r="J939" s="26"/>
      <c r="K939" s="26"/>
      <c r="L939" s="384"/>
      <c r="M939" s="384"/>
      <c r="N939" s="384"/>
      <c r="O939" s="384"/>
      <c r="P939" s="384"/>
      <c r="Q939" s="384"/>
      <c r="R939" s="384"/>
      <c r="S939" s="384"/>
      <c r="T939" s="26"/>
      <c r="U939" s="26"/>
      <c r="V939" s="26"/>
      <c r="W939" s="26"/>
      <c r="X939" s="26"/>
      <c r="Y939" s="384"/>
      <c r="Z939" s="384"/>
    </row>
    <row r="940" spans="1:26" ht="11.25" customHeight="1">
      <c r="A940" s="384"/>
      <c r="B940" s="384"/>
      <c r="C940" s="384"/>
      <c r="D940" s="384"/>
      <c r="E940" s="384"/>
      <c r="F940" s="384"/>
      <c r="G940" s="384"/>
      <c r="H940" s="385"/>
      <c r="I940" s="26"/>
      <c r="J940" s="26"/>
      <c r="K940" s="26"/>
      <c r="L940" s="384"/>
      <c r="M940" s="384"/>
      <c r="N940" s="384"/>
      <c r="O940" s="384"/>
      <c r="P940" s="384"/>
      <c r="Q940" s="384"/>
      <c r="R940" s="384"/>
      <c r="S940" s="384"/>
      <c r="T940" s="26"/>
      <c r="U940" s="26"/>
      <c r="V940" s="26"/>
      <c r="W940" s="26"/>
      <c r="X940" s="26"/>
      <c r="Y940" s="384"/>
      <c r="Z940" s="384"/>
    </row>
    <row r="941" spans="1:26" ht="11.25" customHeight="1">
      <c r="A941" s="384"/>
      <c r="B941" s="384"/>
      <c r="C941" s="384"/>
      <c r="D941" s="384"/>
      <c r="E941" s="384"/>
      <c r="F941" s="384"/>
      <c r="G941" s="384"/>
      <c r="H941" s="385"/>
      <c r="I941" s="26"/>
      <c r="J941" s="26"/>
      <c r="K941" s="26"/>
      <c r="L941" s="384"/>
      <c r="M941" s="384"/>
      <c r="N941" s="384"/>
      <c r="O941" s="384"/>
      <c r="P941" s="384"/>
      <c r="Q941" s="384"/>
      <c r="R941" s="384"/>
      <c r="S941" s="384"/>
      <c r="T941" s="26"/>
      <c r="U941" s="26"/>
      <c r="V941" s="26"/>
      <c r="W941" s="26"/>
      <c r="X941" s="26"/>
      <c r="Y941" s="384"/>
      <c r="Z941" s="384"/>
    </row>
    <row r="942" spans="1:26" ht="11.25" customHeight="1">
      <c r="A942" s="384"/>
      <c r="B942" s="384"/>
      <c r="C942" s="384"/>
      <c r="D942" s="384"/>
      <c r="E942" s="384"/>
      <c r="F942" s="384"/>
      <c r="G942" s="384"/>
      <c r="H942" s="385"/>
      <c r="I942" s="26"/>
      <c r="J942" s="26"/>
      <c r="K942" s="26"/>
      <c r="L942" s="384"/>
      <c r="M942" s="384"/>
      <c r="N942" s="384"/>
      <c r="O942" s="384"/>
      <c r="P942" s="384"/>
      <c r="Q942" s="384"/>
      <c r="R942" s="384"/>
      <c r="S942" s="384"/>
      <c r="T942" s="26"/>
      <c r="U942" s="26"/>
      <c r="V942" s="26"/>
      <c r="W942" s="26"/>
      <c r="X942" s="26"/>
      <c r="Y942" s="384"/>
      <c r="Z942" s="384"/>
    </row>
    <row r="943" spans="1:26" ht="11.25" customHeight="1">
      <c r="A943" s="384"/>
      <c r="B943" s="384"/>
      <c r="C943" s="384"/>
      <c r="D943" s="384"/>
      <c r="E943" s="384"/>
      <c r="F943" s="384"/>
      <c r="G943" s="384"/>
      <c r="H943" s="385"/>
      <c r="I943" s="26"/>
      <c r="J943" s="26"/>
      <c r="K943" s="26"/>
      <c r="L943" s="384"/>
      <c r="M943" s="384"/>
      <c r="N943" s="384"/>
      <c r="O943" s="384"/>
      <c r="P943" s="384"/>
      <c r="Q943" s="384"/>
      <c r="R943" s="384"/>
      <c r="S943" s="384"/>
      <c r="T943" s="26"/>
      <c r="U943" s="26"/>
      <c r="V943" s="26"/>
      <c r="W943" s="26"/>
      <c r="X943" s="26"/>
      <c r="Y943" s="384"/>
      <c r="Z943" s="384"/>
    </row>
    <row r="944" spans="1:26" ht="11.25" customHeight="1">
      <c r="A944" s="384"/>
      <c r="B944" s="384"/>
      <c r="C944" s="384"/>
      <c r="D944" s="384"/>
      <c r="E944" s="384"/>
      <c r="F944" s="384"/>
      <c r="G944" s="384"/>
      <c r="H944" s="385"/>
      <c r="I944" s="26"/>
      <c r="J944" s="26"/>
      <c r="K944" s="26"/>
      <c r="L944" s="384"/>
      <c r="M944" s="384"/>
      <c r="N944" s="384"/>
      <c r="O944" s="384"/>
      <c r="P944" s="384"/>
      <c r="Q944" s="384"/>
      <c r="R944" s="384"/>
      <c r="S944" s="384"/>
      <c r="T944" s="26"/>
      <c r="U944" s="26"/>
      <c r="V944" s="26"/>
      <c r="W944" s="26"/>
      <c r="X944" s="26"/>
      <c r="Y944" s="384"/>
      <c r="Z944" s="384"/>
    </row>
    <row r="945" spans="1:26" ht="11.25" customHeight="1">
      <c r="A945" s="384"/>
      <c r="B945" s="384"/>
      <c r="C945" s="384"/>
      <c r="D945" s="384"/>
      <c r="E945" s="384"/>
      <c r="F945" s="384"/>
      <c r="G945" s="384"/>
      <c r="H945" s="385"/>
      <c r="I945" s="26"/>
      <c r="J945" s="26"/>
      <c r="K945" s="26"/>
      <c r="L945" s="384"/>
      <c r="M945" s="384"/>
      <c r="N945" s="384"/>
      <c r="O945" s="384"/>
      <c r="P945" s="384"/>
      <c r="Q945" s="384"/>
      <c r="R945" s="384"/>
      <c r="S945" s="384"/>
      <c r="T945" s="26"/>
      <c r="U945" s="26"/>
      <c r="V945" s="26"/>
      <c r="W945" s="26"/>
      <c r="X945" s="26"/>
      <c r="Y945" s="384"/>
      <c r="Z945" s="384"/>
    </row>
    <row r="946" spans="1:26" ht="11.25" customHeight="1">
      <c r="A946" s="384"/>
      <c r="B946" s="384"/>
      <c r="C946" s="384"/>
      <c r="D946" s="384"/>
      <c r="E946" s="384"/>
      <c r="F946" s="384"/>
      <c r="G946" s="384"/>
      <c r="H946" s="385"/>
      <c r="I946" s="26"/>
      <c r="J946" s="26"/>
      <c r="K946" s="26"/>
      <c r="L946" s="384"/>
      <c r="M946" s="384"/>
      <c r="N946" s="384"/>
      <c r="O946" s="384"/>
      <c r="P946" s="384"/>
      <c r="Q946" s="384"/>
      <c r="R946" s="384"/>
      <c r="S946" s="384"/>
      <c r="T946" s="26"/>
      <c r="U946" s="26"/>
      <c r="V946" s="26"/>
      <c r="W946" s="26"/>
      <c r="X946" s="26"/>
      <c r="Y946" s="384"/>
      <c r="Z946" s="384"/>
    </row>
    <row r="947" spans="1:26" ht="11.25" customHeight="1">
      <c r="A947" s="384"/>
      <c r="B947" s="384"/>
      <c r="C947" s="384"/>
      <c r="D947" s="384"/>
      <c r="E947" s="384"/>
      <c r="F947" s="384"/>
      <c r="G947" s="384"/>
      <c r="H947" s="385"/>
      <c r="I947" s="26"/>
      <c r="J947" s="26"/>
      <c r="K947" s="26"/>
      <c r="L947" s="384"/>
      <c r="M947" s="384"/>
      <c r="N947" s="384"/>
      <c r="O947" s="384"/>
      <c r="P947" s="384"/>
      <c r="Q947" s="384"/>
      <c r="R947" s="384"/>
      <c r="S947" s="384"/>
      <c r="T947" s="26"/>
      <c r="U947" s="26"/>
      <c r="V947" s="26"/>
      <c r="W947" s="26"/>
      <c r="X947" s="26"/>
      <c r="Y947" s="384"/>
      <c r="Z947" s="384"/>
    </row>
    <row r="948" spans="1:26" ht="11.25" customHeight="1">
      <c r="A948" s="384"/>
      <c r="B948" s="384"/>
      <c r="C948" s="384"/>
      <c r="D948" s="384"/>
      <c r="E948" s="384"/>
      <c r="F948" s="384"/>
      <c r="G948" s="384"/>
      <c r="H948" s="385"/>
      <c r="I948" s="26"/>
      <c r="J948" s="26"/>
      <c r="K948" s="26"/>
      <c r="L948" s="384"/>
      <c r="M948" s="384"/>
      <c r="N948" s="384"/>
      <c r="O948" s="384"/>
      <c r="P948" s="384"/>
      <c r="Q948" s="384"/>
      <c r="R948" s="384"/>
      <c r="S948" s="384"/>
      <c r="T948" s="26"/>
      <c r="U948" s="26"/>
      <c r="V948" s="26"/>
      <c r="W948" s="26"/>
      <c r="X948" s="26"/>
      <c r="Y948" s="384"/>
      <c r="Z948" s="384"/>
    </row>
    <row r="949" spans="1:26" ht="11.25" customHeight="1">
      <c r="A949" s="384"/>
      <c r="B949" s="384"/>
      <c r="C949" s="384"/>
      <c r="D949" s="384"/>
      <c r="E949" s="384"/>
      <c r="F949" s="384"/>
      <c r="G949" s="384"/>
      <c r="H949" s="385"/>
      <c r="I949" s="26"/>
      <c r="J949" s="26"/>
      <c r="K949" s="26"/>
      <c r="L949" s="384"/>
      <c r="M949" s="384"/>
      <c r="N949" s="384"/>
      <c r="O949" s="384"/>
      <c r="P949" s="384"/>
      <c r="Q949" s="384"/>
      <c r="R949" s="384"/>
      <c r="S949" s="384"/>
      <c r="T949" s="26"/>
      <c r="U949" s="26"/>
      <c r="V949" s="26"/>
      <c r="W949" s="26"/>
      <c r="X949" s="26"/>
      <c r="Y949" s="384"/>
      <c r="Z949" s="384"/>
    </row>
    <row r="950" spans="1:26" ht="11.25" customHeight="1">
      <c r="A950" s="384"/>
      <c r="B950" s="384"/>
      <c r="C950" s="384"/>
      <c r="D950" s="384"/>
      <c r="E950" s="384"/>
      <c r="F950" s="384"/>
      <c r="G950" s="384"/>
      <c r="H950" s="385"/>
      <c r="I950" s="26"/>
      <c r="J950" s="26"/>
      <c r="K950" s="26"/>
      <c r="L950" s="384"/>
      <c r="M950" s="384"/>
      <c r="N950" s="384"/>
      <c r="O950" s="384"/>
      <c r="P950" s="384"/>
      <c r="Q950" s="384"/>
      <c r="R950" s="384"/>
      <c r="S950" s="384"/>
      <c r="T950" s="26"/>
      <c r="U950" s="26"/>
      <c r="V950" s="26"/>
      <c r="W950" s="26"/>
      <c r="X950" s="26"/>
      <c r="Y950" s="384"/>
      <c r="Z950" s="384"/>
    </row>
    <row r="951" spans="1:26" ht="11.25" customHeight="1">
      <c r="A951" s="384"/>
      <c r="B951" s="384"/>
      <c r="C951" s="384"/>
      <c r="D951" s="384"/>
      <c r="E951" s="384"/>
      <c r="F951" s="384"/>
      <c r="G951" s="384"/>
      <c r="H951" s="385"/>
      <c r="I951" s="26"/>
      <c r="J951" s="26"/>
      <c r="K951" s="26"/>
      <c r="L951" s="384"/>
      <c r="M951" s="384"/>
      <c r="N951" s="384"/>
      <c r="O951" s="384"/>
      <c r="P951" s="384"/>
      <c r="Q951" s="384"/>
      <c r="R951" s="384"/>
      <c r="S951" s="384"/>
      <c r="T951" s="26"/>
      <c r="U951" s="26"/>
      <c r="V951" s="26"/>
      <c r="W951" s="26"/>
      <c r="X951" s="26"/>
      <c r="Y951" s="384"/>
      <c r="Z951" s="384"/>
    </row>
    <row r="952" spans="1:26" ht="11.25" customHeight="1">
      <c r="A952" s="384"/>
      <c r="B952" s="384"/>
      <c r="C952" s="384"/>
      <c r="D952" s="384"/>
      <c r="E952" s="384"/>
      <c r="F952" s="384"/>
      <c r="G952" s="384"/>
      <c r="H952" s="385"/>
      <c r="I952" s="26"/>
      <c r="J952" s="26"/>
      <c r="K952" s="26"/>
      <c r="L952" s="384"/>
      <c r="M952" s="384"/>
      <c r="N952" s="384"/>
      <c r="O952" s="384"/>
      <c r="P952" s="384"/>
      <c r="Q952" s="384"/>
      <c r="R952" s="384"/>
      <c r="S952" s="384"/>
      <c r="T952" s="26"/>
      <c r="U952" s="26"/>
      <c r="V952" s="26"/>
      <c r="W952" s="26"/>
      <c r="X952" s="26"/>
      <c r="Y952" s="384"/>
      <c r="Z952" s="384"/>
    </row>
    <row r="953" spans="1:26" ht="11.25" customHeight="1">
      <c r="A953" s="384"/>
      <c r="B953" s="384"/>
      <c r="C953" s="384"/>
      <c r="D953" s="384"/>
      <c r="E953" s="384"/>
      <c r="F953" s="384"/>
      <c r="G953" s="384"/>
      <c r="H953" s="385"/>
      <c r="I953" s="26"/>
      <c r="J953" s="26"/>
      <c r="K953" s="26"/>
      <c r="L953" s="384"/>
      <c r="M953" s="384"/>
      <c r="N953" s="384"/>
      <c r="O953" s="384"/>
      <c r="P953" s="384"/>
      <c r="Q953" s="384"/>
      <c r="R953" s="384"/>
      <c r="S953" s="384"/>
      <c r="T953" s="26"/>
      <c r="U953" s="26"/>
      <c r="V953" s="26"/>
      <c r="W953" s="26"/>
      <c r="X953" s="26"/>
      <c r="Y953" s="384"/>
      <c r="Z953" s="384"/>
    </row>
    <row r="954" spans="1:26" ht="11.25" customHeight="1">
      <c r="A954" s="384"/>
      <c r="B954" s="384"/>
      <c r="C954" s="384"/>
      <c r="D954" s="384"/>
      <c r="E954" s="384"/>
      <c r="F954" s="384"/>
      <c r="G954" s="384"/>
      <c r="H954" s="385"/>
      <c r="I954" s="26"/>
      <c r="J954" s="26"/>
      <c r="K954" s="26"/>
      <c r="L954" s="384"/>
      <c r="M954" s="384"/>
      <c r="N954" s="384"/>
      <c r="O954" s="384"/>
      <c r="P954" s="384"/>
      <c r="Q954" s="384"/>
      <c r="R954" s="384"/>
      <c r="S954" s="384"/>
      <c r="T954" s="26"/>
      <c r="U954" s="26"/>
      <c r="V954" s="26"/>
      <c r="W954" s="26"/>
      <c r="X954" s="26"/>
      <c r="Y954" s="384"/>
      <c r="Z954" s="384"/>
    </row>
    <row r="955" spans="1:26" ht="11.25" customHeight="1">
      <c r="A955" s="384"/>
      <c r="B955" s="384"/>
      <c r="C955" s="384"/>
      <c r="D955" s="384"/>
      <c r="E955" s="384"/>
      <c r="F955" s="384"/>
      <c r="G955" s="384"/>
      <c r="H955" s="385"/>
      <c r="I955" s="26"/>
      <c r="J955" s="26"/>
      <c r="K955" s="26"/>
      <c r="L955" s="384"/>
      <c r="M955" s="384"/>
      <c r="N955" s="384"/>
      <c r="O955" s="384"/>
      <c r="P955" s="384"/>
      <c r="Q955" s="384"/>
      <c r="R955" s="384"/>
      <c r="S955" s="384"/>
      <c r="T955" s="26"/>
      <c r="U955" s="26"/>
      <c r="V955" s="26"/>
      <c r="W955" s="26"/>
      <c r="X955" s="26"/>
      <c r="Y955" s="384"/>
      <c r="Z955" s="384"/>
    </row>
    <row r="956" spans="1:26" ht="11.25" customHeight="1">
      <c r="A956" s="384"/>
      <c r="B956" s="384"/>
      <c r="C956" s="384"/>
      <c r="D956" s="384"/>
      <c r="E956" s="384"/>
      <c r="F956" s="384"/>
      <c r="G956" s="384"/>
      <c r="H956" s="385"/>
      <c r="I956" s="26"/>
      <c r="J956" s="26"/>
      <c r="K956" s="26"/>
      <c r="L956" s="384"/>
      <c r="M956" s="384"/>
      <c r="N956" s="384"/>
      <c r="O956" s="384"/>
      <c r="P956" s="384"/>
      <c r="Q956" s="384"/>
      <c r="R956" s="384"/>
      <c r="S956" s="384"/>
      <c r="T956" s="26"/>
      <c r="U956" s="26"/>
      <c r="V956" s="26"/>
      <c r="W956" s="26"/>
      <c r="X956" s="26"/>
      <c r="Y956" s="384"/>
      <c r="Z956" s="384"/>
    </row>
    <row r="957" spans="1:26" ht="11.25" customHeight="1">
      <c r="A957" s="384"/>
      <c r="B957" s="384"/>
      <c r="C957" s="384"/>
      <c r="D957" s="384"/>
      <c r="E957" s="384"/>
      <c r="F957" s="384"/>
      <c r="G957" s="384"/>
      <c r="H957" s="385"/>
      <c r="I957" s="26"/>
      <c r="J957" s="26"/>
      <c r="K957" s="26"/>
      <c r="L957" s="384"/>
      <c r="M957" s="384"/>
      <c r="N957" s="384"/>
      <c r="O957" s="384"/>
      <c r="P957" s="384"/>
      <c r="Q957" s="384"/>
      <c r="R957" s="384"/>
      <c r="S957" s="384"/>
      <c r="T957" s="26"/>
      <c r="U957" s="26"/>
      <c r="V957" s="26"/>
      <c r="W957" s="26"/>
      <c r="X957" s="26"/>
      <c r="Y957" s="384"/>
      <c r="Z957" s="384"/>
    </row>
    <row r="958" spans="1:26" ht="11.25" customHeight="1">
      <c r="A958" s="384"/>
      <c r="B958" s="384"/>
      <c r="C958" s="384"/>
      <c r="D958" s="384"/>
      <c r="E958" s="384"/>
      <c r="F958" s="384"/>
      <c r="G958" s="384"/>
      <c r="H958" s="385"/>
      <c r="I958" s="26"/>
      <c r="J958" s="26"/>
      <c r="K958" s="26"/>
      <c r="L958" s="384"/>
      <c r="M958" s="384"/>
      <c r="N958" s="384"/>
      <c r="O958" s="384"/>
      <c r="P958" s="384"/>
      <c r="Q958" s="384"/>
      <c r="R958" s="384"/>
      <c r="S958" s="384"/>
      <c r="T958" s="26"/>
      <c r="U958" s="26"/>
      <c r="V958" s="26"/>
      <c r="W958" s="26"/>
      <c r="X958" s="26"/>
      <c r="Y958" s="384"/>
      <c r="Z958" s="384"/>
    </row>
    <row r="959" spans="1:26" ht="11.25" customHeight="1">
      <c r="A959" s="384"/>
      <c r="B959" s="384"/>
      <c r="C959" s="384"/>
      <c r="D959" s="384"/>
      <c r="E959" s="384"/>
      <c r="F959" s="384"/>
      <c r="G959" s="384"/>
      <c r="H959" s="385"/>
      <c r="I959" s="26"/>
      <c r="J959" s="26"/>
      <c r="K959" s="26"/>
      <c r="L959" s="384"/>
      <c r="M959" s="384"/>
      <c r="N959" s="384"/>
      <c r="O959" s="384"/>
      <c r="P959" s="384"/>
      <c r="Q959" s="384"/>
      <c r="R959" s="384"/>
      <c r="S959" s="384"/>
      <c r="T959" s="26"/>
      <c r="U959" s="26"/>
      <c r="V959" s="26"/>
      <c r="W959" s="26"/>
      <c r="X959" s="26"/>
      <c r="Y959" s="384"/>
      <c r="Z959" s="384"/>
    </row>
    <row r="960" spans="1:26" ht="11.25" customHeight="1">
      <c r="A960" s="384"/>
      <c r="B960" s="384"/>
      <c r="C960" s="384"/>
      <c r="D960" s="384"/>
      <c r="E960" s="384"/>
      <c r="F960" s="384"/>
      <c r="G960" s="384"/>
      <c r="H960" s="385"/>
      <c r="I960" s="26"/>
      <c r="J960" s="26"/>
      <c r="K960" s="26"/>
      <c r="L960" s="384"/>
      <c r="M960" s="384"/>
      <c r="N960" s="384"/>
      <c r="O960" s="384"/>
      <c r="P960" s="384"/>
      <c r="Q960" s="384"/>
      <c r="R960" s="384"/>
      <c r="S960" s="384"/>
      <c r="T960" s="26"/>
      <c r="U960" s="26"/>
      <c r="V960" s="26"/>
      <c r="W960" s="26"/>
      <c r="X960" s="26"/>
      <c r="Y960" s="384"/>
      <c r="Z960" s="384"/>
    </row>
    <row r="961" spans="1:26" ht="11.25" customHeight="1">
      <c r="A961" s="384"/>
      <c r="B961" s="384"/>
      <c r="C961" s="384"/>
      <c r="D961" s="384"/>
      <c r="E961" s="384"/>
      <c r="F961" s="384"/>
      <c r="G961" s="384"/>
      <c r="H961" s="385"/>
      <c r="I961" s="26"/>
      <c r="J961" s="26"/>
      <c r="K961" s="26"/>
      <c r="L961" s="384"/>
      <c r="M961" s="384"/>
      <c r="N961" s="384"/>
      <c r="O961" s="384"/>
      <c r="P961" s="384"/>
      <c r="Q961" s="384"/>
      <c r="R961" s="384"/>
      <c r="S961" s="384"/>
      <c r="T961" s="26"/>
      <c r="U961" s="26"/>
      <c r="V961" s="26"/>
      <c r="W961" s="26"/>
      <c r="X961" s="26"/>
      <c r="Y961" s="384"/>
      <c r="Z961" s="384"/>
    </row>
    <row r="962" spans="1:26" ht="11.25" customHeight="1">
      <c r="A962" s="384"/>
      <c r="B962" s="384"/>
      <c r="C962" s="384"/>
      <c r="D962" s="384"/>
      <c r="E962" s="384"/>
      <c r="F962" s="384"/>
      <c r="G962" s="384"/>
      <c r="H962" s="385"/>
      <c r="I962" s="26"/>
      <c r="J962" s="26"/>
      <c r="K962" s="26"/>
      <c r="L962" s="384"/>
      <c r="M962" s="384"/>
      <c r="N962" s="384"/>
      <c r="O962" s="384"/>
      <c r="P962" s="384"/>
      <c r="Q962" s="384"/>
      <c r="R962" s="384"/>
      <c r="S962" s="384"/>
      <c r="T962" s="26"/>
      <c r="U962" s="26"/>
      <c r="V962" s="26"/>
      <c r="W962" s="26"/>
      <c r="X962" s="26"/>
      <c r="Y962" s="384"/>
      <c r="Z962" s="384"/>
    </row>
    <row r="963" spans="1:26" ht="11.25" customHeight="1">
      <c r="A963" s="384"/>
      <c r="B963" s="384"/>
      <c r="C963" s="384"/>
      <c r="D963" s="384"/>
      <c r="E963" s="384"/>
      <c r="F963" s="384"/>
      <c r="G963" s="384"/>
      <c r="H963" s="385"/>
      <c r="I963" s="26"/>
      <c r="J963" s="26"/>
      <c r="K963" s="26"/>
      <c r="L963" s="384"/>
      <c r="M963" s="384"/>
      <c r="N963" s="384"/>
      <c r="O963" s="384"/>
      <c r="P963" s="384"/>
      <c r="Q963" s="384"/>
      <c r="R963" s="384"/>
      <c r="S963" s="384"/>
      <c r="T963" s="26"/>
      <c r="U963" s="26"/>
      <c r="V963" s="26"/>
      <c r="W963" s="26"/>
      <c r="X963" s="26"/>
      <c r="Y963" s="384"/>
      <c r="Z963" s="384"/>
    </row>
    <row r="964" spans="1:26" ht="11.25" customHeight="1">
      <c r="A964" s="384"/>
      <c r="B964" s="384"/>
      <c r="C964" s="384"/>
      <c r="D964" s="384"/>
      <c r="E964" s="384"/>
      <c r="F964" s="384"/>
      <c r="G964" s="384"/>
      <c r="H964" s="385"/>
      <c r="I964" s="26"/>
      <c r="J964" s="26"/>
      <c r="K964" s="26"/>
      <c r="L964" s="384"/>
      <c r="M964" s="384"/>
      <c r="N964" s="384"/>
      <c r="O964" s="384"/>
      <c r="P964" s="384"/>
      <c r="Q964" s="384"/>
      <c r="R964" s="384"/>
      <c r="S964" s="384"/>
      <c r="T964" s="26"/>
      <c r="U964" s="26"/>
      <c r="V964" s="26"/>
      <c r="W964" s="26"/>
      <c r="X964" s="26"/>
      <c r="Y964" s="384"/>
      <c r="Z964" s="384"/>
    </row>
    <row r="965" spans="1:26" ht="11.25" customHeight="1">
      <c r="A965" s="384"/>
      <c r="B965" s="384"/>
      <c r="C965" s="384"/>
      <c r="D965" s="384"/>
      <c r="E965" s="384"/>
      <c r="F965" s="384"/>
      <c r="G965" s="384"/>
      <c r="H965" s="385"/>
      <c r="I965" s="26"/>
      <c r="J965" s="26"/>
      <c r="K965" s="26"/>
      <c r="L965" s="384"/>
      <c r="M965" s="384"/>
      <c r="N965" s="384"/>
      <c r="O965" s="384"/>
      <c r="P965" s="384"/>
      <c r="Q965" s="384"/>
      <c r="R965" s="384"/>
      <c r="S965" s="384"/>
      <c r="T965" s="26"/>
      <c r="U965" s="26"/>
      <c r="V965" s="26"/>
      <c r="W965" s="26"/>
      <c r="X965" s="26"/>
      <c r="Y965" s="384"/>
      <c r="Z965" s="384"/>
    </row>
    <row r="966" spans="1:26" ht="11.25" customHeight="1">
      <c r="A966" s="384"/>
      <c r="B966" s="384"/>
      <c r="C966" s="384"/>
      <c r="D966" s="384"/>
      <c r="E966" s="384"/>
      <c r="F966" s="384"/>
      <c r="G966" s="384"/>
      <c r="H966" s="385"/>
      <c r="I966" s="26"/>
      <c r="J966" s="26"/>
      <c r="K966" s="26"/>
      <c r="L966" s="384"/>
      <c r="M966" s="384"/>
      <c r="N966" s="384"/>
      <c r="O966" s="384"/>
      <c r="P966" s="384"/>
      <c r="Q966" s="384"/>
      <c r="R966" s="384"/>
      <c r="S966" s="384"/>
      <c r="T966" s="26"/>
      <c r="U966" s="26"/>
      <c r="V966" s="26"/>
      <c r="W966" s="26"/>
      <c r="X966" s="26"/>
      <c r="Y966" s="384"/>
      <c r="Z966" s="384"/>
    </row>
    <row r="967" spans="1:26" ht="11.25" customHeight="1">
      <c r="A967" s="384"/>
      <c r="B967" s="384"/>
      <c r="C967" s="384"/>
      <c r="D967" s="384"/>
      <c r="E967" s="384"/>
      <c r="F967" s="384"/>
      <c r="G967" s="384"/>
      <c r="H967" s="385"/>
      <c r="I967" s="26"/>
      <c r="J967" s="26"/>
      <c r="K967" s="26"/>
      <c r="L967" s="384"/>
      <c r="M967" s="384"/>
      <c r="N967" s="384"/>
      <c r="O967" s="384"/>
      <c r="P967" s="384"/>
      <c r="Q967" s="384"/>
      <c r="R967" s="384"/>
      <c r="S967" s="384"/>
      <c r="T967" s="26"/>
      <c r="U967" s="26"/>
      <c r="V967" s="26"/>
      <c r="W967" s="26"/>
      <c r="X967" s="26"/>
      <c r="Y967" s="384"/>
      <c r="Z967" s="384"/>
    </row>
    <row r="968" spans="1:26" ht="11.25" customHeight="1">
      <c r="A968" s="384"/>
      <c r="B968" s="384"/>
      <c r="C968" s="384"/>
      <c r="D968" s="384"/>
      <c r="E968" s="384"/>
      <c r="F968" s="384"/>
      <c r="G968" s="384"/>
      <c r="H968" s="385"/>
      <c r="I968" s="26"/>
      <c r="J968" s="26"/>
      <c r="K968" s="26"/>
      <c r="L968" s="384"/>
      <c r="M968" s="384"/>
      <c r="N968" s="384"/>
      <c r="O968" s="384"/>
      <c r="P968" s="384"/>
      <c r="Q968" s="384"/>
      <c r="R968" s="384"/>
      <c r="S968" s="384"/>
      <c r="T968" s="26"/>
      <c r="U968" s="26"/>
      <c r="V968" s="26"/>
      <c r="W968" s="26"/>
      <c r="X968" s="26"/>
      <c r="Y968" s="384"/>
      <c r="Z968" s="384"/>
    </row>
    <row r="969" spans="1:26" ht="11.25" customHeight="1">
      <c r="A969" s="384"/>
      <c r="B969" s="384"/>
      <c r="C969" s="384"/>
      <c r="D969" s="384"/>
      <c r="E969" s="384"/>
      <c r="F969" s="384"/>
      <c r="G969" s="384"/>
      <c r="H969" s="385"/>
      <c r="I969" s="26"/>
      <c r="J969" s="26"/>
      <c r="K969" s="26"/>
      <c r="L969" s="384"/>
      <c r="M969" s="384"/>
      <c r="N969" s="384"/>
      <c r="O969" s="384"/>
      <c r="P969" s="384"/>
      <c r="Q969" s="384"/>
      <c r="R969" s="384"/>
      <c r="S969" s="384"/>
      <c r="T969" s="26"/>
      <c r="U969" s="26"/>
      <c r="V969" s="26"/>
      <c r="W969" s="26"/>
      <c r="X969" s="26"/>
      <c r="Y969" s="384"/>
      <c r="Z969" s="384"/>
    </row>
    <row r="970" spans="1:26" ht="11.25" customHeight="1">
      <c r="A970" s="384"/>
      <c r="B970" s="384"/>
      <c r="C970" s="384"/>
      <c r="D970" s="384"/>
      <c r="E970" s="384"/>
      <c r="F970" s="384"/>
      <c r="G970" s="384"/>
      <c r="H970" s="385"/>
      <c r="I970" s="26"/>
      <c r="J970" s="26"/>
      <c r="K970" s="26"/>
      <c r="L970" s="384"/>
      <c r="M970" s="384"/>
      <c r="N970" s="384"/>
      <c r="O970" s="384"/>
      <c r="P970" s="384"/>
      <c r="Q970" s="384"/>
      <c r="R970" s="384"/>
      <c r="S970" s="384"/>
      <c r="T970" s="26"/>
      <c r="U970" s="26"/>
      <c r="V970" s="26"/>
      <c r="W970" s="26"/>
      <c r="X970" s="26"/>
      <c r="Y970" s="384"/>
      <c r="Z970" s="384"/>
    </row>
    <row r="971" spans="1:26" ht="11.25" customHeight="1">
      <c r="A971" s="384"/>
      <c r="B971" s="384"/>
      <c r="C971" s="384"/>
      <c r="D971" s="384"/>
      <c r="E971" s="384"/>
      <c r="F971" s="384"/>
      <c r="G971" s="384"/>
      <c r="H971" s="385"/>
      <c r="I971" s="26"/>
      <c r="J971" s="26"/>
      <c r="K971" s="26"/>
      <c r="L971" s="384"/>
      <c r="M971" s="384"/>
      <c r="N971" s="384"/>
      <c r="O971" s="384"/>
      <c r="P971" s="384"/>
      <c r="Q971" s="384"/>
      <c r="R971" s="384"/>
      <c r="S971" s="384"/>
      <c r="T971" s="26"/>
      <c r="U971" s="26"/>
      <c r="V971" s="26"/>
      <c r="W971" s="26"/>
      <c r="X971" s="26"/>
      <c r="Y971" s="384"/>
      <c r="Z971" s="384"/>
    </row>
    <row r="972" spans="1:26" ht="11.25" customHeight="1">
      <c r="A972" s="384"/>
      <c r="B972" s="384"/>
      <c r="C972" s="384"/>
      <c r="D972" s="384"/>
      <c r="E972" s="384"/>
      <c r="F972" s="384"/>
      <c r="G972" s="384"/>
      <c r="H972" s="385"/>
      <c r="I972" s="26"/>
      <c r="J972" s="26"/>
      <c r="K972" s="26"/>
      <c r="L972" s="384"/>
      <c r="M972" s="384"/>
      <c r="N972" s="384"/>
      <c r="O972" s="384"/>
      <c r="P972" s="384"/>
      <c r="Q972" s="384"/>
      <c r="R972" s="384"/>
      <c r="S972" s="384"/>
      <c r="T972" s="26"/>
      <c r="U972" s="26"/>
      <c r="V972" s="26"/>
      <c r="W972" s="26"/>
      <c r="X972" s="26"/>
      <c r="Y972" s="384"/>
      <c r="Z972" s="384"/>
    </row>
    <row r="973" spans="1:26" ht="11.25" customHeight="1">
      <c r="A973" s="384"/>
      <c r="B973" s="384"/>
      <c r="C973" s="384"/>
      <c r="D973" s="384"/>
      <c r="E973" s="384"/>
      <c r="F973" s="384"/>
      <c r="G973" s="384"/>
      <c r="H973" s="385"/>
      <c r="I973" s="26"/>
      <c r="J973" s="26"/>
      <c r="K973" s="26"/>
      <c r="L973" s="384"/>
      <c r="M973" s="384"/>
      <c r="N973" s="384"/>
      <c r="O973" s="384"/>
      <c r="P973" s="384"/>
      <c r="Q973" s="384"/>
      <c r="R973" s="384"/>
      <c r="S973" s="384"/>
      <c r="T973" s="26"/>
      <c r="U973" s="26"/>
      <c r="V973" s="26"/>
      <c r="W973" s="26"/>
      <c r="X973" s="26"/>
      <c r="Y973" s="384"/>
      <c r="Z973" s="384"/>
    </row>
    <row r="974" spans="1:26" ht="11.25" customHeight="1">
      <c r="A974" s="384"/>
      <c r="B974" s="384"/>
      <c r="C974" s="384"/>
      <c r="D974" s="384"/>
      <c r="E974" s="384"/>
      <c r="F974" s="384"/>
      <c r="G974" s="384"/>
      <c r="H974" s="385"/>
      <c r="I974" s="26"/>
      <c r="J974" s="26"/>
      <c r="K974" s="26"/>
      <c r="L974" s="384"/>
      <c r="M974" s="384"/>
      <c r="N974" s="384"/>
      <c r="O974" s="384"/>
      <c r="P974" s="384"/>
      <c r="Q974" s="384"/>
      <c r="R974" s="384"/>
      <c r="S974" s="384"/>
      <c r="T974" s="26"/>
      <c r="U974" s="26"/>
      <c r="V974" s="26"/>
      <c r="W974" s="26"/>
      <c r="X974" s="26"/>
      <c r="Y974" s="384"/>
      <c r="Z974" s="384"/>
    </row>
    <row r="975" spans="1:26" ht="11.25" customHeight="1">
      <c r="A975" s="384"/>
      <c r="B975" s="384"/>
      <c r="C975" s="384"/>
      <c r="D975" s="384"/>
      <c r="E975" s="384"/>
      <c r="F975" s="384"/>
      <c r="G975" s="384"/>
      <c r="H975" s="385"/>
      <c r="I975" s="26"/>
      <c r="J975" s="26"/>
      <c r="K975" s="26"/>
      <c r="L975" s="384"/>
      <c r="M975" s="384"/>
      <c r="N975" s="384"/>
      <c r="O975" s="384"/>
      <c r="P975" s="384"/>
      <c r="Q975" s="384"/>
      <c r="R975" s="384"/>
      <c r="S975" s="384"/>
      <c r="T975" s="26"/>
      <c r="U975" s="26"/>
      <c r="V975" s="26"/>
      <c r="W975" s="26"/>
      <c r="X975" s="26"/>
      <c r="Y975" s="384"/>
      <c r="Z975" s="384"/>
    </row>
    <row r="976" spans="1:26" ht="11.25" customHeight="1">
      <c r="A976" s="384"/>
      <c r="B976" s="384"/>
      <c r="C976" s="384"/>
      <c r="D976" s="384"/>
      <c r="E976" s="384"/>
      <c r="F976" s="384"/>
      <c r="G976" s="384"/>
      <c r="H976" s="385"/>
      <c r="I976" s="26"/>
      <c r="J976" s="26"/>
      <c r="K976" s="26"/>
      <c r="L976" s="384"/>
      <c r="M976" s="384"/>
      <c r="N976" s="384"/>
      <c r="O976" s="384"/>
      <c r="P976" s="384"/>
      <c r="Q976" s="384"/>
      <c r="R976" s="384"/>
      <c r="S976" s="384"/>
      <c r="T976" s="26"/>
      <c r="U976" s="26"/>
      <c r="V976" s="26"/>
      <c r="W976" s="26"/>
      <c r="X976" s="26"/>
      <c r="Y976" s="384"/>
      <c r="Z976" s="384"/>
    </row>
    <row r="977" spans="1:26" ht="11.25" customHeight="1">
      <c r="A977" s="384"/>
      <c r="B977" s="384"/>
      <c r="C977" s="384"/>
      <c r="D977" s="384"/>
      <c r="E977" s="384"/>
      <c r="F977" s="384"/>
      <c r="G977" s="384"/>
      <c r="H977" s="385"/>
      <c r="I977" s="26"/>
      <c r="J977" s="26"/>
      <c r="K977" s="26"/>
      <c r="L977" s="384"/>
      <c r="M977" s="384"/>
      <c r="N977" s="384"/>
      <c r="O977" s="384"/>
      <c r="P977" s="384"/>
      <c r="Q977" s="384"/>
      <c r="R977" s="384"/>
      <c r="S977" s="384"/>
      <c r="T977" s="26"/>
      <c r="U977" s="26"/>
      <c r="V977" s="26"/>
      <c r="W977" s="26"/>
      <c r="X977" s="26"/>
      <c r="Y977" s="384"/>
      <c r="Z977" s="384"/>
    </row>
    <row r="978" spans="1:26" ht="11.25" customHeight="1">
      <c r="A978" s="384"/>
      <c r="B978" s="384"/>
      <c r="C978" s="384"/>
      <c r="D978" s="384"/>
      <c r="E978" s="384"/>
      <c r="F978" s="384"/>
      <c r="G978" s="384"/>
      <c r="H978" s="385"/>
      <c r="I978" s="26"/>
      <c r="J978" s="26"/>
      <c r="K978" s="26"/>
      <c r="L978" s="384"/>
      <c r="M978" s="384"/>
      <c r="N978" s="384"/>
      <c r="O978" s="384"/>
      <c r="P978" s="384"/>
      <c r="Q978" s="384"/>
      <c r="R978" s="384"/>
      <c r="S978" s="384"/>
      <c r="T978" s="26"/>
      <c r="U978" s="26"/>
      <c r="V978" s="26"/>
      <c r="W978" s="26"/>
      <c r="X978" s="26"/>
      <c r="Y978" s="384"/>
      <c r="Z978" s="384"/>
    </row>
    <row r="979" spans="1:26" ht="11.25" customHeight="1">
      <c r="A979" s="384"/>
      <c r="B979" s="384"/>
      <c r="C979" s="384"/>
      <c r="D979" s="384"/>
      <c r="E979" s="384"/>
      <c r="F979" s="384"/>
      <c r="G979" s="384"/>
      <c r="H979" s="385"/>
      <c r="I979" s="26"/>
      <c r="J979" s="26"/>
      <c r="K979" s="26"/>
      <c r="L979" s="384"/>
      <c r="M979" s="384"/>
      <c r="N979" s="384"/>
      <c r="O979" s="384"/>
      <c r="P979" s="384"/>
      <c r="Q979" s="384"/>
      <c r="R979" s="384"/>
      <c r="S979" s="384"/>
      <c r="T979" s="26"/>
      <c r="U979" s="26"/>
      <c r="V979" s="26"/>
      <c r="W979" s="26"/>
      <c r="X979" s="26"/>
      <c r="Y979" s="384"/>
      <c r="Z979" s="384"/>
    </row>
    <row r="980" spans="1:26" ht="11.25" customHeight="1">
      <c r="A980" s="384"/>
      <c r="B980" s="384"/>
      <c r="C980" s="384"/>
      <c r="D980" s="384"/>
      <c r="E980" s="384"/>
      <c r="F980" s="384"/>
      <c r="G980" s="384"/>
      <c r="H980" s="385"/>
      <c r="I980" s="26"/>
      <c r="J980" s="26"/>
      <c r="K980" s="26"/>
      <c r="L980" s="384"/>
      <c r="M980" s="384"/>
      <c r="N980" s="384"/>
      <c r="O980" s="384"/>
      <c r="P980" s="384"/>
      <c r="Q980" s="384"/>
      <c r="R980" s="384"/>
      <c r="S980" s="384"/>
      <c r="T980" s="26"/>
      <c r="U980" s="26"/>
      <c r="V980" s="26"/>
      <c r="W980" s="26"/>
      <c r="X980" s="26"/>
      <c r="Y980" s="384"/>
      <c r="Z980" s="384"/>
    </row>
    <row r="981" spans="1:26" ht="11.25" customHeight="1">
      <c r="A981" s="384"/>
      <c r="B981" s="384"/>
      <c r="C981" s="384"/>
      <c r="D981" s="384"/>
      <c r="E981" s="384"/>
      <c r="F981" s="384"/>
      <c r="G981" s="384"/>
      <c r="H981" s="385"/>
      <c r="I981" s="26"/>
      <c r="J981" s="26"/>
      <c r="K981" s="26"/>
      <c r="L981" s="384"/>
      <c r="M981" s="384"/>
      <c r="N981" s="384"/>
      <c r="O981" s="384"/>
      <c r="P981" s="384"/>
      <c r="Q981" s="384"/>
      <c r="R981" s="384"/>
      <c r="S981" s="384"/>
      <c r="T981" s="26"/>
      <c r="U981" s="26"/>
      <c r="V981" s="26"/>
      <c r="W981" s="26"/>
      <c r="X981" s="26"/>
      <c r="Y981" s="384"/>
      <c r="Z981" s="384"/>
    </row>
    <row r="982" spans="1:26" ht="11.25" customHeight="1">
      <c r="A982" s="384"/>
      <c r="B982" s="384"/>
      <c r="C982" s="384"/>
      <c r="D982" s="384"/>
      <c r="E982" s="384"/>
      <c r="F982" s="384"/>
      <c r="G982" s="384"/>
      <c r="H982" s="385"/>
      <c r="I982" s="26"/>
      <c r="J982" s="26"/>
      <c r="K982" s="26"/>
      <c r="L982" s="384"/>
      <c r="M982" s="384"/>
      <c r="N982" s="384"/>
      <c r="O982" s="384"/>
      <c r="P982" s="384"/>
      <c r="Q982" s="384"/>
      <c r="R982" s="384"/>
      <c r="S982" s="384"/>
      <c r="T982" s="26"/>
      <c r="U982" s="26"/>
      <c r="V982" s="26"/>
      <c r="W982" s="26"/>
      <c r="X982" s="26"/>
      <c r="Y982" s="384"/>
      <c r="Z982" s="384"/>
    </row>
    <row r="983" spans="1:26" ht="11.25" customHeight="1">
      <c r="A983" s="384"/>
      <c r="B983" s="384"/>
      <c r="C983" s="384"/>
      <c r="D983" s="384"/>
      <c r="E983" s="384"/>
      <c r="F983" s="384"/>
      <c r="G983" s="384"/>
      <c r="H983" s="385"/>
      <c r="I983" s="26"/>
      <c r="J983" s="26"/>
      <c r="K983" s="26"/>
      <c r="L983" s="384"/>
      <c r="M983" s="384"/>
      <c r="N983" s="384"/>
      <c r="O983" s="384"/>
      <c r="P983" s="384"/>
      <c r="Q983" s="384"/>
      <c r="R983" s="384"/>
      <c r="S983" s="384"/>
      <c r="T983" s="26"/>
      <c r="U983" s="26"/>
      <c r="V983" s="26"/>
      <c r="W983" s="26"/>
      <c r="X983" s="26"/>
      <c r="Y983" s="384"/>
      <c r="Z983" s="384"/>
    </row>
    <row r="984" spans="1:26" ht="11.25" customHeight="1">
      <c r="A984" s="384"/>
      <c r="B984" s="384"/>
      <c r="C984" s="384"/>
      <c r="D984" s="384"/>
      <c r="E984" s="384"/>
      <c r="F984" s="384"/>
      <c r="G984" s="384"/>
      <c r="H984" s="385"/>
      <c r="I984" s="26"/>
      <c r="J984" s="26"/>
      <c r="K984" s="26"/>
      <c r="L984" s="384"/>
      <c r="M984" s="384"/>
      <c r="N984" s="384"/>
      <c r="O984" s="384"/>
      <c r="P984" s="384"/>
      <c r="Q984" s="384"/>
      <c r="R984" s="384"/>
      <c r="S984" s="384"/>
      <c r="T984" s="26"/>
      <c r="U984" s="26"/>
      <c r="V984" s="26"/>
      <c r="W984" s="26"/>
      <c r="X984" s="26"/>
      <c r="Y984" s="384"/>
      <c r="Z984" s="384"/>
    </row>
    <row r="985" spans="1:26" ht="11.25" customHeight="1">
      <c r="A985" s="384"/>
      <c r="B985" s="384"/>
      <c r="C985" s="384"/>
      <c r="D985" s="384"/>
      <c r="E985" s="384"/>
      <c r="F985" s="384"/>
      <c r="G985" s="384"/>
      <c r="H985" s="385"/>
      <c r="I985" s="26"/>
      <c r="J985" s="26"/>
      <c r="K985" s="26"/>
      <c r="L985" s="384"/>
      <c r="M985" s="384"/>
      <c r="N985" s="384"/>
      <c r="O985" s="384"/>
      <c r="P985" s="384"/>
      <c r="Q985" s="384"/>
      <c r="R985" s="384"/>
      <c r="S985" s="384"/>
      <c r="T985" s="26"/>
      <c r="U985" s="26"/>
      <c r="V985" s="26"/>
      <c r="W985" s="26"/>
      <c r="X985" s="26"/>
      <c r="Y985" s="384"/>
      <c r="Z985" s="384"/>
    </row>
    <row r="986" spans="1:26" ht="11.25" customHeight="1">
      <c r="A986" s="384"/>
      <c r="B986" s="384"/>
      <c r="C986" s="384"/>
      <c r="D986" s="384"/>
      <c r="E986" s="384"/>
      <c r="F986" s="384"/>
      <c r="G986" s="384"/>
      <c r="H986" s="385"/>
      <c r="I986" s="26"/>
      <c r="J986" s="26"/>
      <c r="K986" s="26"/>
      <c r="L986" s="384"/>
      <c r="M986" s="384"/>
      <c r="N986" s="384"/>
      <c r="O986" s="384"/>
      <c r="P986" s="384"/>
      <c r="Q986" s="384"/>
      <c r="R986" s="384"/>
      <c r="S986" s="384"/>
      <c r="T986" s="26"/>
      <c r="U986" s="26"/>
      <c r="V986" s="26"/>
      <c r="W986" s="26"/>
      <c r="X986" s="26"/>
      <c r="Y986" s="384"/>
      <c r="Z986" s="384"/>
    </row>
    <row r="987" spans="1:26" ht="11.25" customHeight="1">
      <c r="A987" s="384"/>
      <c r="B987" s="384"/>
      <c r="C987" s="384"/>
      <c r="D987" s="384"/>
      <c r="E987" s="384"/>
      <c r="F987" s="384"/>
      <c r="G987" s="384"/>
      <c r="H987" s="385"/>
      <c r="I987" s="26"/>
      <c r="J987" s="26"/>
      <c r="K987" s="26"/>
      <c r="L987" s="384"/>
      <c r="M987" s="384"/>
      <c r="N987" s="384"/>
      <c r="O987" s="384"/>
      <c r="P987" s="384"/>
      <c r="Q987" s="384"/>
      <c r="R987" s="384"/>
      <c r="S987" s="384"/>
      <c r="T987" s="26"/>
      <c r="U987" s="26"/>
      <c r="V987" s="26"/>
      <c r="W987" s="26"/>
      <c r="X987" s="26"/>
      <c r="Y987" s="384"/>
      <c r="Z987" s="384"/>
    </row>
    <row r="988" spans="1:26" ht="11.25" customHeight="1">
      <c r="A988" s="384"/>
      <c r="B988" s="384"/>
      <c r="C988" s="384"/>
      <c r="D988" s="384"/>
      <c r="E988" s="384"/>
      <c r="F988" s="384"/>
      <c r="G988" s="384"/>
      <c r="H988" s="385"/>
      <c r="I988" s="26"/>
      <c r="J988" s="26"/>
      <c r="K988" s="26"/>
      <c r="L988" s="384"/>
      <c r="M988" s="384"/>
      <c r="N988" s="384"/>
      <c r="O988" s="384"/>
      <c r="P988" s="384"/>
      <c r="Q988" s="384"/>
      <c r="R988" s="384"/>
      <c r="S988" s="384"/>
      <c r="T988" s="26"/>
      <c r="U988" s="26"/>
      <c r="V988" s="26"/>
      <c r="W988" s="26"/>
      <c r="X988" s="26"/>
      <c r="Y988" s="384"/>
      <c r="Z988" s="384"/>
    </row>
    <row r="989" spans="1:26" ht="11.25" customHeight="1">
      <c r="A989" s="384"/>
      <c r="B989" s="384"/>
      <c r="C989" s="384"/>
      <c r="D989" s="384"/>
      <c r="E989" s="384"/>
      <c r="F989" s="384"/>
      <c r="G989" s="384"/>
      <c r="H989" s="385"/>
      <c r="I989" s="26"/>
      <c r="J989" s="26"/>
      <c r="K989" s="26"/>
      <c r="L989" s="384"/>
      <c r="M989" s="384"/>
      <c r="N989" s="384"/>
      <c r="O989" s="384"/>
      <c r="P989" s="384"/>
      <c r="Q989" s="384"/>
      <c r="R989" s="384"/>
      <c r="S989" s="384"/>
      <c r="T989" s="26"/>
      <c r="U989" s="26"/>
      <c r="V989" s="26"/>
      <c r="W989" s="26"/>
      <c r="X989" s="26"/>
      <c r="Y989" s="384"/>
      <c r="Z989" s="384"/>
    </row>
    <row r="990" spans="1:26" ht="11.25" customHeight="1">
      <c r="A990" s="384"/>
      <c r="B990" s="384"/>
      <c r="C990" s="384"/>
      <c r="D990" s="384"/>
      <c r="E990" s="384"/>
      <c r="F990" s="384"/>
      <c r="G990" s="384"/>
      <c r="H990" s="385"/>
      <c r="I990" s="26"/>
      <c r="J990" s="26"/>
      <c r="K990" s="26"/>
      <c r="L990" s="384"/>
      <c r="M990" s="384"/>
      <c r="N990" s="384"/>
      <c r="O990" s="384"/>
      <c r="P990" s="384"/>
      <c r="Q990" s="384"/>
      <c r="R990" s="384"/>
      <c r="S990" s="384"/>
      <c r="T990" s="26"/>
      <c r="U990" s="26"/>
      <c r="V990" s="26"/>
      <c r="W990" s="26"/>
      <c r="X990" s="26"/>
      <c r="Y990" s="384"/>
      <c r="Z990" s="384"/>
    </row>
    <row r="991" spans="1:26" ht="11.25" customHeight="1">
      <c r="A991" s="384"/>
      <c r="B991" s="384"/>
      <c r="C991" s="384"/>
      <c r="D991" s="384"/>
      <c r="E991" s="384"/>
      <c r="F991" s="384"/>
      <c r="G991" s="384"/>
      <c r="H991" s="385"/>
      <c r="I991" s="26"/>
      <c r="J991" s="26"/>
      <c r="K991" s="26"/>
      <c r="L991" s="384"/>
      <c r="M991" s="384"/>
      <c r="N991" s="384"/>
      <c r="O991" s="384"/>
      <c r="P991" s="384"/>
      <c r="Q991" s="384"/>
      <c r="R991" s="384"/>
      <c r="S991" s="384"/>
      <c r="T991" s="26"/>
      <c r="U991" s="26"/>
      <c r="V991" s="26"/>
      <c r="W991" s="26"/>
      <c r="X991" s="26"/>
      <c r="Y991" s="384"/>
      <c r="Z991" s="384"/>
    </row>
    <row r="992" spans="1:26" ht="11.25" customHeight="1">
      <c r="A992" s="384"/>
      <c r="B992" s="384"/>
      <c r="C992" s="384"/>
      <c r="D992" s="384"/>
      <c r="E992" s="384"/>
      <c r="F992" s="384"/>
      <c r="G992" s="384"/>
      <c r="H992" s="385"/>
      <c r="I992" s="26"/>
      <c r="J992" s="26"/>
      <c r="K992" s="26"/>
      <c r="L992" s="384"/>
      <c r="M992" s="384"/>
      <c r="N992" s="384"/>
      <c r="O992" s="384"/>
      <c r="P992" s="384"/>
      <c r="Q992" s="384"/>
      <c r="R992" s="384"/>
      <c r="S992" s="384"/>
      <c r="T992" s="26"/>
      <c r="U992" s="26"/>
      <c r="V992" s="26"/>
      <c r="W992" s="26"/>
      <c r="X992" s="26"/>
      <c r="Y992" s="384"/>
      <c r="Z992" s="384"/>
    </row>
    <row r="993" spans="1:26" ht="11.25" customHeight="1">
      <c r="A993" s="384"/>
      <c r="B993" s="384"/>
      <c r="C993" s="384"/>
      <c r="D993" s="384"/>
      <c r="E993" s="384"/>
      <c r="F993" s="384"/>
      <c r="G993" s="384"/>
      <c r="H993" s="385"/>
      <c r="I993" s="26"/>
      <c r="J993" s="26"/>
      <c r="K993" s="26"/>
      <c r="L993" s="384"/>
      <c r="M993" s="384"/>
      <c r="N993" s="384"/>
      <c r="O993" s="384"/>
      <c r="P993" s="384"/>
      <c r="Q993" s="384"/>
      <c r="R993" s="384"/>
      <c r="S993" s="384"/>
      <c r="T993" s="26"/>
      <c r="U993" s="26"/>
      <c r="V993" s="26"/>
      <c r="W993" s="26"/>
      <c r="X993" s="26"/>
      <c r="Y993" s="384"/>
      <c r="Z993" s="384"/>
    </row>
    <row r="994" spans="1:26" ht="11.25" customHeight="1">
      <c r="A994" s="384"/>
      <c r="B994" s="384"/>
      <c r="C994" s="384"/>
      <c r="D994" s="384"/>
      <c r="E994" s="384"/>
      <c r="F994" s="384"/>
      <c r="G994" s="384"/>
      <c r="H994" s="385"/>
      <c r="I994" s="26"/>
      <c r="J994" s="26"/>
      <c r="K994" s="26"/>
      <c r="L994" s="384"/>
      <c r="M994" s="384"/>
      <c r="N994" s="384"/>
      <c r="O994" s="384"/>
      <c r="P994" s="384"/>
      <c r="Q994" s="384"/>
      <c r="R994" s="384"/>
      <c r="S994" s="384"/>
      <c r="T994" s="26"/>
      <c r="U994" s="26"/>
      <c r="V994" s="26"/>
      <c r="W994" s="26"/>
      <c r="X994" s="26"/>
      <c r="Y994" s="384"/>
      <c r="Z994" s="384"/>
    </row>
    <row r="995" spans="1:26" ht="11.25" customHeight="1">
      <c r="A995" s="384"/>
      <c r="B995" s="384"/>
      <c r="C995" s="384"/>
      <c r="D995" s="384"/>
      <c r="E995" s="384"/>
      <c r="F995" s="384"/>
      <c r="G995" s="384"/>
      <c r="H995" s="385"/>
      <c r="I995" s="26"/>
      <c r="J995" s="26"/>
      <c r="K995" s="26"/>
      <c r="L995" s="384"/>
      <c r="M995" s="384"/>
      <c r="N995" s="384"/>
      <c r="O995" s="384"/>
      <c r="P995" s="384"/>
      <c r="Q995" s="384"/>
      <c r="R995" s="384"/>
      <c r="S995" s="384"/>
      <c r="T995" s="26"/>
      <c r="U995" s="26"/>
      <c r="V995" s="26"/>
      <c r="W995" s="26"/>
      <c r="X995" s="26"/>
      <c r="Y995" s="384"/>
      <c r="Z995" s="384"/>
    </row>
    <row r="996" spans="1:26" ht="11.25" customHeight="1">
      <c r="A996" s="384"/>
      <c r="B996" s="384"/>
      <c r="C996" s="384"/>
      <c r="D996" s="384"/>
      <c r="E996" s="384"/>
      <c r="F996" s="384"/>
      <c r="G996" s="384"/>
      <c r="H996" s="385"/>
      <c r="I996" s="26"/>
      <c r="J996" s="26"/>
      <c r="K996" s="26"/>
      <c r="L996" s="384"/>
      <c r="M996" s="384"/>
      <c r="N996" s="384"/>
      <c r="O996" s="384"/>
      <c r="P996" s="384"/>
      <c r="Q996" s="384"/>
      <c r="R996" s="384"/>
      <c r="S996" s="384"/>
      <c r="T996" s="26"/>
      <c r="U996" s="26"/>
      <c r="V996" s="26"/>
      <c r="W996" s="26"/>
      <c r="X996" s="26"/>
      <c r="Y996" s="384"/>
      <c r="Z996" s="384"/>
    </row>
    <row r="997" spans="1:26" ht="11.25" customHeight="1">
      <c r="A997" s="384"/>
      <c r="B997" s="384"/>
      <c r="C997" s="384"/>
      <c r="D997" s="384"/>
      <c r="E997" s="384"/>
      <c r="F997" s="384"/>
      <c r="G997" s="384"/>
      <c r="H997" s="385"/>
      <c r="I997" s="26"/>
      <c r="J997" s="26"/>
      <c r="K997" s="26"/>
      <c r="L997" s="384"/>
      <c r="M997" s="384"/>
      <c r="N997" s="384"/>
      <c r="O997" s="384"/>
      <c r="P997" s="384"/>
      <c r="Q997" s="384"/>
      <c r="R997" s="384"/>
      <c r="S997" s="384"/>
      <c r="T997" s="26"/>
      <c r="U997" s="26"/>
      <c r="V997" s="26"/>
      <c r="W997" s="26"/>
      <c r="X997" s="26"/>
      <c r="Y997" s="384"/>
      <c r="Z997" s="384"/>
    </row>
    <row r="998" spans="1:26" ht="11.25" customHeight="1">
      <c r="A998" s="384"/>
      <c r="B998" s="384"/>
      <c r="C998" s="384"/>
      <c r="D998" s="384"/>
      <c r="E998" s="384"/>
      <c r="F998" s="384"/>
      <c r="G998" s="384"/>
      <c r="H998" s="385"/>
      <c r="I998" s="26"/>
      <c r="J998" s="26"/>
      <c r="K998" s="26"/>
      <c r="L998" s="384"/>
      <c r="M998" s="384"/>
      <c r="N998" s="384"/>
      <c r="O998" s="384"/>
      <c r="P998" s="384"/>
      <c r="Q998" s="384"/>
      <c r="R998" s="384"/>
      <c r="S998" s="384"/>
      <c r="T998" s="26"/>
      <c r="U998" s="26"/>
      <c r="V998" s="26"/>
      <c r="W998" s="26"/>
      <c r="X998" s="26"/>
      <c r="Y998" s="384"/>
      <c r="Z998" s="384"/>
    </row>
    <row r="999" spans="1:26" ht="11.25" customHeight="1">
      <c r="A999" s="384"/>
      <c r="B999" s="384"/>
      <c r="C999" s="384"/>
      <c r="D999" s="384"/>
      <c r="E999" s="384"/>
      <c r="F999" s="384"/>
      <c r="G999" s="384"/>
      <c r="H999" s="385"/>
      <c r="I999" s="26"/>
      <c r="J999" s="26"/>
      <c r="K999" s="26"/>
      <c r="L999" s="384"/>
      <c r="M999" s="384"/>
      <c r="N999" s="384"/>
      <c r="O999" s="384"/>
      <c r="P999" s="384"/>
      <c r="Q999" s="384"/>
      <c r="R999" s="384"/>
      <c r="S999" s="384"/>
      <c r="T999" s="26"/>
      <c r="U999" s="26"/>
      <c r="V999" s="26"/>
      <c r="W999" s="26"/>
      <c r="X999" s="26"/>
      <c r="Y999" s="384"/>
      <c r="Z999" s="384"/>
    </row>
  </sheetData>
  <conditionalFormatting sqref="H2:H16">
    <cfRule type="expression" dxfId="8" priority="1">
      <formula>IF(LEN(H2)&lt;&gt;13,1,0)</formula>
    </cfRule>
  </conditionalFormatting>
  <dataValidations count="2">
    <dataValidation type="custom" allowBlank="1" showInputMessage="1" showErrorMessage="1" prompt="Texto Excedido - El texto de este campo no debe exceder los 1.000 caracteres. En caso de requerir insertar un texto mayor, contacte al Equipo de Costos y Presupuesto de la SDES." sqref="O3:O8" xr:uid="{8ED48245-FB02-42A0-9092-788FE8F53B34}">
      <formula1>LTE(LEN(O3),(1000))</formula1>
    </dataValidation>
    <dataValidation type="list" allowBlank="1" showErrorMessage="1" sqref="Y6" xr:uid="{13BB8A87-952B-4E5E-A68A-D71A1EB5FDED}">
      <formula1>$B$16:$B$51</formula1>
    </dataValidation>
  </dataValidations>
  <pageMargins left="0.7" right="0.7" top="0.75" bottom="0.75" header="0.3" footer="0.3"/>
  <drawing r:id="rId1"/>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808E00"/>
  </sheetPr>
  <dimension ref="A1:B23"/>
  <sheetViews>
    <sheetView topLeftCell="A6" zoomScale="80" zoomScaleNormal="80" workbookViewId="0">
      <selection activeCell="A6" sqref="A6:B6"/>
    </sheetView>
  </sheetViews>
  <sheetFormatPr baseColWidth="10" defaultColWidth="14.42578125" defaultRowHeight="15" customHeight="1"/>
  <cols>
    <col min="1" max="1" width="35.85546875" customWidth="1"/>
    <col min="2" max="2" width="79.42578125" customWidth="1"/>
    <col min="3" max="26" width="11.42578125" customWidth="1"/>
  </cols>
  <sheetData>
    <row r="1" spans="1:2" ht="27" customHeight="1">
      <c r="A1" s="823" t="s">
        <v>577</v>
      </c>
      <c r="B1" s="433"/>
    </row>
    <row r="2" spans="1:2" ht="12.75" customHeight="1">
      <c r="A2" s="25"/>
      <c r="B2" s="25"/>
    </row>
    <row r="3" spans="1:2" ht="12.75" customHeight="1">
      <c r="A3" s="125" t="s">
        <v>535</v>
      </c>
      <c r="B3" s="126"/>
    </row>
    <row r="4" spans="1:2" ht="12.75" customHeight="1">
      <c r="A4" s="127"/>
      <c r="B4" s="25"/>
    </row>
    <row r="5" spans="1:2" ht="12.75" customHeight="1">
      <c r="A5" s="824" t="s">
        <v>537</v>
      </c>
      <c r="B5" s="433"/>
    </row>
    <row r="6" spans="1:2" ht="12.75" customHeight="1">
      <c r="A6" s="824" t="s">
        <v>578</v>
      </c>
      <c r="B6" s="433"/>
    </row>
    <row r="7" spans="1:2" ht="12.75" customHeight="1">
      <c r="A7" s="824" t="s">
        <v>540</v>
      </c>
      <c r="B7" s="433"/>
    </row>
    <row r="8" spans="1:2" ht="12.75" customHeight="1">
      <c r="A8" s="824" t="s">
        <v>541</v>
      </c>
      <c r="B8" s="433"/>
    </row>
    <row r="9" spans="1:2" ht="12.75" customHeight="1">
      <c r="A9" s="824" t="s">
        <v>579</v>
      </c>
      <c r="B9" s="433"/>
    </row>
    <row r="10" spans="1:2" ht="12.75" customHeight="1">
      <c r="A10" s="128" t="s">
        <v>544</v>
      </c>
      <c r="B10" s="128"/>
    </row>
    <row r="11" spans="1:2" ht="47.25" customHeight="1">
      <c r="A11" s="822" t="s">
        <v>580</v>
      </c>
      <c r="B11" s="433"/>
    </row>
    <row r="12" spans="1:2" ht="12.75" customHeight="1">
      <c r="A12" s="822" t="s">
        <v>581</v>
      </c>
      <c r="B12" s="433"/>
    </row>
    <row r="13" spans="1:2" ht="12.75" customHeight="1">
      <c r="A13" s="822" t="s">
        <v>547</v>
      </c>
      <c r="B13" s="433"/>
    </row>
    <row r="14" spans="1:2" ht="12" customHeight="1">
      <c r="A14" s="822" t="s">
        <v>582</v>
      </c>
      <c r="B14" s="433"/>
    </row>
    <row r="15" spans="1:2" ht="12" customHeight="1">
      <c r="A15" s="822" t="s">
        <v>583</v>
      </c>
      <c r="B15" s="433"/>
    </row>
    <row r="17" spans="1:2" ht="12.75" customHeight="1">
      <c r="A17" s="35" t="s">
        <v>548</v>
      </c>
      <c r="B17" s="35" t="s">
        <v>549</v>
      </c>
    </row>
    <row r="18" spans="1:2" ht="104.25" customHeight="1">
      <c r="A18" s="143" t="s">
        <v>704</v>
      </c>
      <c r="B18" s="129" t="s">
        <v>584</v>
      </c>
    </row>
    <row r="19" spans="1:2" ht="252.75" customHeight="1">
      <c r="A19" s="143" t="s">
        <v>705</v>
      </c>
      <c r="B19" s="129" t="s">
        <v>585</v>
      </c>
    </row>
    <row r="20" spans="1:2" ht="284.25" customHeight="1">
      <c r="A20" s="143" t="s">
        <v>706</v>
      </c>
      <c r="B20" s="129" t="s">
        <v>586</v>
      </c>
    </row>
    <row r="21" spans="1:2" ht="284.25" customHeight="1">
      <c r="A21" s="144" t="s">
        <v>707</v>
      </c>
      <c r="B21" s="129" t="s">
        <v>588</v>
      </c>
    </row>
    <row r="22" spans="1:2" ht="316.5" customHeight="1">
      <c r="A22" s="143" t="s">
        <v>708</v>
      </c>
      <c r="B22" s="129" t="s">
        <v>587</v>
      </c>
    </row>
    <row r="23" spans="1:2" ht="108.75" customHeight="1">
      <c r="A23" s="143" t="s">
        <v>709</v>
      </c>
      <c r="B23" s="129" t="s">
        <v>559</v>
      </c>
    </row>
  </sheetData>
  <mergeCells count="11">
    <mergeCell ref="A12:B12"/>
    <mergeCell ref="A13:B13"/>
    <mergeCell ref="A14:B14"/>
    <mergeCell ref="A15:B15"/>
    <mergeCell ref="A1:B1"/>
    <mergeCell ref="A5:B5"/>
    <mergeCell ref="A6:B6"/>
    <mergeCell ref="A7:B7"/>
    <mergeCell ref="A8:B8"/>
    <mergeCell ref="A9:B9"/>
    <mergeCell ref="A11:B1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4DE4-0681-4E7C-A317-1F548016C322}">
  <sheetPr>
    <tabColor rgb="FF738030"/>
  </sheetPr>
  <dimension ref="A1:I184"/>
  <sheetViews>
    <sheetView showGridLines="0" tabSelected="1" topLeftCell="A130" zoomScale="66" zoomScaleNormal="66" workbookViewId="0">
      <selection activeCell="G135" sqref="G135:I135"/>
    </sheetView>
  </sheetViews>
  <sheetFormatPr baseColWidth="10" defaultColWidth="11.42578125" defaultRowHeight="18.75" customHeight="1"/>
  <cols>
    <col min="1" max="1" width="31.42578125" style="194" customWidth="1"/>
    <col min="2" max="6" width="17" style="194" customWidth="1"/>
    <col min="7" max="9" width="22.140625" style="194" customWidth="1"/>
    <col min="10" max="16384" width="11.42578125" style="148"/>
  </cols>
  <sheetData>
    <row r="1" spans="1:9" s="149" customFormat="1" ht="18.75" customHeight="1">
      <c r="A1" s="501" t="s">
        <v>0</v>
      </c>
      <c r="B1" s="502"/>
      <c r="C1" s="502"/>
      <c r="D1" s="502"/>
      <c r="E1" s="502"/>
      <c r="F1" s="502"/>
      <c r="G1" s="502"/>
      <c r="H1" s="502"/>
      <c r="I1" s="503"/>
    </row>
    <row r="2" spans="1:9" s="149" customFormat="1" ht="18.75" customHeight="1">
      <c r="A2" s="512" t="s">
        <v>1</v>
      </c>
      <c r="B2" s="513"/>
      <c r="C2" s="513"/>
      <c r="D2" s="513"/>
      <c r="E2" s="513"/>
      <c r="F2" s="513"/>
      <c r="G2" s="513"/>
      <c r="H2" s="513"/>
      <c r="I2" s="514"/>
    </row>
    <row r="3" spans="1:9" s="149" customFormat="1" ht="18.75" customHeight="1">
      <c r="A3" s="512" t="s">
        <v>711</v>
      </c>
      <c r="B3" s="513"/>
      <c r="C3" s="513"/>
      <c r="D3" s="513"/>
      <c r="E3" s="513"/>
      <c r="F3" s="513"/>
      <c r="G3" s="513"/>
      <c r="H3" s="513"/>
      <c r="I3" s="514"/>
    </row>
    <row r="4" spans="1:9" s="149" customFormat="1" ht="18.75" customHeight="1">
      <c r="A4" s="490" t="s">
        <v>988</v>
      </c>
      <c r="B4" s="490"/>
      <c r="C4" s="490"/>
      <c r="D4" s="490"/>
      <c r="E4" s="490"/>
      <c r="F4" s="491" t="s">
        <v>989</v>
      </c>
      <c r="G4" s="491"/>
      <c r="H4" s="491"/>
      <c r="I4" s="491"/>
    </row>
    <row r="5" spans="1:9" ht="39.75" customHeight="1">
      <c r="A5" s="472" t="s">
        <v>712</v>
      </c>
      <c r="B5" s="486"/>
      <c r="C5" s="486"/>
      <c r="D5" s="486"/>
      <c r="E5" s="486"/>
      <c r="F5" s="486"/>
      <c r="G5" s="486"/>
      <c r="H5" s="486"/>
      <c r="I5" s="473"/>
    </row>
    <row r="6" spans="1:9" ht="39.75" customHeight="1">
      <c r="A6" s="472" t="s">
        <v>713</v>
      </c>
      <c r="B6" s="486"/>
      <c r="C6" s="486"/>
      <c r="D6" s="486"/>
      <c r="E6" s="486"/>
      <c r="F6" s="486"/>
      <c r="G6" s="486"/>
      <c r="H6" s="486"/>
      <c r="I6" s="473"/>
    </row>
    <row r="7" spans="1:9" ht="39.75" customHeight="1">
      <c r="A7" s="189" t="s">
        <v>714</v>
      </c>
      <c r="B7" s="190">
        <v>1</v>
      </c>
      <c r="C7" s="472" t="s">
        <v>715</v>
      </c>
      <c r="D7" s="473"/>
      <c r="E7" s="504" t="s">
        <v>837</v>
      </c>
      <c r="F7" s="505"/>
      <c r="G7" s="506"/>
      <c r="H7" s="189" t="s">
        <v>716</v>
      </c>
      <c r="I7" s="191" t="s">
        <v>838</v>
      </c>
    </row>
    <row r="8" spans="1:9" ht="24.75" customHeight="1">
      <c r="A8" s="189" t="s">
        <v>717</v>
      </c>
      <c r="B8" s="468" t="s">
        <v>839</v>
      </c>
      <c r="C8" s="468"/>
      <c r="D8" s="468"/>
      <c r="E8" s="472" t="s">
        <v>718</v>
      </c>
      <c r="F8" s="473"/>
      <c r="G8" s="507" t="s">
        <v>840</v>
      </c>
      <c r="H8" s="507"/>
      <c r="I8" s="507"/>
    </row>
    <row r="9" spans="1:9" ht="60" customHeight="1">
      <c r="A9" s="189" t="s">
        <v>719</v>
      </c>
      <c r="B9" s="468" t="s">
        <v>841</v>
      </c>
      <c r="C9" s="468"/>
      <c r="D9" s="468"/>
      <c r="E9" s="468"/>
      <c r="F9" s="468"/>
      <c r="G9" s="468"/>
      <c r="H9" s="468"/>
      <c r="I9" s="468"/>
    </row>
    <row r="10" spans="1:9" ht="24" customHeight="1">
      <c r="A10" s="189" t="s">
        <v>720</v>
      </c>
      <c r="B10" s="552" t="s">
        <v>842</v>
      </c>
      <c r="C10" s="552"/>
      <c r="D10" s="552"/>
      <c r="E10" s="552"/>
      <c r="F10" s="552"/>
      <c r="G10" s="552"/>
      <c r="H10" s="552"/>
      <c r="I10" s="552"/>
    </row>
    <row r="11" spans="1:9" ht="39.75" customHeight="1">
      <c r="A11" s="189" t="s">
        <v>721</v>
      </c>
      <c r="B11" s="182" t="s">
        <v>722</v>
      </c>
      <c r="C11" s="182" t="s">
        <v>771</v>
      </c>
      <c r="D11" s="182" t="s">
        <v>723</v>
      </c>
      <c r="E11" s="515" t="s">
        <v>724</v>
      </c>
      <c r="F11" s="516"/>
      <c r="G11" s="519" t="s">
        <v>725</v>
      </c>
      <c r="H11" s="519" t="s">
        <v>726</v>
      </c>
      <c r="I11" s="519" t="s">
        <v>889</v>
      </c>
    </row>
    <row r="12" spans="1:9" ht="39.75" customHeight="1">
      <c r="A12" s="189" t="s">
        <v>727</v>
      </c>
      <c r="B12" s="182" t="s">
        <v>722</v>
      </c>
      <c r="C12" s="182" t="s">
        <v>722</v>
      </c>
      <c r="D12" s="182" t="s">
        <v>926</v>
      </c>
      <c r="E12" s="517"/>
      <c r="F12" s="518"/>
      <c r="G12" s="520"/>
      <c r="H12" s="520"/>
      <c r="I12" s="520"/>
    </row>
    <row r="13" spans="1:9" ht="124.5" customHeight="1">
      <c r="A13" s="189" t="s">
        <v>728</v>
      </c>
      <c r="B13" s="260">
        <v>15</v>
      </c>
      <c r="C13" s="189" t="s">
        <v>729</v>
      </c>
      <c r="D13" s="260">
        <v>25.4</v>
      </c>
      <c r="E13" s="525" t="s">
        <v>730</v>
      </c>
      <c r="F13" s="526"/>
      <c r="G13" s="492" t="s">
        <v>927</v>
      </c>
      <c r="H13" s="527"/>
      <c r="I13" s="528"/>
    </row>
    <row r="14" spans="1:9" ht="39.75" customHeight="1">
      <c r="A14" s="472" t="s">
        <v>731</v>
      </c>
      <c r="B14" s="486"/>
      <c r="C14" s="486"/>
      <c r="D14" s="486"/>
      <c r="E14" s="486"/>
      <c r="F14" s="486"/>
      <c r="G14" s="486"/>
      <c r="H14" s="486"/>
      <c r="I14" s="473"/>
    </row>
    <row r="15" spans="1:9" ht="106.5" customHeight="1">
      <c r="A15" s="189" t="s">
        <v>732</v>
      </c>
      <c r="B15" s="529" t="s">
        <v>843</v>
      </c>
      <c r="C15" s="530"/>
      <c r="D15" s="189" t="s">
        <v>733</v>
      </c>
      <c r="E15" s="504" t="s">
        <v>844</v>
      </c>
      <c r="F15" s="531"/>
      <c r="G15" s="189" t="s">
        <v>734</v>
      </c>
      <c r="H15" s="529" t="s">
        <v>845</v>
      </c>
      <c r="I15" s="530"/>
    </row>
    <row r="16" spans="1:9" ht="39.75" customHeight="1">
      <c r="A16" s="189" t="s">
        <v>735</v>
      </c>
      <c r="B16" s="521" t="s">
        <v>846</v>
      </c>
      <c r="C16" s="532"/>
      <c r="D16" s="532"/>
      <c r="E16" s="532"/>
      <c r="F16" s="532"/>
      <c r="G16" s="532"/>
      <c r="H16" s="532"/>
      <c r="I16" s="532"/>
    </row>
    <row r="17" spans="1:9" ht="39.75" customHeight="1">
      <c r="A17" s="189" t="s">
        <v>736</v>
      </c>
      <c r="B17" s="192" t="s">
        <v>603</v>
      </c>
      <c r="C17" s="189" t="s">
        <v>737</v>
      </c>
      <c r="D17" s="192" t="s">
        <v>604</v>
      </c>
      <c r="E17" s="472" t="s">
        <v>738</v>
      </c>
      <c r="F17" s="473"/>
      <c r="G17" s="193" t="s">
        <v>616</v>
      </c>
      <c r="H17" s="189" t="s">
        <v>739</v>
      </c>
      <c r="I17" s="260">
        <v>25.4</v>
      </c>
    </row>
    <row r="18" spans="1:9" ht="91.5" customHeight="1">
      <c r="A18" s="189" t="s">
        <v>740</v>
      </c>
      <c r="B18" s="468" t="s">
        <v>847</v>
      </c>
      <c r="C18" s="468"/>
      <c r="D18" s="468"/>
      <c r="E18" s="468"/>
      <c r="F18" s="468"/>
      <c r="G18" s="468"/>
      <c r="H18" s="468"/>
      <c r="I18" s="468"/>
    </row>
    <row r="19" spans="1:9" ht="213" customHeight="1">
      <c r="A19" s="189" t="s">
        <v>741</v>
      </c>
      <c r="B19" s="469" t="s">
        <v>848</v>
      </c>
      <c r="C19" s="470"/>
      <c r="D19" s="471"/>
      <c r="E19" s="472" t="s">
        <v>742</v>
      </c>
      <c r="F19" s="473"/>
      <c r="G19" s="469" t="s">
        <v>849</v>
      </c>
      <c r="H19" s="470"/>
      <c r="I19" s="471"/>
    </row>
    <row r="20" spans="1:9" ht="39.75" customHeight="1">
      <c r="A20" s="472" t="s">
        <v>743</v>
      </c>
      <c r="B20" s="486"/>
      <c r="C20" s="486"/>
      <c r="D20" s="486"/>
      <c r="E20" s="486"/>
      <c r="F20" s="486"/>
      <c r="G20" s="486"/>
      <c r="H20" s="486"/>
      <c r="I20" s="473"/>
    </row>
    <row r="21" spans="1:9" ht="39.75" customHeight="1">
      <c r="A21" s="189" t="s">
        <v>744</v>
      </c>
      <c r="B21" s="553" t="s">
        <v>850</v>
      </c>
      <c r="C21" s="554"/>
      <c r="D21" s="554"/>
      <c r="E21" s="554"/>
      <c r="F21" s="554"/>
      <c r="G21" s="554"/>
      <c r="H21" s="554"/>
      <c r="I21" s="555"/>
    </row>
    <row r="22" spans="1:9" ht="39.75" customHeight="1">
      <c r="A22" s="189" t="s">
        <v>745</v>
      </c>
      <c r="B22" s="472" t="s">
        <v>746</v>
      </c>
      <c r="C22" s="473"/>
      <c r="D22" s="472" t="s">
        <v>747</v>
      </c>
      <c r="E22" s="473"/>
      <c r="F22" s="472" t="s">
        <v>748</v>
      </c>
      <c r="G22" s="473"/>
      <c r="H22" s="472" t="s">
        <v>749</v>
      </c>
      <c r="I22" s="473"/>
    </row>
    <row r="23" spans="1:9" ht="44.25" customHeight="1">
      <c r="A23" s="189" t="s">
        <v>750</v>
      </c>
      <c r="B23" s="552" t="s">
        <v>842</v>
      </c>
      <c r="C23" s="552"/>
      <c r="D23" s="521" t="s">
        <v>640</v>
      </c>
      <c r="E23" s="521"/>
      <c r="F23" s="521" t="s">
        <v>640</v>
      </c>
      <c r="G23" s="521"/>
      <c r="H23" s="522" t="s">
        <v>640</v>
      </c>
      <c r="I23" s="523"/>
    </row>
    <row r="24" spans="1:9" ht="39.75" customHeight="1">
      <c r="A24" s="189" t="s">
        <v>751</v>
      </c>
      <c r="B24" s="550" t="s">
        <v>851</v>
      </c>
      <c r="C24" s="551"/>
      <c r="D24" s="550" t="s">
        <v>640</v>
      </c>
      <c r="E24" s="551"/>
      <c r="F24" s="521" t="s">
        <v>640</v>
      </c>
      <c r="G24" s="521"/>
      <c r="H24" s="522" t="s">
        <v>640</v>
      </c>
      <c r="I24" s="523"/>
    </row>
    <row r="25" spans="1:9" ht="39.75" customHeight="1">
      <c r="A25" s="189" t="s">
        <v>752</v>
      </c>
      <c r="B25" s="524" t="s">
        <v>852</v>
      </c>
      <c r="C25" s="524"/>
      <c r="D25" s="524" t="s">
        <v>640</v>
      </c>
      <c r="E25" s="524"/>
      <c r="F25" s="521" t="s">
        <v>640</v>
      </c>
      <c r="G25" s="521"/>
      <c r="H25" s="522" t="s">
        <v>640</v>
      </c>
      <c r="I25" s="523"/>
    </row>
    <row r="26" spans="1:9" ht="39.75" customHeight="1">
      <c r="A26" s="189" t="s">
        <v>753</v>
      </c>
      <c r="B26" s="521" t="s">
        <v>616</v>
      </c>
      <c r="C26" s="521"/>
      <c r="D26" s="521" t="s">
        <v>640</v>
      </c>
      <c r="E26" s="521"/>
      <c r="F26" s="521" t="s">
        <v>640</v>
      </c>
      <c r="G26" s="521"/>
      <c r="H26" s="522" t="s">
        <v>640</v>
      </c>
      <c r="I26" s="523"/>
    </row>
    <row r="27" spans="1:9" ht="57" customHeight="1">
      <c r="A27" s="189" t="s">
        <v>754</v>
      </c>
      <c r="B27" s="521" t="s">
        <v>843</v>
      </c>
      <c r="C27" s="521"/>
      <c r="D27" s="521" t="s">
        <v>640</v>
      </c>
      <c r="E27" s="521"/>
      <c r="F27" s="521" t="s">
        <v>640</v>
      </c>
      <c r="G27" s="521"/>
      <c r="H27" s="522" t="s">
        <v>640</v>
      </c>
      <c r="I27" s="523"/>
    </row>
    <row r="28" spans="1:9" ht="201" customHeight="1">
      <c r="A28" s="189" t="s">
        <v>755</v>
      </c>
      <c r="B28" s="524" t="s">
        <v>853</v>
      </c>
      <c r="C28" s="524"/>
      <c r="D28" s="524" t="s">
        <v>640</v>
      </c>
      <c r="E28" s="524"/>
      <c r="F28" s="521" t="s">
        <v>640</v>
      </c>
      <c r="G28" s="521"/>
      <c r="H28" s="522" t="s">
        <v>640</v>
      </c>
      <c r="I28" s="523"/>
    </row>
    <row r="29" spans="1:9" ht="39.75" customHeight="1">
      <c r="A29" s="472" t="s">
        <v>756</v>
      </c>
      <c r="B29" s="486"/>
      <c r="C29" s="486"/>
      <c r="D29" s="486"/>
      <c r="E29" s="486"/>
      <c r="F29" s="486"/>
      <c r="G29" s="486"/>
      <c r="H29" s="486"/>
      <c r="I29" s="473"/>
    </row>
    <row r="30" spans="1:9" ht="39.75" customHeight="1">
      <c r="A30" s="189" t="s">
        <v>757</v>
      </c>
      <c r="B30" s="477" t="s">
        <v>845</v>
      </c>
      <c r="C30" s="478"/>
      <c r="D30" s="479"/>
      <c r="E30" s="189" t="s">
        <v>758</v>
      </c>
      <c r="F30" s="509" t="s">
        <v>845</v>
      </c>
      <c r="G30" s="510"/>
      <c r="H30" s="510"/>
      <c r="I30" s="511"/>
    </row>
    <row r="31" spans="1:9" ht="39.75" customHeight="1">
      <c r="A31" s="189" t="s">
        <v>759</v>
      </c>
      <c r="B31" s="508" t="s">
        <v>845</v>
      </c>
      <c r="C31" s="508"/>
      <c r="D31" s="508"/>
      <c r="E31" s="508"/>
      <c r="F31" s="508"/>
      <c r="G31" s="508"/>
      <c r="H31" s="508"/>
      <c r="I31" s="508"/>
    </row>
    <row r="32" spans="1:9" ht="39.75" customHeight="1">
      <c r="A32" s="189" t="s">
        <v>760</v>
      </c>
      <c r="B32" s="508" t="s">
        <v>845</v>
      </c>
      <c r="C32" s="508"/>
      <c r="D32" s="508"/>
      <c r="E32" s="508"/>
      <c r="F32" s="508"/>
      <c r="G32" s="508"/>
      <c r="H32" s="508"/>
      <c r="I32" s="508"/>
    </row>
    <row r="33" spans="1:9" ht="39.75" customHeight="1">
      <c r="A33" s="189" t="s">
        <v>761</v>
      </c>
      <c r="B33" s="477" t="s">
        <v>845</v>
      </c>
      <c r="C33" s="478"/>
      <c r="D33" s="479"/>
      <c r="E33" s="189" t="s">
        <v>762</v>
      </c>
      <c r="F33" s="477" t="s">
        <v>845</v>
      </c>
      <c r="G33" s="478"/>
      <c r="H33" s="478"/>
      <c r="I33" s="479"/>
    </row>
    <row r="34" spans="1:9" ht="39.75" customHeight="1">
      <c r="A34" s="480" t="s">
        <v>763</v>
      </c>
      <c r="B34" s="481"/>
      <c r="C34" s="480" t="s">
        <v>764</v>
      </c>
      <c r="D34" s="481"/>
      <c r="E34" s="480" t="s">
        <v>765</v>
      </c>
      <c r="F34" s="482"/>
      <c r="G34" s="481"/>
      <c r="H34" s="480" t="s">
        <v>766</v>
      </c>
      <c r="I34" s="481"/>
    </row>
    <row r="35" spans="1:9" ht="39.75" customHeight="1">
      <c r="A35" s="492" t="s">
        <v>836</v>
      </c>
      <c r="B35" s="493"/>
      <c r="C35" s="494" t="s">
        <v>854</v>
      </c>
      <c r="D35" s="495"/>
      <c r="E35" s="496" t="s">
        <v>855</v>
      </c>
      <c r="F35" s="497"/>
      <c r="G35" s="498"/>
      <c r="H35" s="499" t="s">
        <v>856</v>
      </c>
      <c r="I35" s="500"/>
    </row>
    <row r="36" spans="1:9" ht="39.75" customHeight="1">
      <c r="A36" s="483" t="s">
        <v>767</v>
      </c>
      <c r="B36" s="484"/>
      <c r="C36" s="484"/>
      <c r="D36" s="484"/>
      <c r="E36" s="484"/>
      <c r="F36" s="484"/>
      <c r="G36" s="484"/>
      <c r="H36" s="484"/>
      <c r="I36" s="485"/>
    </row>
    <row r="37" spans="1:9" ht="39.75" customHeight="1">
      <c r="A37" s="189" t="s">
        <v>768</v>
      </c>
      <c r="B37" s="472" t="s">
        <v>769</v>
      </c>
      <c r="C37" s="486"/>
      <c r="D37" s="486"/>
      <c r="E37" s="486"/>
      <c r="F37" s="486"/>
      <c r="G37" s="486"/>
      <c r="H37" s="473"/>
      <c r="I37" s="189" t="s">
        <v>770</v>
      </c>
    </row>
    <row r="38" spans="1:9" ht="39.75" customHeight="1">
      <c r="A38" s="328"/>
      <c r="B38" s="465"/>
      <c r="C38" s="466"/>
      <c r="D38" s="466"/>
      <c r="E38" s="466"/>
      <c r="F38" s="466"/>
      <c r="G38" s="466"/>
      <c r="H38" s="467"/>
      <c r="I38" s="329"/>
    </row>
    <row r="40" spans="1:9" ht="18.75" customHeight="1">
      <c r="A40" s="501" t="s">
        <v>0</v>
      </c>
      <c r="B40" s="502"/>
      <c r="C40" s="502"/>
      <c r="D40" s="502"/>
      <c r="E40" s="502"/>
      <c r="F40" s="502"/>
      <c r="G40" s="502"/>
      <c r="H40" s="502"/>
      <c r="I40" s="503"/>
    </row>
    <row r="41" spans="1:9" ht="18.75" customHeight="1">
      <c r="A41" s="512" t="s">
        <v>1</v>
      </c>
      <c r="B41" s="513"/>
      <c r="C41" s="513"/>
      <c r="D41" s="513"/>
      <c r="E41" s="513"/>
      <c r="F41" s="513"/>
      <c r="G41" s="513"/>
      <c r="H41" s="513"/>
      <c r="I41" s="514"/>
    </row>
    <row r="42" spans="1:9" ht="18.75" customHeight="1">
      <c r="A42" s="512" t="s">
        <v>711</v>
      </c>
      <c r="B42" s="513"/>
      <c r="C42" s="513"/>
      <c r="D42" s="513"/>
      <c r="E42" s="513"/>
      <c r="F42" s="513"/>
      <c r="G42" s="513"/>
      <c r="H42" s="513"/>
      <c r="I42" s="514"/>
    </row>
    <row r="43" spans="1:9" ht="18.75" customHeight="1">
      <c r="A43" s="490" t="s">
        <v>988</v>
      </c>
      <c r="B43" s="490"/>
      <c r="C43" s="490"/>
      <c r="D43" s="490"/>
      <c r="E43" s="490"/>
      <c r="F43" s="491" t="s">
        <v>989</v>
      </c>
      <c r="G43" s="491"/>
      <c r="H43" s="491"/>
      <c r="I43" s="491"/>
    </row>
    <row r="44" spans="1:9" ht="18.75" customHeight="1">
      <c r="A44" s="472" t="s">
        <v>712</v>
      </c>
      <c r="B44" s="486"/>
      <c r="C44" s="486"/>
      <c r="D44" s="486"/>
      <c r="E44" s="486"/>
      <c r="F44" s="486"/>
      <c r="G44" s="486"/>
      <c r="H44" s="486"/>
      <c r="I44" s="473"/>
    </row>
    <row r="45" spans="1:9" ht="18.75" customHeight="1">
      <c r="A45" s="472" t="s">
        <v>713</v>
      </c>
      <c r="B45" s="486"/>
      <c r="C45" s="486"/>
      <c r="D45" s="486"/>
      <c r="E45" s="486"/>
      <c r="F45" s="486"/>
      <c r="G45" s="486"/>
      <c r="H45" s="486"/>
      <c r="I45" s="473"/>
    </row>
    <row r="46" spans="1:9" ht="35.25" customHeight="1">
      <c r="A46" s="189" t="s">
        <v>714</v>
      </c>
      <c r="B46" s="190">
        <v>2</v>
      </c>
      <c r="C46" s="472" t="s">
        <v>715</v>
      </c>
      <c r="D46" s="473"/>
      <c r="E46" s="504" t="s">
        <v>837</v>
      </c>
      <c r="F46" s="505"/>
      <c r="G46" s="506"/>
      <c r="H46" s="189" t="s">
        <v>716</v>
      </c>
      <c r="I46" s="191" t="s">
        <v>838</v>
      </c>
    </row>
    <row r="47" spans="1:9" ht="18.75" customHeight="1">
      <c r="A47" s="189" t="s">
        <v>717</v>
      </c>
      <c r="B47" s="468" t="s">
        <v>839</v>
      </c>
      <c r="C47" s="468"/>
      <c r="D47" s="468"/>
      <c r="E47" s="472" t="s">
        <v>718</v>
      </c>
      <c r="F47" s="473"/>
      <c r="G47" s="507" t="s">
        <v>840</v>
      </c>
      <c r="H47" s="507"/>
      <c r="I47" s="507"/>
    </row>
    <row r="48" spans="1:9" ht="51.75" customHeight="1">
      <c r="A48" s="189" t="s">
        <v>719</v>
      </c>
      <c r="B48" s="468" t="s">
        <v>857</v>
      </c>
      <c r="C48" s="468"/>
      <c r="D48" s="468"/>
      <c r="E48" s="468"/>
      <c r="F48" s="468"/>
      <c r="G48" s="468"/>
      <c r="H48" s="468"/>
      <c r="I48" s="468"/>
    </row>
    <row r="49" spans="1:9" ht="40.5" customHeight="1">
      <c r="A49" s="189" t="s">
        <v>720</v>
      </c>
      <c r="B49" s="468" t="s">
        <v>858</v>
      </c>
      <c r="C49" s="468"/>
      <c r="D49" s="468"/>
      <c r="E49" s="468"/>
      <c r="F49" s="468"/>
      <c r="G49" s="468"/>
      <c r="H49" s="468"/>
      <c r="I49" s="468"/>
    </row>
    <row r="50" spans="1:9" ht="18.75" customHeight="1">
      <c r="A50" s="189" t="s">
        <v>721</v>
      </c>
      <c r="B50" s="182" t="s">
        <v>722</v>
      </c>
      <c r="C50" s="195" t="s">
        <v>771</v>
      </c>
      <c r="D50" s="182" t="s">
        <v>723</v>
      </c>
      <c r="E50" s="515" t="s">
        <v>724</v>
      </c>
      <c r="F50" s="516"/>
      <c r="G50" s="519" t="s">
        <v>725</v>
      </c>
      <c r="H50" s="519" t="s">
        <v>726</v>
      </c>
      <c r="I50" s="519" t="s">
        <v>889</v>
      </c>
    </row>
    <row r="51" spans="1:9" ht="29.25" customHeight="1">
      <c r="A51" s="189" t="s">
        <v>727</v>
      </c>
      <c r="B51" s="182" t="s">
        <v>722</v>
      </c>
      <c r="C51" s="195" t="s">
        <v>722</v>
      </c>
      <c r="D51" s="182" t="s">
        <v>926</v>
      </c>
      <c r="E51" s="517"/>
      <c r="F51" s="518"/>
      <c r="G51" s="520"/>
      <c r="H51" s="520"/>
      <c r="I51" s="520"/>
    </row>
    <row r="52" spans="1:9" ht="37.5" customHeight="1">
      <c r="A52" s="189" t="s">
        <v>728</v>
      </c>
      <c r="B52" s="260">
        <v>12.12</v>
      </c>
      <c r="C52" s="189" t="s">
        <v>729</v>
      </c>
      <c r="D52" s="260">
        <v>3.89</v>
      </c>
      <c r="E52" s="525" t="s">
        <v>730</v>
      </c>
      <c r="F52" s="526"/>
      <c r="G52" s="492" t="s">
        <v>928</v>
      </c>
      <c r="H52" s="527"/>
      <c r="I52" s="528"/>
    </row>
    <row r="53" spans="1:9" ht="18.75" customHeight="1">
      <c r="A53" s="472" t="s">
        <v>731</v>
      </c>
      <c r="B53" s="486"/>
      <c r="C53" s="486"/>
      <c r="D53" s="486"/>
      <c r="E53" s="486"/>
      <c r="F53" s="486"/>
      <c r="G53" s="486"/>
      <c r="H53" s="486"/>
      <c r="I53" s="473"/>
    </row>
    <row r="54" spans="1:9" ht="60.75" customHeight="1">
      <c r="A54" s="189" t="s">
        <v>732</v>
      </c>
      <c r="B54" s="529" t="s">
        <v>843</v>
      </c>
      <c r="C54" s="530"/>
      <c r="D54" s="189" t="s">
        <v>733</v>
      </c>
      <c r="E54" s="504"/>
      <c r="F54" s="531"/>
      <c r="G54" s="189" t="s">
        <v>734</v>
      </c>
      <c r="H54" s="529" t="s">
        <v>845</v>
      </c>
      <c r="I54" s="530"/>
    </row>
    <row r="55" spans="1:9" ht="34.5" customHeight="1">
      <c r="A55" s="189" t="s">
        <v>735</v>
      </c>
      <c r="B55" s="521" t="s">
        <v>846</v>
      </c>
      <c r="C55" s="532"/>
      <c r="D55" s="532"/>
      <c r="E55" s="532"/>
      <c r="F55" s="532"/>
      <c r="G55" s="532"/>
      <c r="H55" s="532"/>
      <c r="I55" s="532"/>
    </row>
    <row r="56" spans="1:9" ht="40.5" customHeight="1">
      <c r="A56" s="189" t="s">
        <v>736</v>
      </c>
      <c r="B56" s="192" t="s">
        <v>603</v>
      </c>
      <c r="C56" s="189" t="s">
        <v>737</v>
      </c>
      <c r="D56" s="192" t="s">
        <v>604</v>
      </c>
      <c r="E56" s="472" t="s">
        <v>738</v>
      </c>
      <c r="F56" s="473"/>
      <c r="G56" s="193" t="s">
        <v>616</v>
      </c>
      <c r="H56" s="189" t="s">
        <v>739</v>
      </c>
      <c r="I56" s="260">
        <v>3.89</v>
      </c>
    </row>
    <row r="57" spans="1:9" ht="84.75" customHeight="1">
      <c r="A57" s="189" t="s">
        <v>740</v>
      </c>
      <c r="B57" s="468" t="s">
        <v>847</v>
      </c>
      <c r="C57" s="468"/>
      <c r="D57" s="468"/>
      <c r="E57" s="468"/>
      <c r="F57" s="468"/>
      <c r="G57" s="468"/>
      <c r="H57" s="468"/>
      <c r="I57" s="468"/>
    </row>
    <row r="58" spans="1:9" ht="223.5" customHeight="1">
      <c r="A58" s="189" t="s">
        <v>741</v>
      </c>
      <c r="B58" s="469" t="s">
        <v>859</v>
      </c>
      <c r="C58" s="470"/>
      <c r="D58" s="471"/>
      <c r="E58" s="472" t="s">
        <v>742</v>
      </c>
      <c r="F58" s="473"/>
      <c r="G58" s="553" t="s">
        <v>860</v>
      </c>
      <c r="H58" s="554"/>
      <c r="I58" s="555"/>
    </row>
    <row r="59" spans="1:9" ht="18.75" customHeight="1">
      <c r="A59" s="472" t="s">
        <v>743</v>
      </c>
      <c r="B59" s="486"/>
      <c r="C59" s="486"/>
      <c r="D59" s="486"/>
      <c r="E59" s="486"/>
      <c r="F59" s="486"/>
      <c r="G59" s="486"/>
      <c r="H59" s="486"/>
      <c r="I59" s="473"/>
    </row>
    <row r="60" spans="1:9" ht="18.75" customHeight="1">
      <c r="A60" s="189" t="s">
        <v>744</v>
      </c>
      <c r="B60" s="469" t="s">
        <v>861</v>
      </c>
      <c r="C60" s="470"/>
      <c r="D60" s="470"/>
      <c r="E60" s="470"/>
      <c r="F60" s="470"/>
      <c r="G60" s="470"/>
      <c r="H60" s="470"/>
      <c r="I60" s="471"/>
    </row>
    <row r="61" spans="1:9" ht="18.75" customHeight="1">
      <c r="A61" s="189" t="s">
        <v>745</v>
      </c>
      <c r="B61" s="472" t="s">
        <v>746</v>
      </c>
      <c r="C61" s="473"/>
      <c r="D61" s="472" t="s">
        <v>747</v>
      </c>
      <c r="E61" s="473"/>
      <c r="F61" s="472" t="s">
        <v>748</v>
      </c>
      <c r="G61" s="473"/>
      <c r="H61" s="472" t="s">
        <v>749</v>
      </c>
      <c r="I61" s="473"/>
    </row>
    <row r="62" spans="1:9" ht="51" customHeight="1">
      <c r="A62" s="189" t="s">
        <v>750</v>
      </c>
      <c r="B62" s="468" t="s">
        <v>858</v>
      </c>
      <c r="C62" s="468"/>
      <c r="D62" s="521" t="s">
        <v>640</v>
      </c>
      <c r="E62" s="521"/>
      <c r="F62" s="521" t="s">
        <v>640</v>
      </c>
      <c r="G62" s="521"/>
      <c r="H62" s="522" t="s">
        <v>640</v>
      </c>
      <c r="I62" s="523"/>
    </row>
    <row r="63" spans="1:9" ht="18.75" customHeight="1">
      <c r="A63" s="189" t="s">
        <v>751</v>
      </c>
      <c r="B63" s="550" t="s">
        <v>851</v>
      </c>
      <c r="C63" s="551"/>
      <c r="D63" s="550" t="s">
        <v>640</v>
      </c>
      <c r="E63" s="551"/>
      <c r="F63" s="521" t="s">
        <v>640</v>
      </c>
      <c r="G63" s="521"/>
      <c r="H63" s="522" t="s">
        <v>640</v>
      </c>
      <c r="I63" s="523"/>
    </row>
    <row r="64" spans="1:9" ht="18.75" customHeight="1">
      <c r="A64" s="189" t="s">
        <v>752</v>
      </c>
      <c r="B64" s="524" t="s">
        <v>852</v>
      </c>
      <c r="C64" s="524"/>
      <c r="D64" s="524" t="s">
        <v>640</v>
      </c>
      <c r="E64" s="524"/>
      <c r="F64" s="521" t="s">
        <v>640</v>
      </c>
      <c r="G64" s="521"/>
      <c r="H64" s="522" t="s">
        <v>640</v>
      </c>
      <c r="I64" s="523"/>
    </row>
    <row r="65" spans="1:9" ht="18.75" customHeight="1">
      <c r="A65" s="189" t="s">
        <v>753</v>
      </c>
      <c r="B65" s="521" t="s">
        <v>616</v>
      </c>
      <c r="C65" s="521"/>
      <c r="D65" s="521" t="s">
        <v>640</v>
      </c>
      <c r="E65" s="521"/>
      <c r="F65" s="521" t="s">
        <v>640</v>
      </c>
      <c r="G65" s="521"/>
      <c r="H65" s="522" t="s">
        <v>640</v>
      </c>
      <c r="I65" s="523"/>
    </row>
    <row r="66" spans="1:9" ht="44.25" customHeight="1">
      <c r="A66" s="189" t="s">
        <v>754</v>
      </c>
      <c r="B66" s="521" t="s">
        <v>862</v>
      </c>
      <c r="C66" s="521"/>
      <c r="D66" s="521" t="s">
        <v>640</v>
      </c>
      <c r="E66" s="521"/>
      <c r="F66" s="521" t="s">
        <v>640</v>
      </c>
      <c r="G66" s="521"/>
      <c r="H66" s="522" t="s">
        <v>640</v>
      </c>
      <c r="I66" s="523"/>
    </row>
    <row r="67" spans="1:9" ht="96" customHeight="1">
      <c r="A67" s="189" t="s">
        <v>755</v>
      </c>
      <c r="B67" s="524" t="s">
        <v>863</v>
      </c>
      <c r="C67" s="524"/>
      <c r="D67" s="524" t="s">
        <v>640</v>
      </c>
      <c r="E67" s="524"/>
      <c r="F67" s="521" t="s">
        <v>640</v>
      </c>
      <c r="G67" s="521"/>
      <c r="H67" s="522" t="s">
        <v>640</v>
      </c>
      <c r="I67" s="523"/>
    </row>
    <row r="68" spans="1:9" ht="18.75" customHeight="1">
      <c r="A68" s="472" t="s">
        <v>756</v>
      </c>
      <c r="B68" s="486"/>
      <c r="C68" s="486"/>
      <c r="D68" s="486"/>
      <c r="E68" s="486"/>
      <c r="F68" s="486"/>
      <c r="G68" s="486"/>
      <c r="H68" s="486"/>
      <c r="I68" s="473"/>
    </row>
    <row r="69" spans="1:9" ht="32.25" customHeight="1">
      <c r="A69" s="189" t="s">
        <v>757</v>
      </c>
      <c r="B69" s="477" t="s">
        <v>845</v>
      </c>
      <c r="C69" s="478"/>
      <c r="D69" s="479"/>
      <c r="E69" s="189" t="s">
        <v>758</v>
      </c>
      <c r="F69" s="509" t="s">
        <v>845</v>
      </c>
      <c r="G69" s="510"/>
      <c r="H69" s="510"/>
      <c r="I69" s="511"/>
    </row>
    <row r="70" spans="1:9" ht="18.75" customHeight="1">
      <c r="A70" s="189" t="s">
        <v>759</v>
      </c>
      <c r="B70" s="508" t="s">
        <v>845</v>
      </c>
      <c r="C70" s="508"/>
      <c r="D70" s="508"/>
      <c r="E70" s="508"/>
      <c r="F70" s="508"/>
      <c r="G70" s="508"/>
      <c r="H70" s="508"/>
      <c r="I70" s="508"/>
    </row>
    <row r="71" spans="1:9" ht="18.75" customHeight="1">
      <c r="A71" s="189" t="s">
        <v>760</v>
      </c>
      <c r="B71" s="508" t="s">
        <v>845</v>
      </c>
      <c r="C71" s="508"/>
      <c r="D71" s="508"/>
      <c r="E71" s="508"/>
      <c r="F71" s="508"/>
      <c r="G71" s="508"/>
      <c r="H71" s="508"/>
      <c r="I71" s="508"/>
    </row>
    <row r="72" spans="1:9" ht="18.75" customHeight="1">
      <c r="A72" s="189" t="s">
        <v>761</v>
      </c>
      <c r="B72" s="477" t="s">
        <v>845</v>
      </c>
      <c r="C72" s="478"/>
      <c r="D72" s="479"/>
      <c r="E72" s="189" t="s">
        <v>762</v>
      </c>
      <c r="F72" s="477" t="s">
        <v>845</v>
      </c>
      <c r="G72" s="478"/>
      <c r="H72" s="478"/>
      <c r="I72" s="479"/>
    </row>
    <row r="73" spans="1:9" ht="30.75" customHeight="1">
      <c r="A73" s="480" t="s">
        <v>763</v>
      </c>
      <c r="B73" s="481"/>
      <c r="C73" s="480" t="s">
        <v>764</v>
      </c>
      <c r="D73" s="481"/>
      <c r="E73" s="480" t="s">
        <v>765</v>
      </c>
      <c r="F73" s="482"/>
      <c r="G73" s="481"/>
      <c r="H73" s="480" t="s">
        <v>766</v>
      </c>
      <c r="I73" s="481"/>
    </row>
    <row r="74" spans="1:9" ht="41.25" customHeight="1">
      <c r="A74" s="492" t="s">
        <v>836</v>
      </c>
      <c r="B74" s="493"/>
      <c r="C74" s="494" t="s">
        <v>854</v>
      </c>
      <c r="D74" s="495"/>
      <c r="E74" s="496" t="s">
        <v>855</v>
      </c>
      <c r="F74" s="497"/>
      <c r="G74" s="498"/>
      <c r="H74" s="499" t="s">
        <v>856</v>
      </c>
      <c r="I74" s="500"/>
    </row>
    <row r="75" spans="1:9" ht="18.75" customHeight="1">
      <c r="A75" s="483" t="s">
        <v>767</v>
      </c>
      <c r="B75" s="484"/>
      <c r="C75" s="484"/>
      <c r="D75" s="484"/>
      <c r="E75" s="484"/>
      <c r="F75" s="484"/>
      <c r="G75" s="484"/>
      <c r="H75" s="484"/>
      <c r="I75" s="485"/>
    </row>
    <row r="76" spans="1:9" ht="36.75" customHeight="1">
      <c r="A76" s="189" t="s">
        <v>768</v>
      </c>
      <c r="B76" s="472" t="s">
        <v>769</v>
      </c>
      <c r="C76" s="486"/>
      <c r="D76" s="486"/>
      <c r="E76" s="486"/>
      <c r="F76" s="486"/>
      <c r="G76" s="486"/>
      <c r="H76" s="473"/>
      <c r="I76" s="189" t="s">
        <v>770</v>
      </c>
    </row>
    <row r="77" spans="1:9" ht="36.75" customHeight="1">
      <c r="A77" s="328"/>
      <c r="B77" s="465"/>
      <c r="C77" s="466"/>
      <c r="D77" s="466"/>
      <c r="E77" s="466"/>
      <c r="F77" s="466"/>
      <c r="G77" s="466"/>
      <c r="H77" s="467"/>
      <c r="I77" s="329"/>
    </row>
    <row r="79" spans="1:9" ht="18.75" customHeight="1">
      <c r="A79" s="487" t="s">
        <v>0</v>
      </c>
      <c r="B79" s="488"/>
      <c r="C79" s="488"/>
      <c r="D79" s="488"/>
      <c r="E79" s="488"/>
      <c r="F79" s="488"/>
      <c r="G79" s="488"/>
      <c r="H79" s="488"/>
      <c r="I79" s="489"/>
    </row>
    <row r="80" spans="1:9" ht="18.75" customHeight="1">
      <c r="A80" s="536" t="s">
        <v>1</v>
      </c>
      <c r="B80" s="537"/>
      <c r="C80" s="537"/>
      <c r="D80" s="537"/>
      <c r="E80" s="537"/>
      <c r="F80" s="537"/>
      <c r="G80" s="537"/>
      <c r="H80" s="537"/>
      <c r="I80" s="538"/>
    </row>
    <row r="81" spans="1:9" ht="18.75" customHeight="1">
      <c r="A81" s="536" t="s">
        <v>711</v>
      </c>
      <c r="B81" s="537"/>
      <c r="C81" s="537"/>
      <c r="D81" s="537"/>
      <c r="E81" s="537"/>
      <c r="F81" s="537"/>
      <c r="G81" s="537"/>
      <c r="H81" s="537"/>
      <c r="I81" s="538"/>
    </row>
    <row r="82" spans="1:9" ht="18.75" customHeight="1">
      <c r="A82" s="490" t="s">
        <v>988</v>
      </c>
      <c r="B82" s="490"/>
      <c r="C82" s="490"/>
      <c r="D82" s="490"/>
      <c r="E82" s="490"/>
      <c r="F82" s="491" t="s">
        <v>989</v>
      </c>
      <c r="G82" s="491"/>
      <c r="H82" s="491"/>
      <c r="I82" s="491"/>
    </row>
    <row r="83" spans="1:9" ht="18.75" customHeight="1">
      <c r="A83" s="474" t="s">
        <v>712</v>
      </c>
      <c r="B83" s="475"/>
      <c r="C83" s="475"/>
      <c r="D83" s="475"/>
      <c r="E83" s="475"/>
      <c r="F83" s="475"/>
      <c r="G83" s="475"/>
      <c r="H83" s="475"/>
      <c r="I83" s="476"/>
    </row>
    <row r="84" spans="1:9" ht="18.75" customHeight="1">
      <c r="A84" s="474" t="s">
        <v>713</v>
      </c>
      <c r="B84" s="475"/>
      <c r="C84" s="475"/>
      <c r="D84" s="475"/>
      <c r="E84" s="475"/>
      <c r="F84" s="475"/>
      <c r="G84" s="475"/>
      <c r="H84" s="475"/>
      <c r="I84" s="476"/>
    </row>
    <row r="85" spans="1:9" ht="35.25" customHeight="1">
      <c r="A85" s="196" t="s">
        <v>714</v>
      </c>
      <c r="B85" s="190" t="s">
        <v>611</v>
      </c>
      <c r="C85" s="474" t="s">
        <v>715</v>
      </c>
      <c r="D85" s="476"/>
      <c r="E85" s="504" t="s">
        <v>837</v>
      </c>
      <c r="F85" s="505"/>
      <c r="G85" s="506"/>
      <c r="H85" s="196" t="s">
        <v>716</v>
      </c>
      <c r="I85" s="191" t="s">
        <v>838</v>
      </c>
    </row>
    <row r="86" spans="1:9" ht="18.75" customHeight="1">
      <c r="A86" s="196" t="s">
        <v>717</v>
      </c>
      <c r="B86" s="468" t="s">
        <v>839</v>
      </c>
      <c r="C86" s="468"/>
      <c r="D86" s="468"/>
      <c r="E86" s="474" t="s">
        <v>718</v>
      </c>
      <c r="F86" s="476"/>
      <c r="G86" s="507" t="s">
        <v>864</v>
      </c>
      <c r="H86" s="507"/>
      <c r="I86" s="507"/>
    </row>
    <row r="87" spans="1:9" ht="51.75" customHeight="1">
      <c r="A87" s="196" t="s">
        <v>719</v>
      </c>
      <c r="B87" s="468" t="s">
        <v>865</v>
      </c>
      <c r="C87" s="468"/>
      <c r="D87" s="468"/>
      <c r="E87" s="468"/>
      <c r="F87" s="468"/>
      <c r="G87" s="468"/>
      <c r="H87" s="468"/>
      <c r="I87" s="468"/>
    </row>
    <row r="88" spans="1:9" ht="40.5" customHeight="1">
      <c r="A88" s="196" t="s">
        <v>720</v>
      </c>
      <c r="B88" s="468" t="s">
        <v>866</v>
      </c>
      <c r="C88" s="468"/>
      <c r="D88" s="468"/>
      <c r="E88" s="468"/>
      <c r="F88" s="468"/>
      <c r="G88" s="468"/>
      <c r="H88" s="468"/>
      <c r="I88" s="468"/>
    </row>
    <row r="89" spans="1:9" ht="18.75" customHeight="1">
      <c r="A89" s="196" t="s">
        <v>721</v>
      </c>
      <c r="B89" s="197" t="s">
        <v>722</v>
      </c>
      <c r="C89" s="198" t="s">
        <v>771</v>
      </c>
      <c r="D89" s="197" t="s">
        <v>723</v>
      </c>
      <c r="E89" s="539" t="s">
        <v>724</v>
      </c>
      <c r="F89" s="540"/>
      <c r="G89" s="543" t="s">
        <v>725</v>
      </c>
      <c r="H89" s="543" t="s">
        <v>726</v>
      </c>
      <c r="I89" s="543" t="s">
        <v>889</v>
      </c>
    </row>
    <row r="90" spans="1:9" ht="18.75" customHeight="1">
      <c r="A90" s="196" t="s">
        <v>727</v>
      </c>
      <c r="B90" s="197" t="s">
        <v>722</v>
      </c>
      <c r="C90" s="198" t="s">
        <v>722</v>
      </c>
      <c r="D90" s="197" t="s">
        <v>926</v>
      </c>
      <c r="E90" s="541"/>
      <c r="F90" s="542"/>
      <c r="G90" s="544"/>
      <c r="H90" s="544"/>
      <c r="I90" s="544"/>
    </row>
    <row r="91" spans="1:9" ht="37.5" customHeight="1">
      <c r="A91" s="196" t="s">
        <v>728</v>
      </c>
      <c r="B91" s="260">
        <v>12.12</v>
      </c>
      <c r="C91" s="196" t="s">
        <v>729</v>
      </c>
      <c r="D91" s="260">
        <v>3.89</v>
      </c>
      <c r="E91" s="545" t="s">
        <v>730</v>
      </c>
      <c r="F91" s="546"/>
      <c r="G91" s="547" t="s">
        <v>928</v>
      </c>
      <c r="H91" s="548"/>
      <c r="I91" s="549"/>
    </row>
    <row r="92" spans="1:9" ht="18.75" customHeight="1">
      <c r="A92" s="474" t="s">
        <v>731</v>
      </c>
      <c r="B92" s="475"/>
      <c r="C92" s="475"/>
      <c r="D92" s="475"/>
      <c r="E92" s="475"/>
      <c r="F92" s="475"/>
      <c r="G92" s="475"/>
      <c r="H92" s="475"/>
      <c r="I92" s="476"/>
    </row>
    <row r="93" spans="1:9" ht="90" customHeight="1">
      <c r="A93" s="196" t="s">
        <v>732</v>
      </c>
      <c r="B93" s="529" t="s">
        <v>843</v>
      </c>
      <c r="C93" s="530"/>
      <c r="D93" s="196" t="s">
        <v>733</v>
      </c>
      <c r="E93" s="504"/>
      <c r="F93" s="531"/>
      <c r="G93" s="196" t="s">
        <v>734</v>
      </c>
      <c r="H93" s="529" t="s">
        <v>845</v>
      </c>
      <c r="I93" s="530"/>
    </row>
    <row r="94" spans="1:9" ht="34.5" customHeight="1">
      <c r="A94" s="196" t="s">
        <v>735</v>
      </c>
      <c r="B94" s="521" t="s">
        <v>846</v>
      </c>
      <c r="C94" s="532"/>
      <c r="D94" s="532"/>
      <c r="E94" s="532"/>
      <c r="F94" s="532"/>
      <c r="G94" s="532"/>
      <c r="H94" s="532"/>
      <c r="I94" s="532"/>
    </row>
    <row r="95" spans="1:9" ht="40.5" customHeight="1">
      <c r="A95" s="196" t="s">
        <v>736</v>
      </c>
      <c r="B95" s="192" t="s">
        <v>603</v>
      </c>
      <c r="C95" s="196" t="s">
        <v>737</v>
      </c>
      <c r="D95" s="192" t="s">
        <v>604</v>
      </c>
      <c r="E95" s="474" t="s">
        <v>738</v>
      </c>
      <c r="F95" s="476"/>
      <c r="G95" s="193" t="s">
        <v>616</v>
      </c>
      <c r="H95" s="196" t="s">
        <v>739</v>
      </c>
      <c r="I95" s="260">
        <v>3.89</v>
      </c>
    </row>
    <row r="96" spans="1:9" ht="84.75" customHeight="1">
      <c r="A96" s="196" t="s">
        <v>740</v>
      </c>
      <c r="B96" s="468" t="s">
        <v>847</v>
      </c>
      <c r="C96" s="468"/>
      <c r="D96" s="468"/>
      <c r="E96" s="468"/>
      <c r="F96" s="468"/>
      <c r="G96" s="468"/>
      <c r="H96" s="468"/>
      <c r="I96" s="468"/>
    </row>
    <row r="97" spans="1:9" ht="223.5" customHeight="1">
      <c r="A97" s="196" t="s">
        <v>741</v>
      </c>
      <c r="B97" s="469" t="s">
        <v>859</v>
      </c>
      <c r="C97" s="470"/>
      <c r="D97" s="471"/>
      <c r="E97" s="472" t="s">
        <v>742</v>
      </c>
      <c r="F97" s="473"/>
      <c r="G97" s="469" t="s">
        <v>867</v>
      </c>
      <c r="H97" s="470"/>
      <c r="I97" s="471"/>
    </row>
    <row r="98" spans="1:9" ht="18.75" customHeight="1">
      <c r="A98" s="474" t="s">
        <v>743</v>
      </c>
      <c r="B98" s="475"/>
      <c r="C98" s="475"/>
      <c r="D98" s="475"/>
      <c r="E98" s="475"/>
      <c r="F98" s="475"/>
      <c r="G98" s="475"/>
      <c r="H98" s="475"/>
      <c r="I98" s="476"/>
    </row>
    <row r="99" spans="1:9" ht="18.75" customHeight="1">
      <c r="A99" s="196" t="s">
        <v>744</v>
      </c>
      <c r="B99" s="469" t="s">
        <v>868</v>
      </c>
      <c r="C99" s="470"/>
      <c r="D99" s="470"/>
      <c r="E99" s="470"/>
      <c r="F99" s="470"/>
      <c r="G99" s="470"/>
      <c r="H99" s="470"/>
      <c r="I99" s="471"/>
    </row>
    <row r="100" spans="1:9" ht="18.75" customHeight="1">
      <c r="A100" s="196" t="s">
        <v>745</v>
      </c>
      <c r="B100" s="474" t="s">
        <v>746</v>
      </c>
      <c r="C100" s="476"/>
      <c r="D100" s="474" t="s">
        <v>747</v>
      </c>
      <c r="E100" s="476"/>
      <c r="F100" s="474" t="s">
        <v>748</v>
      </c>
      <c r="G100" s="476"/>
      <c r="H100" s="474" t="s">
        <v>749</v>
      </c>
      <c r="I100" s="476"/>
    </row>
    <row r="101" spans="1:9" ht="51" customHeight="1">
      <c r="A101" s="196" t="s">
        <v>750</v>
      </c>
      <c r="B101" s="468" t="s">
        <v>866</v>
      </c>
      <c r="C101" s="468"/>
      <c r="D101" s="521" t="s">
        <v>640</v>
      </c>
      <c r="E101" s="521"/>
      <c r="F101" s="521" t="s">
        <v>640</v>
      </c>
      <c r="G101" s="521"/>
      <c r="H101" s="522" t="s">
        <v>640</v>
      </c>
      <c r="I101" s="523"/>
    </row>
    <row r="102" spans="1:9" ht="18.75" customHeight="1">
      <c r="A102" s="196" t="s">
        <v>751</v>
      </c>
      <c r="B102" s="550" t="s">
        <v>851</v>
      </c>
      <c r="C102" s="551"/>
      <c r="D102" s="550" t="s">
        <v>640</v>
      </c>
      <c r="E102" s="551"/>
      <c r="F102" s="521" t="s">
        <v>640</v>
      </c>
      <c r="G102" s="521"/>
      <c r="H102" s="522" t="s">
        <v>640</v>
      </c>
      <c r="I102" s="523"/>
    </row>
    <row r="103" spans="1:9" ht="18.75" customHeight="1">
      <c r="A103" s="196" t="s">
        <v>752</v>
      </c>
      <c r="B103" s="524" t="s">
        <v>852</v>
      </c>
      <c r="C103" s="524"/>
      <c r="D103" s="524" t="s">
        <v>640</v>
      </c>
      <c r="E103" s="524"/>
      <c r="F103" s="521" t="s">
        <v>640</v>
      </c>
      <c r="G103" s="521"/>
      <c r="H103" s="522" t="s">
        <v>640</v>
      </c>
      <c r="I103" s="523"/>
    </row>
    <row r="104" spans="1:9" ht="18.75" customHeight="1">
      <c r="A104" s="196" t="s">
        <v>753</v>
      </c>
      <c r="B104" s="521" t="s">
        <v>616</v>
      </c>
      <c r="C104" s="521"/>
      <c r="D104" s="521" t="s">
        <v>640</v>
      </c>
      <c r="E104" s="521"/>
      <c r="F104" s="521" t="s">
        <v>640</v>
      </c>
      <c r="G104" s="521"/>
      <c r="H104" s="522" t="s">
        <v>640</v>
      </c>
      <c r="I104" s="523"/>
    </row>
    <row r="105" spans="1:9" ht="44.25" customHeight="1">
      <c r="A105" s="196" t="s">
        <v>754</v>
      </c>
      <c r="B105" s="521" t="s">
        <v>862</v>
      </c>
      <c r="C105" s="521"/>
      <c r="D105" s="521" t="s">
        <v>640</v>
      </c>
      <c r="E105" s="521"/>
      <c r="F105" s="521" t="s">
        <v>640</v>
      </c>
      <c r="G105" s="521"/>
      <c r="H105" s="522" t="s">
        <v>640</v>
      </c>
      <c r="I105" s="523"/>
    </row>
    <row r="106" spans="1:9" ht="129.75" customHeight="1">
      <c r="A106" s="196" t="s">
        <v>755</v>
      </c>
      <c r="B106" s="524" t="s">
        <v>863</v>
      </c>
      <c r="C106" s="524"/>
      <c r="D106" s="524" t="s">
        <v>640</v>
      </c>
      <c r="E106" s="524"/>
      <c r="F106" s="521" t="s">
        <v>640</v>
      </c>
      <c r="G106" s="521"/>
      <c r="H106" s="522" t="s">
        <v>640</v>
      </c>
      <c r="I106" s="523"/>
    </row>
    <row r="107" spans="1:9" ht="18.75" customHeight="1">
      <c r="A107" s="474" t="s">
        <v>756</v>
      </c>
      <c r="B107" s="475"/>
      <c r="C107" s="475"/>
      <c r="D107" s="475"/>
      <c r="E107" s="475"/>
      <c r="F107" s="475"/>
      <c r="G107" s="475"/>
      <c r="H107" s="475"/>
      <c r="I107" s="476"/>
    </row>
    <row r="108" spans="1:9" ht="32.25" customHeight="1">
      <c r="A108" s="196" t="s">
        <v>757</v>
      </c>
      <c r="B108" s="560" t="s">
        <v>845</v>
      </c>
      <c r="C108" s="561"/>
      <c r="D108" s="562"/>
      <c r="E108" s="196" t="s">
        <v>758</v>
      </c>
      <c r="F108" s="509" t="s">
        <v>845</v>
      </c>
      <c r="G108" s="510"/>
      <c r="H108" s="510"/>
      <c r="I108" s="511"/>
    </row>
    <row r="109" spans="1:9" ht="18.75" customHeight="1">
      <c r="A109" s="196" t="s">
        <v>759</v>
      </c>
      <c r="B109" s="563" t="s">
        <v>845</v>
      </c>
      <c r="C109" s="563"/>
      <c r="D109" s="563"/>
      <c r="E109" s="563"/>
      <c r="F109" s="563"/>
      <c r="G109" s="563"/>
      <c r="H109" s="563"/>
      <c r="I109" s="563"/>
    </row>
    <row r="110" spans="1:9" ht="18.75" customHeight="1">
      <c r="A110" s="196" t="s">
        <v>760</v>
      </c>
      <c r="B110" s="563" t="s">
        <v>845</v>
      </c>
      <c r="C110" s="563"/>
      <c r="D110" s="563"/>
      <c r="E110" s="563"/>
      <c r="F110" s="563"/>
      <c r="G110" s="563"/>
      <c r="H110" s="563"/>
      <c r="I110" s="563"/>
    </row>
    <row r="111" spans="1:9" ht="18.75" customHeight="1">
      <c r="A111" s="196" t="s">
        <v>761</v>
      </c>
      <c r="B111" s="560" t="s">
        <v>845</v>
      </c>
      <c r="C111" s="561"/>
      <c r="D111" s="562"/>
      <c r="E111" s="196" t="s">
        <v>762</v>
      </c>
      <c r="F111" s="560" t="s">
        <v>845</v>
      </c>
      <c r="G111" s="561"/>
      <c r="H111" s="561"/>
      <c r="I111" s="562"/>
    </row>
    <row r="112" spans="1:9" ht="30.75" customHeight="1">
      <c r="A112" s="557" t="s">
        <v>763</v>
      </c>
      <c r="B112" s="558"/>
      <c r="C112" s="557" t="s">
        <v>764</v>
      </c>
      <c r="D112" s="558"/>
      <c r="E112" s="557" t="s">
        <v>765</v>
      </c>
      <c r="F112" s="559"/>
      <c r="G112" s="558"/>
      <c r="H112" s="557" t="s">
        <v>766</v>
      </c>
      <c r="I112" s="558"/>
    </row>
    <row r="113" spans="1:9" ht="41.25" customHeight="1">
      <c r="A113" s="547" t="s">
        <v>836</v>
      </c>
      <c r="B113" s="556"/>
      <c r="C113" s="494" t="s">
        <v>854</v>
      </c>
      <c r="D113" s="495"/>
      <c r="E113" s="496" t="s">
        <v>855</v>
      </c>
      <c r="F113" s="497"/>
      <c r="G113" s="498"/>
      <c r="H113" s="499" t="s">
        <v>856</v>
      </c>
      <c r="I113" s="500"/>
    </row>
    <row r="114" spans="1:9" ht="18.75" customHeight="1">
      <c r="A114" s="533" t="s">
        <v>767</v>
      </c>
      <c r="B114" s="534"/>
      <c r="C114" s="534"/>
      <c r="D114" s="534"/>
      <c r="E114" s="534"/>
      <c r="F114" s="534"/>
      <c r="G114" s="534"/>
      <c r="H114" s="534"/>
      <c r="I114" s="535"/>
    </row>
    <row r="115" spans="1:9" ht="36.75" customHeight="1">
      <c r="A115" s="196" t="s">
        <v>768</v>
      </c>
      <c r="B115" s="474" t="s">
        <v>769</v>
      </c>
      <c r="C115" s="475"/>
      <c r="D115" s="475"/>
      <c r="E115" s="475"/>
      <c r="F115" s="475"/>
      <c r="G115" s="475"/>
      <c r="H115" s="476"/>
      <c r="I115" s="196" t="s">
        <v>770</v>
      </c>
    </row>
    <row r="116" spans="1:9" ht="22.5" customHeight="1">
      <c r="A116" s="328"/>
      <c r="B116" s="465"/>
      <c r="C116" s="466"/>
      <c r="D116" s="466"/>
      <c r="E116" s="466"/>
      <c r="F116" s="466"/>
      <c r="G116" s="466"/>
      <c r="H116" s="467"/>
      <c r="I116" s="329"/>
    </row>
    <row r="117" spans="1:9" ht="18.75" customHeight="1">
      <c r="A117" s="564" t="s">
        <v>0</v>
      </c>
      <c r="B117" s="565"/>
      <c r="C117" s="565"/>
      <c r="D117" s="565"/>
      <c r="E117" s="565"/>
      <c r="F117" s="565"/>
      <c r="G117" s="565"/>
      <c r="H117" s="565"/>
      <c r="I117" s="566"/>
    </row>
    <row r="118" spans="1:9" ht="18.75" customHeight="1">
      <c r="A118" s="564" t="s">
        <v>1</v>
      </c>
      <c r="B118" s="565"/>
      <c r="C118" s="565"/>
      <c r="D118" s="565"/>
      <c r="E118" s="565"/>
      <c r="F118" s="565"/>
      <c r="G118" s="565"/>
      <c r="H118" s="565"/>
      <c r="I118" s="566"/>
    </row>
    <row r="119" spans="1:9" ht="18.75" customHeight="1">
      <c r="A119" s="564" t="s">
        <v>1186</v>
      </c>
      <c r="B119" s="565"/>
      <c r="C119" s="565"/>
      <c r="D119" s="565"/>
      <c r="E119" s="565"/>
      <c r="F119" s="565"/>
      <c r="G119" s="565"/>
      <c r="H119" s="565"/>
      <c r="I119" s="566"/>
    </row>
    <row r="120" spans="1:9" ht="18.75" customHeight="1">
      <c r="A120" s="564" t="s">
        <v>988</v>
      </c>
      <c r="B120" s="565"/>
      <c r="C120" s="565"/>
      <c r="D120" s="565"/>
      <c r="E120" s="566"/>
      <c r="F120" s="567" t="s">
        <v>989</v>
      </c>
      <c r="G120" s="568"/>
      <c r="H120" s="568"/>
      <c r="I120" s="569"/>
    </row>
    <row r="121" spans="1:9" s="403" customFormat="1" ht="18.75" customHeight="1">
      <c r="A121" s="570" t="s">
        <v>712</v>
      </c>
      <c r="B121" s="571"/>
      <c r="C121" s="571"/>
      <c r="D121" s="571"/>
      <c r="E121" s="571"/>
      <c r="F121" s="571"/>
      <c r="G121" s="571"/>
      <c r="H121" s="571"/>
      <c r="I121" s="572"/>
    </row>
    <row r="122" spans="1:9" s="403" customFormat="1" ht="18.75" customHeight="1">
      <c r="A122" s="573" t="s">
        <v>713</v>
      </c>
      <c r="B122" s="574"/>
      <c r="C122" s="574"/>
      <c r="D122" s="574"/>
      <c r="E122" s="574"/>
      <c r="F122" s="574"/>
      <c r="G122" s="574"/>
      <c r="H122" s="574"/>
      <c r="I122" s="575"/>
    </row>
    <row r="123" spans="1:9" s="403" customFormat="1" ht="165" customHeight="1">
      <c r="A123" s="189" t="s">
        <v>714</v>
      </c>
      <c r="B123" s="190">
        <v>15</v>
      </c>
      <c r="C123" s="472" t="s">
        <v>715</v>
      </c>
      <c r="D123" s="473"/>
      <c r="E123" s="576" t="s">
        <v>1160</v>
      </c>
      <c r="F123" s="577"/>
      <c r="G123" s="578"/>
      <c r="H123" s="189" t="s">
        <v>716</v>
      </c>
      <c r="I123" s="409" t="s">
        <v>1161</v>
      </c>
    </row>
    <row r="124" spans="1:9" s="403" customFormat="1" ht="168.75" customHeight="1">
      <c r="A124" s="189" t="s">
        <v>717</v>
      </c>
      <c r="B124" s="579" t="s">
        <v>1162</v>
      </c>
      <c r="C124" s="580"/>
      <c r="D124" s="581"/>
      <c r="E124" s="582" t="s">
        <v>718</v>
      </c>
      <c r="F124" s="583"/>
      <c r="G124" s="584" t="s">
        <v>1163</v>
      </c>
      <c r="H124" s="585"/>
      <c r="I124" s="586"/>
    </row>
    <row r="125" spans="1:9" s="403" customFormat="1" ht="183.75" customHeight="1">
      <c r="A125" s="189" t="s">
        <v>719</v>
      </c>
      <c r="B125" s="587" t="s">
        <v>1187</v>
      </c>
      <c r="C125" s="588"/>
      <c r="D125" s="588"/>
      <c r="E125" s="588"/>
      <c r="F125" s="588"/>
      <c r="G125" s="588"/>
      <c r="H125" s="588"/>
      <c r="I125" s="589"/>
    </row>
    <row r="126" spans="1:9" s="403" customFormat="1" ht="18.75" customHeight="1">
      <c r="A126" s="189" t="s">
        <v>720</v>
      </c>
      <c r="B126" s="590" t="s">
        <v>1164</v>
      </c>
      <c r="C126" s="591"/>
      <c r="D126" s="591"/>
      <c r="E126" s="591"/>
      <c r="F126" s="591"/>
      <c r="G126" s="591"/>
      <c r="H126" s="591"/>
      <c r="I126" s="592"/>
    </row>
    <row r="127" spans="1:9" s="403" customFormat="1" ht="18.75" customHeight="1">
      <c r="A127" s="189" t="s">
        <v>721</v>
      </c>
      <c r="B127" s="410">
        <v>1</v>
      </c>
      <c r="C127" s="410">
        <v>7</v>
      </c>
      <c r="D127" s="410">
        <v>2024</v>
      </c>
      <c r="E127" s="593" t="s">
        <v>724</v>
      </c>
      <c r="F127" s="594"/>
      <c r="G127" s="595">
        <v>31</v>
      </c>
      <c r="H127" s="595">
        <v>12</v>
      </c>
      <c r="I127" s="595">
        <v>2027</v>
      </c>
    </row>
    <row r="128" spans="1:9" s="403" customFormat="1" ht="18.75" customHeight="1">
      <c r="A128" s="189" t="s">
        <v>727</v>
      </c>
      <c r="B128" s="410">
        <v>1</v>
      </c>
      <c r="C128" s="410">
        <v>7</v>
      </c>
      <c r="D128" s="410">
        <v>2024</v>
      </c>
      <c r="E128" s="517"/>
      <c r="F128" s="518"/>
      <c r="G128" s="596"/>
      <c r="H128" s="596"/>
      <c r="I128" s="596"/>
    </row>
    <row r="129" spans="1:9" s="403" customFormat="1" ht="37.5" customHeight="1">
      <c r="A129" s="189" t="s">
        <v>728</v>
      </c>
      <c r="B129" s="411">
        <v>529</v>
      </c>
      <c r="C129" s="189" t="s">
        <v>729</v>
      </c>
      <c r="D129" s="412" t="s">
        <v>1188</v>
      </c>
      <c r="E129" s="525" t="s">
        <v>730</v>
      </c>
      <c r="F129" s="526"/>
      <c r="G129" s="597" t="s">
        <v>1189</v>
      </c>
      <c r="H129" s="598"/>
      <c r="I129" s="599"/>
    </row>
    <row r="130" spans="1:9" s="403" customFormat="1" ht="18.75" customHeight="1">
      <c r="A130" s="600" t="s">
        <v>731</v>
      </c>
      <c r="B130" s="601"/>
      <c r="C130" s="601"/>
      <c r="D130" s="601"/>
      <c r="E130" s="601"/>
      <c r="F130" s="601"/>
      <c r="G130" s="601"/>
      <c r="H130" s="601"/>
      <c r="I130" s="602"/>
    </row>
    <row r="131" spans="1:9" s="403" customFormat="1" ht="84" customHeight="1">
      <c r="A131" s="189" t="s">
        <v>732</v>
      </c>
      <c r="B131" s="603" t="s">
        <v>1165</v>
      </c>
      <c r="C131" s="604"/>
      <c r="D131" s="189" t="s">
        <v>733</v>
      </c>
      <c r="E131" s="603" t="s">
        <v>1166</v>
      </c>
      <c r="F131" s="604"/>
      <c r="G131" s="189" t="s">
        <v>734</v>
      </c>
      <c r="H131" s="603" t="s">
        <v>1167</v>
      </c>
      <c r="I131" s="605"/>
    </row>
    <row r="132" spans="1:9" s="403" customFormat="1" ht="43.5" customHeight="1">
      <c r="A132" s="189" t="s">
        <v>735</v>
      </c>
      <c r="B132" s="606" t="s">
        <v>1168</v>
      </c>
      <c r="C132" s="607"/>
      <c r="D132" s="607"/>
      <c r="E132" s="607"/>
      <c r="F132" s="607"/>
      <c r="G132" s="607"/>
      <c r="H132" s="607"/>
      <c r="I132" s="608"/>
    </row>
    <row r="133" spans="1:9" s="403" customFormat="1" ht="42.75" customHeight="1">
      <c r="A133" s="189" t="s">
        <v>736</v>
      </c>
      <c r="B133" s="413" t="s">
        <v>632</v>
      </c>
      <c r="C133" s="189" t="s">
        <v>737</v>
      </c>
      <c r="D133" s="413" t="s">
        <v>623</v>
      </c>
      <c r="E133" s="609" t="s">
        <v>738</v>
      </c>
      <c r="F133" s="610"/>
      <c r="G133" s="414" t="s">
        <v>633</v>
      </c>
      <c r="H133" s="189" t="s">
        <v>739</v>
      </c>
      <c r="I133" s="415">
        <v>572</v>
      </c>
    </row>
    <row r="134" spans="1:9" s="403" customFormat="1" ht="96" customHeight="1">
      <c r="A134" s="189" t="s">
        <v>740</v>
      </c>
      <c r="B134" s="584" t="s">
        <v>1169</v>
      </c>
      <c r="C134" s="585"/>
      <c r="D134" s="585"/>
      <c r="E134" s="585"/>
      <c r="F134" s="585"/>
      <c r="G134" s="585"/>
      <c r="H134" s="585"/>
      <c r="I134" s="586"/>
    </row>
    <row r="135" spans="1:9" s="403" customFormat="1" ht="105" customHeight="1">
      <c r="A135" s="189" t="s">
        <v>741</v>
      </c>
      <c r="B135" s="611" t="s">
        <v>1170</v>
      </c>
      <c r="C135" s="612"/>
      <c r="D135" s="613"/>
      <c r="E135" s="582" t="s">
        <v>742</v>
      </c>
      <c r="F135" s="583"/>
      <c r="G135" s="614" t="s">
        <v>1191</v>
      </c>
      <c r="H135" s="615"/>
      <c r="I135" s="616"/>
    </row>
    <row r="136" spans="1:9" s="403" customFormat="1" ht="18.75" customHeight="1">
      <c r="A136" s="600" t="s">
        <v>743</v>
      </c>
      <c r="B136" s="601"/>
      <c r="C136" s="601"/>
      <c r="D136" s="601"/>
      <c r="E136" s="601"/>
      <c r="F136" s="601"/>
      <c r="G136" s="601"/>
      <c r="H136" s="601"/>
      <c r="I136" s="602"/>
    </row>
    <row r="137" spans="1:9" s="403" customFormat="1" ht="39.75" customHeight="1">
      <c r="A137" s="189" t="s">
        <v>744</v>
      </c>
      <c r="B137" s="603" t="s">
        <v>1171</v>
      </c>
      <c r="C137" s="617"/>
      <c r="D137" s="617"/>
      <c r="E137" s="617"/>
      <c r="F137" s="617"/>
      <c r="G137" s="617"/>
      <c r="H137" s="617"/>
      <c r="I137" s="605"/>
    </row>
    <row r="138" spans="1:9" s="403" customFormat="1" ht="18.75" customHeight="1">
      <c r="A138" s="189" t="s">
        <v>745</v>
      </c>
      <c r="B138" s="618" t="s">
        <v>746</v>
      </c>
      <c r="C138" s="619"/>
      <c r="D138" s="609" t="s">
        <v>747</v>
      </c>
      <c r="E138" s="583"/>
      <c r="F138" s="609" t="s">
        <v>748</v>
      </c>
      <c r="G138" s="583"/>
      <c r="H138" s="609" t="s">
        <v>749</v>
      </c>
      <c r="I138" s="583"/>
    </row>
    <row r="139" spans="1:9" s="403" customFormat="1" ht="18.75" customHeight="1">
      <c r="A139" s="189" t="s">
        <v>750</v>
      </c>
      <c r="B139" s="621" t="s">
        <v>1172</v>
      </c>
      <c r="C139" s="622"/>
      <c r="D139" s="620"/>
      <c r="E139" s="523"/>
      <c r="F139" s="522"/>
      <c r="G139" s="523"/>
      <c r="H139" s="522"/>
      <c r="I139" s="523"/>
    </row>
    <row r="140" spans="1:9" s="403" customFormat="1" ht="18.75" customHeight="1">
      <c r="A140" s="189" t="s">
        <v>751</v>
      </c>
      <c r="B140" s="611" t="s">
        <v>1173</v>
      </c>
      <c r="C140" s="613"/>
      <c r="D140" s="625"/>
      <c r="E140" s="551"/>
      <c r="F140" s="522"/>
      <c r="G140" s="523"/>
      <c r="H140" s="522"/>
      <c r="I140" s="523"/>
    </row>
    <row r="141" spans="1:9" s="403" customFormat="1" ht="18.75" customHeight="1">
      <c r="A141" s="189" t="s">
        <v>752</v>
      </c>
      <c r="B141" s="611" t="s">
        <v>1173</v>
      </c>
      <c r="C141" s="613"/>
      <c r="D141" s="623"/>
      <c r="E141" s="624"/>
      <c r="F141" s="522"/>
      <c r="G141" s="523"/>
      <c r="H141" s="522"/>
      <c r="I141" s="523"/>
    </row>
    <row r="142" spans="1:9" s="403" customFormat="1" ht="18.75" customHeight="1">
      <c r="A142" s="189" t="s">
        <v>753</v>
      </c>
      <c r="B142" s="611" t="s">
        <v>633</v>
      </c>
      <c r="C142" s="613"/>
      <c r="D142" s="620"/>
      <c r="E142" s="523"/>
      <c r="F142" s="522"/>
      <c r="G142" s="523"/>
      <c r="H142" s="522"/>
      <c r="I142" s="523"/>
    </row>
    <row r="143" spans="1:9" s="403" customFormat="1" ht="18.75" customHeight="1">
      <c r="A143" s="189" t="s">
        <v>754</v>
      </c>
      <c r="B143" s="641" t="s">
        <v>1174</v>
      </c>
      <c r="C143" s="642"/>
      <c r="D143" s="620"/>
      <c r="E143" s="523"/>
      <c r="F143" s="522"/>
      <c r="G143" s="523"/>
      <c r="H143" s="522"/>
      <c r="I143" s="523"/>
    </row>
    <row r="144" spans="1:9" s="403" customFormat="1" ht="51.75" customHeight="1">
      <c r="A144" s="189" t="s">
        <v>755</v>
      </c>
      <c r="B144" s="621" t="s">
        <v>1175</v>
      </c>
      <c r="C144" s="622"/>
      <c r="D144" s="623"/>
      <c r="E144" s="624"/>
      <c r="F144" s="522"/>
      <c r="G144" s="523"/>
      <c r="H144" s="522"/>
      <c r="I144" s="523"/>
    </row>
    <row r="145" spans="1:9" s="403" customFormat="1" ht="18.75" customHeight="1">
      <c r="A145" s="600" t="s">
        <v>756</v>
      </c>
      <c r="B145" s="601"/>
      <c r="C145" s="601"/>
      <c r="D145" s="601"/>
      <c r="E145" s="601"/>
      <c r="F145" s="601"/>
      <c r="G145" s="601"/>
      <c r="H145" s="601"/>
      <c r="I145" s="602"/>
    </row>
    <row r="146" spans="1:9" s="403" customFormat="1" ht="45" customHeight="1">
      <c r="A146" s="189" t="s">
        <v>757</v>
      </c>
      <c r="B146" s="603" t="s">
        <v>1176</v>
      </c>
      <c r="C146" s="617"/>
      <c r="D146" s="604"/>
      <c r="E146" s="189" t="s">
        <v>758</v>
      </c>
      <c r="F146" s="590" t="s">
        <v>1176</v>
      </c>
      <c r="G146" s="591"/>
      <c r="H146" s="591"/>
      <c r="I146" s="592"/>
    </row>
    <row r="147" spans="1:9" s="403" customFormat="1" ht="18.75" customHeight="1">
      <c r="A147" s="189" t="s">
        <v>759</v>
      </c>
      <c r="B147" s="584" t="s">
        <v>1176</v>
      </c>
      <c r="C147" s="585"/>
      <c r="D147" s="585"/>
      <c r="E147" s="585"/>
      <c r="F147" s="585"/>
      <c r="G147" s="585"/>
      <c r="H147" s="585"/>
      <c r="I147" s="586"/>
    </row>
    <row r="148" spans="1:9" s="403" customFormat="1" ht="18.75" customHeight="1">
      <c r="A148" s="189" t="s">
        <v>760</v>
      </c>
      <c r="B148" s="632" t="s">
        <v>1176</v>
      </c>
      <c r="C148" s="633"/>
      <c r="D148" s="633"/>
      <c r="E148" s="633"/>
      <c r="F148" s="633"/>
      <c r="G148" s="633"/>
      <c r="H148" s="633"/>
      <c r="I148" s="634"/>
    </row>
    <row r="149" spans="1:9" s="403" customFormat="1" ht="73.5" customHeight="1">
      <c r="A149" s="189" t="s">
        <v>761</v>
      </c>
      <c r="B149" s="635" t="s">
        <v>1176</v>
      </c>
      <c r="C149" s="636"/>
      <c r="D149" s="637"/>
      <c r="E149" s="189" t="s">
        <v>762</v>
      </c>
      <c r="F149" s="638" t="s">
        <v>1176</v>
      </c>
      <c r="G149" s="639"/>
      <c r="H149" s="639"/>
      <c r="I149" s="640"/>
    </row>
    <row r="150" spans="1:9" s="403" customFormat="1" ht="60" customHeight="1">
      <c r="A150" s="480" t="s">
        <v>763</v>
      </c>
      <c r="B150" s="481"/>
      <c r="C150" s="480" t="s">
        <v>764</v>
      </c>
      <c r="D150" s="481"/>
      <c r="E150" s="480" t="s">
        <v>765</v>
      </c>
      <c r="F150" s="482"/>
      <c r="G150" s="481"/>
      <c r="H150" s="480" t="s">
        <v>766</v>
      </c>
      <c r="I150" s="481"/>
    </row>
    <row r="151" spans="1:9" s="403" customFormat="1" ht="238.5" customHeight="1">
      <c r="A151" s="626" t="s">
        <v>1177</v>
      </c>
      <c r="B151" s="605"/>
      <c r="C151" s="626" t="s">
        <v>1178</v>
      </c>
      <c r="D151" s="605"/>
      <c r="E151" s="626" t="s">
        <v>1179</v>
      </c>
      <c r="F151" s="617"/>
      <c r="G151" s="605"/>
      <c r="H151" s="626" t="s">
        <v>1190</v>
      </c>
      <c r="I151" s="605"/>
    </row>
    <row r="152" spans="1:9" s="403" customFormat="1" ht="18.75" customHeight="1">
      <c r="A152" s="627" t="s">
        <v>767</v>
      </c>
      <c r="B152" s="628"/>
      <c r="C152" s="628"/>
      <c r="D152" s="628"/>
      <c r="E152" s="628"/>
      <c r="F152" s="628"/>
      <c r="G152" s="628"/>
      <c r="H152" s="628"/>
      <c r="I152" s="629"/>
    </row>
    <row r="153" spans="1:9" s="403" customFormat="1" ht="47.25" customHeight="1">
      <c r="A153" s="189" t="s">
        <v>768</v>
      </c>
      <c r="B153" s="472" t="s">
        <v>769</v>
      </c>
      <c r="C153" s="486"/>
      <c r="D153" s="486"/>
      <c r="E153" s="486"/>
      <c r="F153" s="486"/>
      <c r="G153" s="486"/>
      <c r="H153" s="473"/>
      <c r="I153" s="189" t="s">
        <v>770</v>
      </c>
    </row>
    <row r="154" spans="1:9" s="403" customFormat="1" ht="40.5" customHeight="1">
      <c r="A154" s="404"/>
      <c r="B154" s="630"/>
      <c r="C154" s="631"/>
      <c r="D154" s="631"/>
      <c r="E154" s="631"/>
      <c r="F154" s="631"/>
      <c r="G154" s="631"/>
      <c r="H154" s="631"/>
      <c r="I154" s="405"/>
    </row>
    <row r="155" spans="1:9" ht="36.75" customHeight="1"/>
    <row r="156" spans="1:9" ht="75.75" customHeight="1"/>
    <row r="157" spans="1:9" ht="40.5" customHeight="1"/>
    <row r="160" spans="1:9" ht="37.5" customHeight="1"/>
    <row r="162" ht="60.75" customHeight="1"/>
    <row r="163" ht="34.5" customHeight="1"/>
    <row r="164" ht="40.5" customHeight="1"/>
    <row r="165" ht="84.75" customHeight="1"/>
    <row r="166" ht="157.5" customHeight="1"/>
    <row r="170" ht="38.25" customHeight="1"/>
    <row r="174" ht="44.25" customHeight="1"/>
    <row r="175" ht="63.75" customHeight="1"/>
    <row r="177" ht="32.25" customHeight="1"/>
    <row r="181" ht="30.75" customHeight="1"/>
    <row r="182" ht="41.25" customHeight="1"/>
    <row r="184" ht="36.75" customHeight="1"/>
  </sheetData>
  <mergeCells count="312">
    <mergeCell ref="A151:B151"/>
    <mergeCell ref="C151:D151"/>
    <mergeCell ref="E151:G151"/>
    <mergeCell ref="H151:I151"/>
    <mergeCell ref="A152:I152"/>
    <mergeCell ref="B153:H153"/>
    <mergeCell ref="B154:H154"/>
    <mergeCell ref="A120:E120"/>
    <mergeCell ref="A145:I145"/>
    <mergeCell ref="B146:D146"/>
    <mergeCell ref="F146:I146"/>
    <mergeCell ref="B147:I147"/>
    <mergeCell ref="B148:I148"/>
    <mergeCell ref="B149:D149"/>
    <mergeCell ref="F149:I149"/>
    <mergeCell ref="A150:B150"/>
    <mergeCell ref="C150:D150"/>
    <mergeCell ref="E150:G150"/>
    <mergeCell ref="H150:I150"/>
    <mergeCell ref="B142:C142"/>
    <mergeCell ref="D142:E142"/>
    <mergeCell ref="F142:G142"/>
    <mergeCell ref="H142:I142"/>
    <mergeCell ref="B143:C143"/>
    <mergeCell ref="D143:E143"/>
    <mergeCell ref="F143:G143"/>
    <mergeCell ref="H143:I143"/>
    <mergeCell ref="B144:C144"/>
    <mergeCell ref="D144:E144"/>
    <mergeCell ref="F144:G144"/>
    <mergeCell ref="H144:I144"/>
    <mergeCell ref="B139:C139"/>
    <mergeCell ref="D139:E139"/>
    <mergeCell ref="F139:G139"/>
    <mergeCell ref="H139:I139"/>
    <mergeCell ref="B140:C140"/>
    <mergeCell ref="D140:E140"/>
    <mergeCell ref="F140:G140"/>
    <mergeCell ref="H140:I140"/>
    <mergeCell ref="B141:C141"/>
    <mergeCell ref="D141:E141"/>
    <mergeCell ref="F141:G141"/>
    <mergeCell ref="H141:I141"/>
    <mergeCell ref="B135:D135"/>
    <mergeCell ref="E135:F135"/>
    <mergeCell ref="G135:I135"/>
    <mergeCell ref="A136:I136"/>
    <mergeCell ref="B137:I137"/>
    <mergeCell ref="B138:C138"/>
    <mergeCell ref="D138:E138"/>
    <mergeCell ref="F138:G138"/>
    <mergeCell ref="H138:I138"/>
    <mergeCell ref="E129:F129"/>
    <mergeCell ref="G129:I129"/>
    <mergeCell ref="A130:I130"/>
    <mergeCell ref="B131:C131"/>
    <mergeCell ref="E131:F131"/>
    <mergeCell ref="H131:I131"/>
    <mergeCell ref="B132:I132"/>
    <mergeCell ref="E133:F133"/>
    <mergeCell ref="B134:I134"/>
    <mergeCell ref="B124:D124"/>
    <mergeCell ref="E124:F124"/>
    <mergeCell ref="G124:I124"/>
    <mergeCell ref="B125:I125"/>
    <mergeCell ref="B126:I126"/>
    <mergeCell ref="E127:F128"/>
    <mergeCell ref="G127:G128"/>
    <mergeCell ref="H127:H128"/>
    <mergeCell ref="I127:I128"/>
    <mergeCell ref="A117:I117"/>
    <mergeCell ref="A118:I118"/>
    <mergeCell ref="A119:I119"/>
    <mergeCell ref="F120:I120"/>
    <mergeCell ref="A121:I121"/>
    <mergeCell ref="A122:I122"/>
    <mergeCell ref="C123:D123"/>
    <mergeCell ref="E123:G123"/>
    <mergeCell ref="B116:H116"/>
    <mergeCell ref="A113:B113"/>
    <mergeCell ref="C113:D113"/>
    <mergeCell ref="E113:G113"/>
    <mergeCell ref="H113:I113"/>
    <mergeCell ref="D101:E101"/>
    <mergeCell ref="F101:G101"/>
    <mergeCell ref="H101:I101"/>
    <mergeCell ref="A112:B112"/>
    <mergeCell ref="C112:D112"/>
    <mergeCell ref="E112:G112"/>
    <mergeCell ref="H112:I112"/>
    <mergeCell ref="A107:I107"/>
    <mergeCell ref="B108:D108"/>
    <mergeCell ref="F108:I108"/>
    <mergeCell ref="B109:I109"/>
    <mergeCell ref="B111:D111"/>
    <mergeCell ref="F111:I111"/>
    <mergeCell ref="B103:C103"/>
    <mergeCell ref="D103:E103"/>
    <mergeCell ref="F103:G103"/>
    <mergeCell ref="H103:I103"/>
    <mergeCell ref="B110:I110"/>
    <mergeCell ref="B106:C106"/>
    <mergeCell ref="A92:I92"/>
    <mergeCell ref="B93:C93"/>
    <mergeCell ref="E93:F93"/>
    <mergeCell ref="H93:I93"/>
    <mergeCell ref="B94:I94"/>
    <mergeCell ref="E95:F95"/>
    <mergeCell ref="B67:C67"/>
    <mergeCell ref="B62:C62"/>
    <mergeCell ref="D62:E62"/>
    <mergeCell ref="F62:G62"/>
    <mergeCell ref="H62:I62"/>
    <mergeCell ref="B63:C63"/>
    <mergeCell ref="D63:E63"/>
    <mergeCell ref="F63:G63"/>
    <mergeCell ref="H63:I63"/>
    <mergeCell ref="B64:C64"/>
    <mergeCell ref="D64:E64"/>
    <mergeCell ref="F64:G64"/>
    <mergeCell ref="H64:I64"/>
    <mergeCell ref="B65:C65"/>
    <mergeCell ref="D65:E65"/>
    <mergeCell ref="F65:G65"/>
    <mergeCell ref="H65:I65"/>
    <mergeCell ref="D67:E67"/>
    <mergeCell ref="B58:D58"/>
    <mergeCell ref="E58:F58"/>
    <mergeCell ref="G58:I58"/>
    <mergeCell ref="B66:C66"/>
    <mergeCell ref="D66:E66"/>
    <mergeCell ref="F66:G66"/>
    <mergeCell ref="H66:I66"/>
    <mergeCell ref="A59:I59"/>
    <mergeCell ref="B60:I60"/>
    <mergeCell ref="B61:C61"/>
    <mergeCell ref="D61:E61"/>
    <mergeCell ref="F61:G61"/>
    <mergeCell ref="H61:I61"/>
    <mergeCell ref="B16:I16"/>
    <mergeCell ref="E17:F17"/>
    <mergeCell ref="B18:I18"/>
    <mergeCell ref="B19:D19"/>
    <mergeCell ref="E19:F19"/>
    <mergeCell ref="G19:I19"/>
    <mergeCell ref="A20:I20"/>
    <mergeCell ref="B21:I21"/>
    <mergeCell ref="D22:E22"/>
    <mergeCell ref="F22:G22"/>
    <mergeCell ref="H22:I22"/>
    <mergeCell ref="B22:C22"/>
    <mergeCell ref="A14:I14"/>
    <mergeCell ref="B15:C15"/>
    <mergeCell ref="E15:F15"/>
    <mergeCell ref="H15:I15"/>
    <mergeCell ref="B9:I9"/>
    <mergeCell ref="B10:I10"/>
    <mergeCell ref="E11:F12"/>
    <mergeCell ref="G11:G12"/>
    <mergeCell ref="H11:H12"/>
    <mergeCell ref="I11:I12"/>
    <mergeCell ref="A1:I1"/>
    <mergeCell ref="A2:I2"/>
    <mergeCell ref="A3:I3"/>
    <mergeCell ref="A4:E4"/>
    <mergeCell ref="F4:I4"/>
    <mergeCell ref="E13:F13"/>
    <mergeCell ref="G13:I13"/>
    <mergeCell ref="A35:B35"/>
    <mergeCell ref="C35:D35"/>
    <mergeCell ref="H35:I35"/>
    <mergeCell ref="A5:I5"/>
    <mergeCell ref="A6:I6"/>
    <mergeCell ref="C7:D7"/>
    <mergeCell ref="E7:G7"/>
    <mergeCell ref="B8:D8"/>
    <mergeCell ref="E8:F8"/>
    <mergeCell ref="G8:I8"/>
    <mergeCell ref="B28:C28"/>
    <mergeCell ref="B30:D30"/>
    <mergeCell ref="F30:I30"/>
    <mergeCell ref="E35:G35"/>
    <mergeCell ref="D24:E24"/>
    <mergeCell ref="B25:C25"/>
    <mergeCell ref="D25:E25"/>
    <mergeCell ref="B23:C23"/>
    <mergeCell ref="D23:E23"/>
    <mergeCell ref="F23:G23"/>
    <mergeCell ref="H23:I23"/>
    <mergeCell ref="B32:I32"/>
    <mergeCell ref="H24:I24"/>
    <mergeCell ref="B31:I31"/>
    <mergeCell ref="A29:I29"/>
    <mergeCell ref="H25:I25"/>
    <mergeCell ref="B24:C24"/>
    <mergeCell ref="F27:G27"/>
    <mergeCell ref="H27:I27"/>
    <mergeCell ref="D26:E26"/>
    <mergeCell ref="F26:G26"/>
    <mergeCell ref="H26:I26"/>
    <mergeCell ref="F28:G28"/>
    <mergeCell ref="H28:I28"/>
    <mergeCell ref="D28:E28"/>
    <mergeCell ref="F25:G25"/>
    <mergeCell ref="F24:G24"/>
    <mergeCell ref="B33:D33"/>
    <mergeCell ref="F33:I33"/>
    <mergeCell ref="B26:C26"/>
    <mergeCell ref="B27:C27"/>
    <mergeCell ref="D27:E27"/>
    <mergeCell ref="A36:I36"/>
    <mergeCell ref="B37:H37"/>
    <mergeCell ref="A34:B34"/>
    <mergeCell ref="C34:D34"/>
    <mergeCell ref="E34:G34"/>
    <mergeCell ref="H34:I34"/>
    <mergeCell ref="A114:I114"/>
    <mergeCell ref="B115:H115"/>
    <mergeCell ref="A80:I80"/>
    <mergeCell ref="A81:I81"/>
    <mergeCell ref="A84:I84"/>
    <mergeCell ref="A83:I83"/>
    <mergeCell ref="C85:D85"/>
    <mergeCell ref="E85:G85"/>
    <mergeCell ref="B86:D86"/>
    <mergeCell ref="E86:F86"/>
    <mergeCell ref="G86:I86"/>
    <mergeCell ref="B88:I88"/>
    <mergeCell ref="B87:I87"/>
    <mergeCell ref="E89:F90"/>
    <mergeCell ref="G89:G90"/>
    <mergeCell ref="H89:H90"/>
    <mergeCell ref="I89:I90"/>
    <mergeCell ref="E91:F91"/>
    <mergeCell ref="G91:I91"/>
    <mergeCell ref="B101:C101"/>
    <mergeCell ref="B102:C102"/>
    <mergeCell ref="D102:E102"/>
    <mergeCell ref="F102:G102"/>
    <mergeCell ref="H102:I102"/>
    <mergeCell ref="H50:H51"/>
    <mergeCell ref="F106:G106"/>
    <mergeCell ref="H106:I106"/>
    <mergeCell ref="B104:C104"/>
    <mergeCell ref="D104:E104"/>
    <mergeCell ref="F104:G104"/>
    <mergeCell ref="H104:I104"/>
    <mergeCell ref="B105:C105"/>
    <mergeCell ref="D105:E105"/>
    <mergeCell ref="F105:G105"/>
    <mergeCell ref="H105:I105"/>
    <mergeCell ref="D106:E106"/>
    <mergeCell ref="I50:I51"/>
    <mergeCell ref="E52:F52"/>
    <mergeCell ref="G52:I52"/>
    <mergeCell ref="A53:I53"/>
    <mergeCell ref="B54:C54"/>
    <mergeCell ref="E54:F54"/>
    <mergeCell ref="H54:I54"/>
    <mergeCell ref="F67:G67"/>
    <mergeCell ref="H67:I67"/>
    <mergeCell ref="B55:I55"/>
    <mergeCell ref="E56:F56"/>
    <mergeCell ref="B57:I57"/>
    <mergeCell ref="E74:G74"/>
    <mergeCell ref="H74:I74"/>
    <mergeCell ref="A40:I40"/>
    <mergeCell ref="A43:E43"/>
    <mergeCell ref="F43:I43"/>
    <mergeCell ref="A44:I44"/>
    <mergeCell ref="C46:D46"/>
    <mergeCell ref="E46:G46"/>
    <mergeCell ref="B47:D47"/>
    <mergeCell ref="E47:F47"/>
    <mergeCell ref="G47:I47"/>
    <mergeCell ref="B71:I71"/>
    <mergeCell ref="A68:I68"/>
    <mergeCell ref="B69:D69"/>
    <mergeCell ref="F69:I69"/>
    <mergeCell ref="B70:I70"/>
    <mergeCell ref="B72:D72"/>
    <mergeCell ref="A41:I41"/>
    <mergeCell ref="A42:I42"/>
    <mergeCell ref="A45:I45"/>
    <mergeCell ref="B49:I49"/>
    <mergeCell ref="B48:I48"/>
    <mergeCell ref="E50:F51"/>
    <mergeCell ref="G50:G51"/>
    <mergeCell ref="B77:H77"/>
    <mergeCell ref="B38:H38"/>
    <mergeCell ref="B96:I96"/>
    <mergeCell ref="B97:D97"/>
    <mergeCell ref="E97:F97"/>
    <mergeCell ref="G97:I97"/>
    <mergeCell ref="A98:I98"/>
    <mergeCell ref="B99:I99"/>
    <mergeCell ref="B100:C100"/>
    <mergeCell ref="D100:E100"/>
    <mergeCell ref="F100:G100"/>
    <mergeCell ref="H100:I100"/>
    <mergeCell ref="F72:I72"/>
    <mergeCell ref="A73:B73"/>
    <mergeCell ref="C73:D73"/>
    <mergeCell ref="E73:G73"/>
    <mergeCell ref="H73:I73"/>
    <mergeCell ref="A75:I75"/>
    <mergeCell ref="B76:H76"/>
    <mergeCell ref="A79:I79"/>
    <mergeCell ref="A82:E82"/>
    <mergeCell ref="F82:I82"/>
    <mergeCell ref="A74:B74"/>
    <mergeCell ref="C74:D74"/>
  </mergeCells>
  <dataValidations count="39">
    <dataValidation allowBlank="1" showInputMessage="1" showErrorMessage="1" prompt="Relacionar el campo modificado y una breve descripción del cambio realizado" sqref="B76 B37 B153" xr:uid="{B541EE4C-EF74-4FAA-ABCB-A658EB92B902}"/>
    <dataValidation allowBlank="1" showInputMessage="1" showErrorMessage="1" prompt="Se genera una versión nueva cada vez que se realice un cambio relacionado con el  indicador" sqref="I76:I77 I37:I38 I116 I153" xr:uid="{9D82B609-0379-4C83-9E5E-5283917AB908}"/>
    <dataValidation allowBlank="1" showInputMessage="1" showErrorMessage="1" prompt="Es la fecha de finalización de la medición del indicador " sqref="E11 E50 E127" xr:uid="{4C8408E9-7CEC-45E4-B794-E5D9C856411D}"/>
    <dataValidation allowBlank="1" showInputMessage="1" showErrorMessage="1" prompt="Indicar el nombre que recibe la gráfica" sqref="A32 A71 A148" xr:uid="{F8D3815D-D5FC-4399-BCA0-D8FEB5701895}"/>
    <dataValidation allowBlank="1" showInputMessage="1" showErrorMessage="1" prompt="Tipo de nivel de agregación de la información que puede ser por estrato, deciles, quintiles, género, grupos poblaciones, manzanas, barrios, UPZ, localidades, etc." sqref="A31 A70 A147" xr:uid="{B4561C7A-C58C-4C85-B155-BEC8B5C4B39A}"/>
    <dataValidation allowBlank="1" showInputMessage="1" showErrorMessage="1" prompt="Indicar el origen de la gráfica: Link/ base de datos / drive/ pág web" sqref="E30 E69 E146" xr:uid="{758A0246-3BAE-4F39-9A30-D2B07C0CC265}"/>
    <dataValidation allowBlank="1" showInputMessage="1" showErrorMessage="1" prompt="Forma en que se presenta gráficamente el indicador: torta, barras, mapas, líneas, dispersión, histograma, caja-y-bigotes, etc." sqref="A30 A69 A146" xr:uid="{3F73516B-2593-48A1-948E-6CC81C762696}"/>
    <dataValidation allowBlank="1" showInputMessage="1" showErrorMessage="1" prompt="Indicar el tipo de variable: alfanumérico, texto, cadena, entero, etc." sqref="A25 A64 A141" xr:uid="{13D0D5DC-CE8B-4C68-B9CD-172FB3166E4E}"/>
    <dataValidation allowBlank="1" showInputMessage="1" showErrorMessage="1" prompt="Relacionar el sistema de información (si aplica) de la fuente u origen de datos del indicador. ej Sistema de información estadística de apoyo territorial SIEAT del DANE" sqref="G15 G54 G131" xr:uid="{C2F1D73B-5951-4535-BD2A-F9AAFF5C5632}"/>
    <dataValidation allowBlank="1" showInputMessage="1" showErrorMessage="1" prompt="Se debe hacer mención al tipo de formato de la fuente y origen de datos, pueder ser Excel, pdf, archivo plano, shapefile, entre otros. " sqref="D15 D54 D131" xr:uid="{7FA6F567-E143-4065-AACD-4DDCCA7CF72C}"/>
    <dataValidation allowBlank="1" showInputMessage="1" showErrorMessage="1" prompt="Señalar la información adicional que debe agregarse en la gráfica para dar mayor claridad de la información que se está presentando." sqref="A33 A72 A149" xr:uid="{9E94F3FC-3E7F-4E8B-949B-8FD8B5F9BFBC}"/>
    <dataValidation allowBlank="1" showInputMessage="1" showErrorMessage="1" prompt="Corresponde al número asignado para el Indicador/ Número de Meta_x000a_" sqref="A7 A46 A123" xr:uid="{CFB38F35-B65A-4067-9309-3AF1DB89A897}"/>
    <dataValidation allowBlank="1" showInputMessage="1" showErrorMessage="1" prompt="Corresponde al código y nombre del proceso que ampara el indicador conforme al mapa de procesos de la entidad._x000a_Área al cual está asociado el indicador" sqref="C7 C46 C123" xr:uid="{ABAD0D6C-E5DF-4AC6-9C58-2982B775B715}"/>
    <dataValidation allowBlank="1" showInputMessage="1" showErrorMessage="1" prompt="Subsecretaria a la cual esta adscrita la dependencia responsable" sqref="A8 A47 A124" xr:uid="{EEBBFFFB-E948-407A-B39C-714A4AA5D895}"/>
    <dataValidation allowBlank="1" showInputMessage="1" showErrorMessage="1" prompt="Corresponde al tipo de proceso (Misional, Estratégico, de Apoyo o de Evaluación), conforme al mapa de procesos de la entidad." sqref="H7:I7 H46:I46 H123" xr:uid="{A3B4AD7A-9A46-4774-9D8B-6CAA334882AD}"/>
    <dataValidation allowBlank="1" showInputMessage="1" showErrorMessage="1" prompt="Corresponde a la dependencia responsable de la_x000a_construcción y seguimiento al indicador" sqref="E8 E47 E124" xr:uid="{EE0E9FC3-3E35-4A06-A3FB-2F5EDC600678}"/>
    <dataValidation allowBlank="1" showInputMessage="1" showErrorMessage="1" prompt="En este espacio se relacionará el tema bajo el cual se define el indicador_x000a_1. Proyecto de inversión_x000a_2. Meta PDD_x000a_3. Meta de gestión_x000a_4. Otro tipo de indicador_x000a_" sqref="A9 A48 A125" xr:uid="{CCABEE87-9D92-40E1-9692-6713816DC541}"/>
    <dataValidation allowBlank="1" showInputMessage="1" showErrorMessage="1" prompt="Se refiere a la denominación dada al indicador,que exprese la característica, el evento o el hecho que se pretende medir con el mismo. " sqref="A10 A49 A126" xr:uid="{E0A4E915-307C-4368-A891-A21EC57124F7}"/>
    <dataValidation allowBlank="1" showInputMessage="1" showErrorMessage="1" prompt="Indica la periodicidad en que se reporta el indicador (Anual, Semestral, Trimestral, Bimestral o Mensual)" sqref="E17 E56 E133" xr:uid="{B83CB73D-C139-4277-871B-02D817CE1D0F}"/>
    <dataValidation allowBlank="1" showInputMessage="1" showErrorMessage="1" prompt="Corresponde al valor total obtenido y reportado por las Áreas en la vigencia inmediatamente anterior. En el caso de que no exista se colocará “No Aplica - N/A”" sqref="H17 H56 H133" xr:uid="{014EC619-CBA6-4F74-A4DD-6A47E0326AEF}"/>
    <dataValidation allowBlank="1" showInputMessage="1" showErrorMessage="1" prompt="Corresponde al día, mes y año en que la dependencia realiza la programación de los indicadores a efectuar seguimiento en la vigencia" sqref="A11 A50 A127" xr:uid="{EE761D03-F80A-4249-8AAB-55F9F32387E2}"/>
    <dataValidation allowBlank="1" showInputMessage="1" showErrorMessage="1" prompt="Es la fecha de inicio de la medición del indicador en la_x000a_vigencia. (Ej: enero de 2020)" sqref="A12 A51 A128" xr:uid="{DED9FA71-EA0F-4199-8D0F-1079D35BB47A}"/>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2 A129" xr:uid="{D97B4550-896A-498C-A312-2772C0FB25E3}"/>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2 C129" xr:uid="{8014D13D-4C2B-4AE6-8821-5967BB3D9C29}"/>
    <dataValidation allowBlank="1" showInputMessage="1" showErrorMessage="1" prompt="Campo destinado para registrar una breve justificación cuando el valor de la meta sea inferior a la línea base_x000a_" sqref="E13 E52 E129" xr:uid="{3AB55215-4C81-41B8-AEB9-F4A3F4A2E89E}"/>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4 A131" xr:uid="{8CD612BB-20F1-4AEA-B0A7-0F1EBE077988}"/>
    <dataValidation allowBlank="1" showInputMessage="1" showErrorMessage="1" prompt="Es  la cuantificación o unidad de medida de lo que se pretende medir con el indicador, ej: Km, m, km/hora, personas, etc" sqref="A16 A55 A132" xr:uid="{E1657DC5-E572-4D76-A7C9-AC5884883D9E}"/>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6 A133" xr:uid="{641CF2CB-2463-4A62-BBEA-62BF24940192}"/>
    <dataValidation allowBlank="1" showInputMessage="1" showErrorMessage="1" prompt="Define si el indicador es de eficacia, eficiencia, efectividad, o calidad._x000a_Guía para la construcción y análisis de indicadores de gestión V.4_DAFP" sqref="C17 C56 C133" xr:uid="{77116EFE-E3D5-45A6-8E74-2414C6BCA28F}"/>
    <dataValidation allowBlank="1" showInputMessage="1" showErrorMessage="1" prompt="Señalar la justificación y/o normatividad que le aplique para el diseño del indicador (PMM, PDD, Decretos, etc)" sqref="A18 A57 A134" xr:uid="{73BAD93A-5BDE-47FE-A388-F9F27D4E3044}"/>
    <dataValidation allowBlank="1" showInputMessage="1" showErrorMessage="1" prompt="Propósito que se pretende alcanzar con la medición de dicho indicador, es decir, la finalidad e importancia del indicador." sqref="A19 A58 A135" xr:uid="{7A7F2226-8197-4455-804E-3867F0473535}"/>
    <dataValidation allowBlank="1" showInputMessage="1" showErrorMessage="1" prompt="Representación matemática del cálculo del indicador. La fórmula se debe presentar con siglas claras o abreviación de variables" sqref="A21 A60 A137" xr:uid="{06729670-F282-46EB-B9BD-4E61046F737B}"/>
    <dataValidation allowBlank="1" showInputMessage="1" showErrorMessage="1" prompt="Presente el nombre de cada una de las variables a partir de las cuales se construye la fórmula del indicador." sqref="A23 A62 A139" xr:uid="{8A4D8716-C0A6-4326-BDCD-071865640079}"/>
    <dataValidation allowBlank="1" showInputMessage="1" showErrorMessage="1" prompt="Indicar el parámetro de referencia para la medición, de acuerdo con la(s) variable(s) establecidas, Ejemplo: porcentaje, número, kilo, grados, hectáreas, personas, hogares, etc." sqref="A24 A63 A140" xr:uid="{4C934ECE-C9A8-4FA3-A5A3-61DACC1E8591}"/>
    <dataValidation allowBlank="1" showInputMessage="1" showErrorMessage="1" prompt="Indica la periodicidad en que se reporta la variable (Anual, Semestral, Trimestral, Bimestral o Mensual)" sqref="A26 A65 A142" xr:uid="{47CBF6F0-D943-4BE3-8B9C-919795322051}"/>
    <dataValidation allowBlank="1" showInputMessage="1" showErrorMessage="1" prompt="Describe de dónde se obtiene la información_x000a_para alimentar o establecer la información de la variable" sqref="A27 A66 A143" xr:uid="{C3E3C33F-F982-4AEF-A5B7-11AFE3529560}"/>
    <dataValidation allowBlank="1" showInputMessage="1" showErrorMessage="1" prompt="Descripción corta que explique el contenido, objeto o lo que mide la variable que compone el indicador._x000a_" sqref="A28 A67 A144" xr:uid="{83E27181-7665-4CC8-8CF4-2EB3C6139433}"/>
    <dataValidation allowBlank="1" showInputMessage="1" showErrorMessage="1" prompt="Señalar el enlace donde está publicados los resultados del indicador. (Si aplica)" sqref="E33 E72 E149" xr:uid="{E2A10359-20DE-4E62-B016-2D88ECCEFF56}"/>
    <dataValidation allowBlank="1" showInputMessage="1" showErrorMessage="1" prompt="Indicar la metodología utilizada y/o aspectos a tener en cuenta para la medición y reporte del indicador. Ejemplo: suma de variables, acumulado, capacidad, reducción, stock,  último valor, promedios, etc._x000a_" sqref="E19 E58 E97 E135" xr:uid="{C3A1B81A-621B-4101-90A2-8631783A2CAC}"/>
  </dataValidation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Z14"/>
  <sheetViews>
    <sheetView showGridLines="0" topLeftCell="J4" zoomScale="60" zoomScaleNormal="60" workbookViewId="0">
      <selection activeCell="AO8" sqref="AO8"/>
    </sheetView>
  </sheetViews>
  <sheetFormatPr baseColWidth="10" defaultColWidth="14.42578125" defaultRowHeight="15" customHeight="1" outlineLevelCol="1"/>
  <cols>
    <col min="1" max="1" width="14.5703125" customWidth="1"/>
    <col min="2" max="2" width="20.7109375" customWidth="1"/>
    <col min="3" max="3" width="18.5703125" style="157" customWidth="1"/>
    <col min="4" max="4" width="10.85546875" style="176" customWidth="1"/>
    <col min="5" max="5" width="59" customWidth="1"/>
    <col min="6" max="6" width="17" style="167" customWidth="1"/>
    <col min="7" max="7" width="19.140625" style="160" customWidth="1" outlineLevel="1"/>
    <col min="8" max="11" width="13.7109375" style="160" customWidth="1" outlineLevel="1"/>
    <col min="12" max="12" width="9.42578125" style="160" customWidth="1"/>
    <col min="13" max="13" width="50.42578125" style="170" customWidth="1"/>
    <col min="14" max="14" width="13.7109375" style="160" customWidth="1"/>
    <col min="15" max="15" width="13.85546875" style="160" customWidth="1" outlineLevel="1"/>
    <col min="16" max="16" width="15.7109375" style="160" customWidth="1" outlineLevel="1"/>
    <col min="17" max="19" width="13.85546875" style="160" customWidth="1" outlineLevel="1"/>
    <col min="20" max="20" width="13.85546875" style="160" customWidth="1"/>
    <col min="21" max="25" width="18.7109375" style="160" customWidth="1" outlineLevel="1"/>
    <col min="26" max="26" width="16" style="160" customWidth="1"/>
    <col min="27" max="27" width="18.140625" style="157" customWidth="1" outlineLevel="1"/>
    <col min="28" max="28" width="15.28515625" style="160" customWidth="1" outlineLevel="1"/>
    <col min="29" max="29" width="15" style="160" customWidth="1" outlineLevel="1"/>
    <col min="30" max="31" width="16.140625" style="157" customWidth="1" outlineLevel="1"/>
    <col min="32" max="32" width="16.140625" style="160" customWidth="1"/>
    <col min="33" max="33" width="16.140625" style="147" customWidth="1" outlineLevel="1"/>
    <col min="34" max="35" width="16.140625" style="160" customWidth="1" outlineLevel="1"/>
    <col min="36" max="36" width="16.140625" style="157" customWidth="1" outlineLevel="1"/>
    <col min="37" max="37" width="18.5703125" style="157" customWidth="1" outlineLevel="1"/>
    <col min="38" max="40" width="16.140625" style="160" customWidth="1"/>
    <col min="41" max="41" width="13.28515625" style="160" customWidth="1"/>
    <col min="42" max="42" width="14.28515625" style="160" customWidth="1"/>
    <col min="43" max="43" width="13.28515625" style="160" customWidth="1"/>
    <col min="44" max="44" width="17.28515625" style="160" customWidth="1"/>
    <col min="45" max="45" width="16.42578125" style="160" customWidth="1"/>
    <col min="46" max="46" width="13.28515625" style="160" customWidth="1"/>
    <col min="47" max="47" width="10.7109375" customWidth="1"/>
  </cols>
  <sheetData>
    <row r="1" spans="1:52" ht="22.5" customHeight="1">
      <c r="A1" s="416"/>
      <c r="B1" s="417"/>
      <c r="C1" s="422" t="s">
        <v>0</v>
      </c>
      <c r="D1" s="423"/>
      <c r="E1" s="423"/>
      <c r="F1" s="423"/>
      <c r="G1" s="423"/>
      <c r="H1" s="423"/>
      <c r="I1" s="423"/>
      <c r="J1" s="423"/>
      <c r="K1" s="423"/>
      <c r="L1" s="423"/>
      <c r="M1" s="423"/>
      <c r="N1" s="423"/>
      <c r="O1" s="423"/>
      <c r="P1" s="423"/>
      <c r="Q1" s="424"/>
    </row>
    <row r="2" spans="1:52" ht="22.5" customHeight="1">
      <c r="A2" s="418"/>
      <c r="B2" s="419"/>
      <c r="C2" s="422" t="s">
        <v>1</v>
      </c>
      <c r="D2" s="423"/>
      <c r="E2" s="423"/>
      <c r="F2" s="423"/>
      <c r="G2" s="423"/>
      <c r="H2" s="423"/>
      <c r="I2" s="423"/>
      <c r="J2" s="423"/>
      <c r="K2" s="423"/>
      <c r="L2" s="423"/>
      <c r="M2" s="423"/>
      <c r="N2" s="423"/>
      <c r="O2" s="423"/>
      <c r="P2" s="423"/>
      <c r="Q2" s="424"/>
    </row>
    <row r="3" spans="1:52" ht="22.5" customHeight="1">
      <c r="A3" s="418"/>
      <c r="B3" s="419"/>
      <c r="C3" s="422" t="s">
        <v>2</v>
      </c>
      <c r="D3" s="423"/>
      <c r="E3" s="423"/>
      <c r="F3" s="423"/>
      <c r="G3" s="423"/>
      <c r="H3" s="423"/>
      <c r="I3" s="423"/>
      <c r="J3" s="423"/>
      <c r="K3" s="423"/>
      <c r="L3" s="423"/>
      <c r="M3" s="423"/>
      <c r="N3" s="423"/>
      <c r="O3" s="423"/>
      <c r="P3" s="423"/>
      <c r="Q3" s="424"/>
    </row>
    <row r="4" spans="1:52" ht="22.5" customHeight="1">
      <c r="A4" s="420"/>
      <c r="B4" s="421"/>
      <c r="C4" s="422" t="s">
        <v>925</v>
      </c>
      <c r="D4" s="423"/>
      <c r="E4" s="423"/>
      <c r="F4" s="423"/>
      <c r="G4" s="423"/>
      <c r="H4" s="423"/>
      <c r="I4" s="423"/>
      <c r="J4" s="424"/>
      <c r="K4" s="425" t="s">
        <v>1159</v>
      </c>
      <c r="L4" s="426"/>
      <c r="M4" s="426"/>
      <c r="N4" s="426"/>
      <c r="O4" s="426"/>
      <c r="P4" s="426"/>
      <c r="Q4" s="427"/>
    </row>
    <row r="5" spans="1:52" ht="25.5" customHeight="1">
      <c r="A5" s="25"/>
      <c r="B5" s="26"/>
      <c r="C5" s="155"/>
      <c r="D5" s="174"/>
      <c r="E5" s="25"/>
      <c r="F5" s="166"/>
      <c r="G5" s="163"/>
      <c r="H5" s="163"/>
      <c r="I5" s="163"/>
      <c r="J5" s="163"/>
      <c r="K5" s="163"/>
      <c r="L5" s="162"/>
      <c r="M5" s="168"/>
      <c r="N5" s="162"/>
      <c r="O5" s="42"/>
      <c r="P5" s="27"/>
      <c r="Q5" s="28"/>
      <c r="R5" s="28"/>
      <c r="S5" s="28"/>
      <c r="T5" s="28"/>
      <c r="U5" s="27"/>
      <c r="V5" s="27"/>
      <c r="W5" s="28"/>
      <c r="X5" s="28"/>
      <c r="Y5" s="28"/>
      <c r="Z5" s="28"/>
      <c r="AA5" s="158"/>
      <c r="AB5" s="27"/>
      <c r="AC5" s="28"/>
      <c r="AD5" s="158"/>
      <c r="AE5" s="164"/>
      <c r="AF5" s="28"/>
      <c r="AG5" s="159"/>
      <c r="AH5" s="27"/>
      <c r="AI5" s="28"/>
      <c r="AJ5" s="158"/>
      <c r="AK5" s="164"/>
      <c r="AL5" s="28"/>
      <c r="AM5" s="391"/>
      <c r="AN5" s="391"/>
      <c r="AO5" s="682" t="s">
        <v>28</v>
      </c>
      <c r="AP5" s="683"/>
      <c r="AQ5" s="683"/>
      <c r="AR5" s="684"/>
      <c r="AS5" s="683"/>
      <c r="AT5" s="685"/>
    </row>
    <row r="6" spans="1:52" ht="36" customHeight="1">
      <c r="A6" s="29"/>
      <c r="B6" s="30"/>
      <c r="C6" s="156"/>
      <c r="D6" s="686" t="s">
        <v>801</v>
      </c>
      <c r="E6" s="687"/>
      <c r="F6" s="688"/>
      <c r="G6" s="381"/>
      <c r="H6" s="381"/>
      <c r="I6" s="381"/>
      <c r="J6" s="381"/>
      <c r="K6" s="381"/>
      <c r="L6" s="689" t="s">
        <v>792</v>
      </c>
      <c r="M6" s="677"/>
      <c r="N6" s="678"/>
      <c r="O6" s="676" t="s">
        <v>29</v>
      </c>
      <c r="P6" s="677"/>
      <c r="Q6" s="677"/>
      <c r="R6" s="677"/>
      <c r="S6" s="677"/>
      <c r="T6" s="678"/>
      <c r="U6" s="676" t="s">
        <v>30</v>
      </c>
      <c r="V6" s="677"/>
      <c r="W6" s="677"/>
      <c r="X6" s="677"/>
      <c r="Y6" s="677"/>
      <c r="Z6" s="678"/>
      <c r="AA6" s="676" t="s">
        <v>31</v>
      </c>
      <c r="AB6" s="677"/>
      <c r="AC6" s="677"/>
      <c r="AD6" s="677"/>
      <c r="AE6" s="677"/>
      <c r="AF6" s="678"/>
      <c r="AG6" s="676" t="s">
        <v>32</v>
      </c>
      <c r="AH6" s="677"/>
      <c r="AI6" s="677"/>
      <c r="AJ6" s="677"/>
      <c r="AK6" s="677"/>
      <c r="AL6" s="678"/>
      <c r="AM6" s="294"/>
      <c r="AN6" s="294"/>
      <c r="AO6" s="679" t="s">
        <v>787</v>
      </c>
      <c r="AP6" s="680"/>
      <c r="AQ6" s="681"/>
      <c r="AR6" s="673" t="s">
        <v>33</v>
      </c>
      <c r="AS6" s="674"/>
      <c r="AT6" s="675"/>
    </row>
    <row r="7" spans="1:52" ht="75" customHeight="1">
      <c r="A7" s="130" t="s">
        <v>809</v>
      </c>
      <c r="B7" s="153" t="s">
        <v>773</v>
      </c>
      <c r="C7" s="153" t="s">
        <v>772</v>
      </c>
      <c r="D7" s="175" t="s">
        <v>774</v>
      </c>
      <c r="E7" s="154" t="s">
        <v>775</v>
      </c>
      <c r="F7" s="154" t="s">
        <v>776</v>
      </c>
      <c r="G7" s="153" t="s">
        <v>990</v>
      </c>
      <c r="H7" s="153" t="s">
        <v>990</v>
      </c>
      <c r="I7" s="153" t="s">
        <v>990</v>
      </c>
      <c r="J7" s="153" t="s">
        <v>990</v>
      </c>
      <c r="K7" s="153" t="s">
        <v>777</v>
      </c>
      <c r="L7" s="132" t="s">
        <v>778</v>
      </c>
      <c r="M7" s="169" t="s">
        <v>779</v>
      </c>
      <c r="N7" s="132" t="s">
        <v>780</v>
      </c>
      <c r="O7" s="131" t="s">
        <v>826</v>
      </c>
      <c r="P7" s="131" t="s">
        <v>827</v>
      </c>
      <c r="Q7" s="131" t="s">
        <v>34</v>
      </c>
      <c r="R7" s="132" t="s">
        <v>828</v>
      </c>
      <c r="S7" s="165" t="s">
        <v>829</v>
      </c>
      <c r="T7" s="132" t="s">
        <v>35</v>
      </c>
      <c r="U7" s="131" t="s">
        <v>830</v>
      </c>
      <c r="V7" s="131" t="s">
        <v>831</v>
      </c>
      <c r="W7" s="131" t="s">
        <v>34</v>
      </c>
      <c r="X7" s="132" t="s">
        <v>832</v>
      </c>
      <c r="Y7" s="165" t="s">
        <v>833</v>
      </c>
      <c r="Z7" s="132" t="s">
        <v>35</v>
      </c>
      <c r="AA7" s="131" t="s">
        <v>781</v>
      </c>
      <c r="AB7" s="131" t="s">
        <v>794</v>
      </c>
      <c r="AC7" s="131" t="s">
        <v>795</v>
      </c>
      <c r="AD7" s="132" t="s">
        <v>782</v>
      </c>
      <c r="AE7" s="165" t="s">
        <v>796</v>
      </c>
      <c r="AF7" s="132" t="s">
        <v>788</v>
      </c>
      <c r="AG7" s="131" t="s">
        <v>783</v>
      </c>
      <c r="AH7" s="131" t="s">
        <v>797</v>
      </c>
      <c r="AI7" s="131" t="s">
        <v>36</v>
      </c>
      <c r="AJ7" s="132" t="s">
        <v>798</v>
      </c>
      <c r="AK7" s="165" t="s">
        <v>799</v>
      </c>
      <c r="AL7" s="132" t="s">
        <v>793</v>
      </c>
      <c r="AM7" s="390"/>
      <c r="AN7" s="390"/>
      <c r="AO7" s="132" t="s">
        <v>784</v>
      </c>
      <c r="AP7" s="132" t="s">
        <v>785</v>
      </c>
      <c r="AQ7" s="132" t="s">
        <v>786</v>
      </c>
      <c r="AR7" s="131" t="s">
        <v>789</v>
      </c>
      <c r="AS7" s="131" t="s">
        <v>790</v>
      </c>
      <c r="AT7" s="131" t="s">
        <v>800</v>
      </c>
    </row>
    <row r="8" spans="1:52" ht="56.25" customHeight="1">
      <c r="A8" s="665">
        <v>1</v>
      </c>
      <c r="B8" s="651" t="s">
        <v>869</v>
      </c>
      <c r="C8" s="654">
        <v>0.5</v>
      </c>
      <c r="D8" s="666">
        <v>1</v>
      </c>
      <c r="E8" s="668" t="s">
        <v>870</v>
      </c>
      <c r="F8" s="661">
        <v>0.15</v>
      </c>
      <c r="G8" s="669">
        <v>0.1</v>
      </c>
      <c r="H8" s="669">
        <v>0.3</v>
      </c>
      <c r="I8" s="669">
        <v>0.3</v>
      </c>
      <c r="J8" s="669">
        <v>0.3</v>
      </c>
      <c r="K8" s="669">
        <f>+SUM(G8:J9)</f>
        <v>1</v>
      </c>
      <c r="L8" s="200">
        <v>1</v>
      </c>
      <c r="M8" s="199" t="s">
        <v>871</v>
      </c>
      <c r="N8" s="201">
        <v>0.1</v>
      </c>
      <c r="O8" s="643">
        <v>0.08</v>
      </c>
      <c r="P8" s="647">
        <f>+S8+S9</f>
        <v>0.08</v>
      </c>
      <c r="Q8" s="645">
        <f>+P8/O8</f>
        <v>1</v>
      </c>
      <c r="R8" s="205">
        <v>0.03</v>
      </c>
      <c r="S8" s="205">
        <v>0.03</v>
      </c>
      <c r="T8" s="202"/>
      <c r="U8" s="643">
        <v>0.08</v>
      </c>
      <c r="V8" s="643">
        <f>+Y8+Y9</f>
        <v>0</v>
      </c>
      <c r="W8" s="645">
        <f>+V8/U8</f>
        <v>0</v>
      </c>
      <c r="X8" s="205">
        <v>0.03</v>
      </c>
      <c r="Y8" s="205"/>
      <c r="Z8" s="202">
        <f>+Y8/X8</f>
        <v>0</v>
      </c>
      <c r="AA8" s="643">
        <v>7.0000000000000007E-2</v>
      </c>
      <c r="AB8" s="643">
        <f>+AE8+AE9</f>
        <v>0</v>
      </c>
      <c r="AC8" s="645">
        <f>+AB8/AA8</f>
        <v>0</v>
      </c>
      <c r="AD8" s="205">
        <v>0.02</v>
      </c>
      <c r="AE8" s="205"/>
      <c r="AF8" s="202">
        <f>+AE8/AD8</f>
        <v>0</v>
      </c>
      <c r="AG8" s="643">
        <v>7.0000000000000007E-2</v>
      </c>
      <c r="AH8" s="643">
        <f>+AK8+AK9</f>
        <v>0</v>
      </c>
      <c r="AI8" s="645">
        <f>+AH8/AG8</f>
        <v>0</v>
      </c>
      <c r="AJ8" s="205">
        <v>0.02</v>
      </c>
      <c r="AK8" s="205"/>
      <c r="AL8" s="202">
        <f>+AK8/AJ8</f>
        <v>0</v>
      </c>
      <c r="AM8" s="202"/>
      <c r="AN8" s="202"/>
      <c r="AO8" s="203">
        <f>+AJ8+AD8+X8+R8</f>
        <v>0.1</v>
      </c>
      <c r="AP8" s="203">
        <f>+AK8+AE8+Y8+S8</f>
        <v>0.03</v>
      </c>
      <c r="AQ8" s="204">
        <f t="shared" ref="AQ8:AQ14" si="0">IFERROR(AP8/AO8,0)</f>
        <v>0.3</v>
      </c>
      <c r="AR8" s="646">
        <f>+AO8+AO9</f>
        <v>0.30000000000000004</v>
      </c>
      <c r="AS8" s="646">
        <f>+AP8+AP9</f>
        <v>0.08</v>
      </c>
      <c r="AT8" s="646">
        <f>IFERROR(AS8/AR8,0)</f>
        <v>0.26666666666666661</v>
      </c>
      <c r="AU8" s="210"/>
      <c r="AV8" s="210"/>
      <c r="AW8" s="211"/>
      <c r="AX8" s="212"/>
      <c r="AY8" s="212"/>
      <c r="AZ8" s="212"/>
    </row>
    <row r="9" spans="1:52" ht="56.25" customHeight="1">
      <c r="A9" s="649"/>
      <c r="B9" s="652"/>
      <c r="C9" s="655"/>
      <c r="D9" s="667"/>
      <c r="E9" s="668"/>
      <c r="F9" s="662"/>
      <c r="G9" s="670"/>
      <c r="H9" s="670"/>
      <c r="I9" s="670"/>
      <c r="J9" s="670"/>
      <c r="K9" s="670"/>
      <c r="L9" s="200">
        <v>2</v>
      </c>
      <c r="M9" s="199" t="s">
        <v>872</v>
      </c>
      <c r="N9" s="201">
        <v>0.2</v>
      </c>
      <c r="O9" s="644"/>
      <c r="P9" s="647"/>
      <c r="Q9" s="645"/>
      <c r="R9" s="205">
        <v>0.05</v>
      </c>
      <c r="S9" s="205">
        <v>0.05</v>
      </c>
      <c r="T9" s="202"/>
      <c r="U9" s="644"/>
      <c r="V9" s="644"/>
      <c r="W9" s="645"/>
      <c r="X9" s="205">
        <v>0.05</v>
      </c>
      <c r="Y9" s="205"/>
      <c r="Z9" s="202">
        <f>+Y9/X9</f>
        <v>0</v>
      </c>
      <c r="AA9" s="644"/>
      <c r="AB9" s="644"/>
      <c r="AC9" s="645"/>
      <c r="AD9" s="205">
        <v>0.05</v>
      </c>
      <c r="AE9" s="205"/>
      <c r="AF9" s="202">
        <f>+AE9/AD9</f>
        <v>0</v>
      </c>
      <c r="AG9" s="644"/>
      <c r="AH9" s="644"/>
      <c r="AI9" s="645"/>
      <c r="AJ9" s="205">
        <v>0.05</v>
      </c>
      <c r="AK9" s="205"/>
      <c r="AL9" s="202">
        <f t="shared" ref="AL9:AL14" si="1">+AK9/AJ9</f>
        <v>0</v>
      </c>
      <c r="AM9" s="202"/>
      <c r="AN9" s="202"/>
      <c r="AO9" s="203">
        <f t="shared" ref="AO9:AO14" si="2">+AJ9+AD9+X9+R9</f>
        <v>0.2</v>
      </c>
      <c r="AP9" s="203">
        <f t="shared" ref="AP9:AP14" si="3">+AK9+AE9+Y9+S9</f>
        <v>0.05</v>
      </c>
      <c r="AQ9" s="204">
        <f t="shared" si="0"/>
        <v>0.25</v>
      </c>
      <c r="AR9" s="646"/>
      <c r="AS9" s="646"/>
      <c r="AT9" s="646"/>
      <c r="AU9" s="210"/>
      <c r="AV9" s="210"/>
      <c r="AW9" s="211"/>
      <c r="AX9" s="212"/>
      <c r="AY9" s="212"/>
      <c r="AZ9" s="212"/>
    </row>
    <row r="10" spans="1:52" ht="56.25" customHeight="1">
      <c r="A10" s="649"/>
      <c r="B10" s="652"/>
      <c r="C10" s="655"/>
      <c r="D10" s="671">
        <v>2</v>
      </c>
      <c r="E10" s="659" t="s">
        <v>873</v>
      </c>
      <c r="F10" s="661">
        <v>0.35</v>
      </c>
      <c r="G10" s="669">
        <v>0.1</v>
      </c>
      <c r="H10" s="669">
        <v>0.3</v>
      </c>
      <c r="I10" s="669">
        <v>0.3</v>
      </c>
      <c r="J10" s="669">
        <v>0.3</v>
      </c>
      <c r="K10" s="669">
        <f>+SUM(G10:J11)</f>
        <v>1</v>
      </c>
      <c r="L10" s="200">
        <v>3</v>
      </c>
      <c r="M10" s="199" t="s">
        <v>874</v>
      </c>
      <c r="N10" s="201">
        <v>0.15</v>
      </c>
      <c r="O10" s="643">
        <v>7.0000000000000007E-2</v>
      </c>
      <c r="P10" s="647">
        <f>+S10+S11</f>
        <v>7.0000000000000007E-2</v>
      </c>
      <c r="Q10" s="645">
        <f>+P10/O10</f>
        <v>1</v>
      </c>
      <c r="R10" s="205">
        <v>0.03</v>
      </c>
      <c r="S10" s="205">
        <v>0.03</v>
      </c>
      <c r="T10" s="202"/>
      <c r="U10" s="643">
        <v>7.0000000000000007E-2</v>
      </c>
      <c r="V10" s="643">
        <f>+Y10+Y11</f>
        <v>0</v>
      </c>
      <c r="W10" s="645">
        <f>+V10/U10</f>
        <v>0</v>
      </c>
      <c r="X10" s="205">
        <v>0.03</v>
      </c>
      <c r="Y10" s="205"/>
      <c r="Z10" s="202">
        <f t="shared" ref="Z10:Z14" si="4">+Y10/X10</f>
        <v>0</v>
      </c>
      <c r="AA10" s="643">
        <v>0.08</v>
      </c>
      <c r="AB10" s="643">
        <f>+AE10+AE11</f>
        <v>0</v>
      </c>
      <c r="AC10" s="645">
        <f>+AB10/AA10</f>
        <v>0</v>
      </c>
      <c r="AD10" s="205">
        <v>0.04</v>
      </c>
      <c r="AE10" s="205"/>
      <c r="AF10" s="202">
        <f t="shared" ref="AF10:AF14" si="5">+AE10/AD10</f>
        <v>0</v>
      </c>
      <c r="AG10" s="643">
        <v>0.08</v>
      </c>
      <c r="AH10" s="643">
        <f>+AK10+AK11</f>
        <v>0</v>
      </c>
      <c r="AI10" s="645">
        <f>+AH10/AG10</f>
        <v>0</v>
      </c>
      <c r="AJ10" s="205">
        <v>0.05</v>
      </c>
      <c r="AK10" s="205"/>
      <c r="AL10" s="202">
        <f t="shared" si="1"/>
        <v>0</v>
      </c>
      <c r="AM10" s="202"/>
      <c r="AN10" s="202"/>
      <c r="AO10" s="203">
        <f t="shared" si="2"/>
        <v>0.15</v>
      </c>
      <c r="AP10" s="203">
        <f t="shared" si="3"/>
        <v>0.03</v>
      </c>
      <c r="AQ10" s="204">
        <f t="shared" si="0"/>
        <v>0.2</v>
      </c>
      <c r="AR10" s="646">
        <f>+AO10+AO11</f>
        <v>0.30000000000000004</v>
      </c>
      <c r="AS10" s="646">
        <f>+AP10+AP11</f>
        <v>7.0000000000000007E-2</v>
      </c>
      <c r="AT10" s="646">
        <f>IFERROR(AS10/AR10,0)</f>
        <v>0.23333333333333331</v>
      </c>
      <c r="AU10" s="210"/>
      <c r="AV10" s="210"/>
      <c r="AW10" s="211"/>
      <c r="AX10" s="212"/>
      <c r="AY10" s="212"/>
      <c r="AZ10" s="212"/>
    </row>
    <row r="11" spans="1:52" ht="56.25" customHeight="1">
      <c r="A11" s="650"/>
      <c r="B11" s="653"/>
      <c r="C11" s="656"/>
      <c r="D11" s="672"/>
      <c r="E11" s="660"/>
      <c r="F11" s="662"/>
      <c r="G11" s="670"/>
      <c r="H11" s="670"/>
      <c r="I11" s="670"/>
      <c r="J11" s="670"/>
      <c r="K11" s="670"/>
      <c r="L11" s="200">
        <v>4</v>
      </c>
      <c r="M11" s="199" t="s">
        <v>875</v>
      </c>
      <c r="N11" s="201">
        <v>0.15</v>
      </c>
      <c r="O11" s="644"/>
      <c r="P11" s="647"/>
      <c r="Q11" s="645"/>
      <c r="R11" s="205">
        <v>0.04</v>
      </c>
      <c r="S11" s="205">
        <v>0.04</v>
      </c>
      <c r="T11" s="202"/>
      <c r="U11" s="644"/>
      <c r="V11" s="644"/>
      <c r="W11" s="645"/>
      <c r="X11" s="205">
        <v>0.04</v>
      </c>
      <c r="Y11" s="205"/>
      <c r="Z11" s="202">
        <f t="shared" si="4"/>
        <v>0</v>
      </c>
      <c r="AA11" s="644"/>
      <c r="AB11" s="644"/>
      <c r="AC11" s="645"/>
      <c r="AD11" s="205">
        <v>0.04</v>
      </c>
      <c r="AE11" s="205"/>
      <c r="AF11" s="202">
        <f t="shared" si="5"/>
        <v>0</v>
      </c>
      <c r="AG11" s="644"/>
      <c r="AH11" s="644"/>
      <c r="AI11" s="645"/>
      <c r="AJ11" s="205">
        <v>0.03</v>
      </c>
      <c r="AK11" s="205"/>
      <c r="AL11" s="202">
        <f t="shared" si="1"/>
        <v>0</v>
      </c>
      <c r="AM11" s="202"/>
      <c r="AN11" s="202"/>
      <c r="AO11" s="203">
        <f t="shared" si="2"/>
        <v>0.15000000000000002</v>
      </c>
      <c r="AP11" s="203">
        <f t="shared" si="3"/>
        <v>0.04</v>
      </c>
      <c r="AQ11" s="204">
        <f t="shared" si="0"/>
        <v>0.26666666666666661</v>
      </c>
      <c r="AR11" s="646"/>
      <c r="AS11" s="646"/>
      <c r="AT11" s="646"/>
      <c r="AU11" s="210"/>
      <c r="AV11" s="210"/>
      <c r="AW11" s="211"/>
      <c r="AX11" s="212"/>
      <c r="AY11" s="212"/>
      <c r="AZ11" s="212"/>
    </row>
    <row r="12" spans="1:52" ht="56.25" customHeight="1">
      <c r="A12" s="648">
        <v>2</v>
      </c>
      <c r="B12" s="651" t="s">
        <v>876</v>
      </c>
      <c r="C12" s="654">
        <v>0.5</v>
      </c>
      <c r="D12" s="207">
        <v>1</v>
      </c>
      <c r="E12" s="206" t="s">
        <v>877</v>
      </c>
      <c r="F12" s="208">
        <v>0.15</v>
      </c>
      <c r="G12" s="209">
        <v>0.1</v>
      </c>
      <c r="H12" s="209">
        <v>0.3</v>
      </c>
      <c r="I12" s="209">
        <v>0.3</v>
      </c>
      <c r="J12" s="209">
        <v>0.3</v>
      </c>
      <c r="K12" s="209">
        <v>1</v>
      </c>
      <c r="L12" s="200">
        <v>1</v>
      </c>
      <c r="M12" s="199" t="s">
        <v>878</v>
      </c>
      <c r="N12" s="201">
        <v>0.3</v>
      </c>
      <c r="O12" s="161">
        <v>0.06</v>
      </c>
      <c r="P12" s="375">
        <f>+S12</f>
        <v>0.06</v>
      </c>
      <c r="Q12" s="202">
        <f>+P12/O12</f>
        <v>1</v>
      </c>
      <c r="R12" s="205">
        <v>0.06</v>
      </c>
      <c r="S12" s="205">
        <v>0.06</v>
      </c>
      <c r="T12" s="202"/>
      <c r="U12" s="161">
        <v>0.08</v>
      </c>
      <c r="V12" s="161">
        <f>+Y12</f>
        <v>0</v>
      </c>
      <c r="W12" s="202">
        <f>+V12/U12</f>
        <v>0</v>
      </c>
      <c r="X12" s="205">
        <v>0.08</v>
      </c>
      <c r="Y12" s="205"/>
      <c r="Z12" s="202">
        <f t="shared" si="4"/>
        <v>0</v>
      </c>
      <c r="AA12" s="161">
        <v>0.08</v>
      </c>
      <c r="AB12" s="161">
        <f>+AE12</f>
        <v>0</v>
      </c>
      <c r="AC12" s="202">
        <f>+AB12/AA12</f>
        <v>0</v>
      </c>
      <c r="AD12" s="161">
        <v>0.08</v>
      </c>
      <c r="AE12" s="205"/>
      <c r="AF12" s="202">
        <f t="shared" si="5"/>
        <v>0</v>
      </c>
      <c r="AG12" s="161">
        <v>0.08</v>
      </c>
      <c r="AH12" s="161">
        <v>0</v>
      </c>
      <c r="AI12" s="202">
        <f>+AH12/AG12</f>
        <v>0</v>
      </c>
      <c r="AJ12" s="161">
        <v>0.08</v>
      </c>
      <c r="AK12" s="161"/>
      <c r="AL12" s="202">
        <f>+AK12/AJ12</f>
        <v>0</v>
      </c>
      <c r="AM12" s="202"/>
      <c r="AN12" s="202"/>
      <c r="AO12" s="203">
        <f t="shared" si="2"/>
        <v>0.3</v>
      </c>
      <c r="AP12" s="203">
        <f t="shared" si="3"/>
        <v>0.06</v>
      </c>
      <c r="AQ12" s="204">
        <f t="shared" si="0"/>
        <v>0.2</v>
      </c>
      <c r="AR12" s="205">
        <f>+AO12</f>
        <v>0.3</v>
      </c>
      <c r="AS12" s="205">
        <f>+AP12</f>
        <v>0.06</v>
      </c>
      <c r="AT12" s="205">
        <f>IFERROR(AS12/AR12,0)</f>
        <v>0.2</v>
      </c>
      <c r="AU12" s="210"/>
      <c r="AV12" s="210"/>
      <c r="AW12" s="211"/>
      <c r="AX12" s="212"/>
      <c r="AY12" s="212"/>
      <c r="AZ12" s="212"/>
    </row>
    <row r="13" spans="1:52" ht="56.25" customHeight="1">
      <c r="A13" s="649"/>
      <c r="B13" s="652"/>
      <c r="C13" s="655"/>
      <c r="D13" s="657">
        <v>2</v>
      </c>
      <c r="E13" s="659" t="s">
        <v>879</v>
      </c>
      <c r="F13" s="661">
        <v>0.35</v>
      </c>
      <c r="G13" s="663">
        <v>0.1</v>
      </c>
      <c r="H13" s="663">
        <v>0.3</v>
      </c>
      <c r="I13" s="663">
        <v>0.3</v>
      </c>
      <c r="J13" s="663">
        <v>0.3</v>
      </c>
      <c r="K13" s="663">
        <v>1</v>
      </c>
      <c r="L13" s="200">
        <v>2</v>
      </c>
      <c r="M13" s="199" t="s">
        <v>880</v>
      </c>
      <c r="N13" s="201">
        <v>0.15</v>
      </c>
      <c r="O13" s="643">
        <v>0.06</v>
      </c>
      <c r="P13" s="647">
        <f>+S13+S14</f>
        <v>0.06</v>
      </c>
      <c r="Q13" s="645">
        <f>+P13/O13</f>
        <v>1</v>
      </c>
      <c r="R13" s="205">
        <v>0.03</v>
      </c>
      <c r="S13" s="205">
        <v>0.03</v>
      </c>
      <c r="T13" s="202"/>
      <c r="U13" s="643">
        <v>0.08</v>
      </c>
      <c r="V13" s="643">
        <f>+Y13+Y14</f>
        <v>0</v>
      </c>
      <c r="W13" s="645">
        <f>+V13/U13</f>
        <v>0</v>
      </c>
      <c r="X13" s="205">
        <v>0.04</v>
      </c>
      <c r="Y13" s="205"/>
      <c r="Z13" s="202">
        <f t="shared" si="4"/>
        <v>0</v>
      </c>
      <c r="AA13" s="643">
        <v>0.08</v>
      </c>
      <c r="AB13" s="643">
        <f>+AE13+AE14</f>
        <v>0</v>
      </c>
      <c r="AC13" s="645">
        <f>+AB13/AA13</f>
        <v>0</v>
      </c>
      <c r="AD13" s="205">
        <v>0.04</v>
      </c>
      <c r="AE13" s="205"/>
      <c r="AF13" s="202">
        <f t="shared" si="5"/>
        <v>0</v>
      </c>
      <c r="AG13" s="643">
        <v>0.08</v>
      </c>
      <c r="AH13" s="643">
        <f>+AK13+AK14</f>
        <v>0</v>
      </c>
      <c r="AI13" s="645">
        <f>+AH13/AG13</f>
        <v>0</v>
      </c>
      <c r="AJ13" s="205">
        <v>0.04</v>
      </c>
      <c r="AK13" s="205"/>
      <c r="AL13" s="202">
        <f t="shared" si="1"/>
        <v>0</v>
      </c>
      <c r="AM13" s="202"/>
      <c r="AN13" s="202"/>
      <c r="AO13" s="203">
        <f t="shared" si="2"/>
        <v>0.15</v>
      </c>
      <c r="AP13" s="203">
        <f t="shared" si="3"/>
        <v>0.03</v>
      </c>
      <c r="AQ13" s="204">
        <f t="shared" si="0"/>
        <v>0.2</v>
      </c>
      <c r="AR13" s="646">
        <f>+AO13+AO14</f>
        <v>0.3</v>
      </c>
      <c r="AS13" s="646">
        <f>+AP13+AP14</f>
        <v>0.06</v>
      </c>
      <c r="AT13" s="646">
        <f>IFERROR(AS13/AR13,0)</f>
        <v>0.2</v>
      </c>
      <c r="AU13" s="210"/>
      <c r="AV13" s="210"/>
      <c r="AW13" s="211"/>
      <c r="AX13" s="212"/>
      <c r="AY13" s="212"/>
      <c r="AZ13" s="212"/>
    </row>
    <row r="14" spans="1:52" ht="56.25" customHeight="1">
      <c r="A14" s="650"/>
      <c r="B14" s="653"/>
      <c r="C14" s="656"/>
      <c r="D14" s="658"/>
      <c r="E14" s="660"/>
      <c r="F14" s="662"/>
      <c r="G14" s="664"/>
      <c r="H14" s="664"/>
      <c r="I14" s="664"/>
      <c r="J14" s="664"/>
      <c r="K14" s="664"/>
      <c r="L14" s="200">
        <v>3</v>
      </c>
      <c r="M14" s="199" t="s">
        <v>881</v>
      </c>
      <c r="N14" s="201">
        <v>0.15</v>
      </c>
      <c r="O14" s="644"/>
      <c r="P14" s="647"/>
      <c r="Q14" s="645"/>
      <c r="R14" s="205">
        <v>0.03</v>
      </c>
      <c r="S14" s="205">
        <v>0.03</v>
      </c>
      <c r="T14" s="202"/>
      <c r="U14" s="644"/>
      <c r="V14" s="644"/>
      <c r="W14" s="645"/>
      <c r="X14" s="205">
        <v>0.04</v>
      </c>
      <c r="Y14" s="205"/>
      <c r="Z14" s="202">
        <f t="shared" si="4"/>
        <v>0</v>
      </c>
      <c r="AA14" s="644"/>
      <c r="AB14" s="644"/>
      <c r="AC14" s="645"/>
      <c r="AD14" s="205">
        <v>0.04</v>
      </c>
      <c r="AE14" s="205"/>
      <c r="AF14" s="202">
        <f t="shared" si="5"/>
        <v>0</v>
      </c>
      <c r="AG14" s="644"/>
      <c r="AH14" s="644"/>
      <c r="AI14" s="645"/>
      <c r="AJ14" s="205">
        <v>0.04</v>
      </c>
      <c r="AK14" s="205"/>
      <c r="AL14" s="202">
        <f t="shared" si="1"/>
        <v>0</v>
      </c>
      <c r="AM14" s="202"/>
      <c r="AN14" s="202"/>
      <c r="AO14" s="203">
        <f t="shared" si="2"/>
        <v>0.15</v>
      </c>
      <c r="AP14" s="203">
        <f t="shared" si="3"/>
        <v>0.03</v>
      </c>
      <c r="AQ14" s="204">
        <f t="shared" si="0"/>
        <v>0.2</v>
      </c>
      <c r="AR14" s="646"/>
      <c r="AS14" s="646"/>
      <c r="AT14" s="646"/>
      <c r="AU14" s="210"/>
      <c r="AV14" s="210"/>
      <c r="AW14" s="211"/>
      <c r="AX14" s="212"/>
      <c r="AY14" s="212"/>
      <c r="AZ14" s="212"/>
    </row>
  </sheetData>
  <autoFilter ref="D7:AT7" xr:uid="{00000000-0009-0000-0000-000002000000}"/>
  <mergeCells count="90">
    <mergeCell ref="AR6:AT6"/>
    <mergeCell ref="AG6:AL6"/>
    <mergeCell ref="AA6:AF6"/>
    <mergeCell ref="A1:B4"/>
    <mergeCell ref="AO6:AQ6"/>
    <mergeCell ref="AO5:AT5"/>
    <mergeCell ref="D6:F6"/>
    <mergeCell ref="L6:N6"/>
    <mergeCell ref="O6:T6"/>
    <mergeCell ref="U6:Z6"/>
    <mergeCell ref="C1:Q1"/>
    <mergeCell ref="C2:Q2"/>
    <mergeCell ref="C3:Q3"/>
    <mergeCell ref="C4:J4"/>
    <mergeCell ref="K4:Q4"/>
    <mergeCell ref="F8:F9"/>
    <mergeCell ref="G8:G9"/>
    <mergeCell ref="K8:K9"/>
    <mergeCell ref="D10:D11"/>
    <mergeCell ref="E10:E11"/>
    <mergeCell ref="F10:F11"/>
    <mergeCell ref="G10:G11"/>
    <mergeCell ref="K10:K11"/>
    <mergeCell ref="H8:H9"/>
    <mergeCell ref="I8:I9"/>
    <mergeCell ref="J8:J9"/>
    <mergeCell ref="H10:H11"/>
    <mergeCell ref="I10:I11"/>
    <mergeCell ref="J10:J11"/>
    <mergeCell ref="A8:A11"/>
    <mergeCell ref="B8:B11"/>
    <mergeCell ref="C8:C11"/>
    <mergeCell ref="D8:D9"/>
    <mergeCell ref="E8:E9"/>
    <mergeCell ref="O8:O9"/>
    <mergeCell ref="P8:P9"/>
    <mergeCell ref="Q8:Q9"/>
    <mergeCell ref="V8:V9"/>
    <mergeCell ref="W8:W9"/>
    <mergeCell ref="AB8:AB9"/>
    <mergeCell ref="AC8:AC9"/>
    <mergeCell ref="AH8:AH9"/>
    <mergeCell ref="AI8:AI9"/>
    <mergeCell ref="AT8:AT9"/>
    <mergeCell ref="AR8:AR9"/>
    <mergeCell ref="AS8:AS9"/>
    <mergeCell ref="AG8:AG9"/>
    <mergeCell ref="AG10:AG11"/>
    <mergeCell ref="O10:O11"/>
    <mergeCell ref="P10:P11"/>
    <mergeCell ref="Q10:Q11"/>
    <mergeCell ref="V10:V11"/>
    <mergeCell ref="W10:W11"/>
    <mergeCell ref="AB10:AB11"/>
    <mergeCell ref="AC10:AC11"/>
    <mergeCell ref="AH10:AH11"/>
    <mergeCell ref="AI10:AI11"/>
    <mergeCell ref="AT10:AT11"/>
    <mergeCell ref="AR10:AR11"/>
    <mergeCell ref="AS10:AS11"/>
    <mergeCell ref="F13:F14"/>
    <mergeCell ref="G13:G14"/>
    <mergeCell ref="K13:K14"/>
    <mergeCell ref="H13:H14"/>
    <mergeCell ref="I13:I14"/>
    <mergeCell ref="J13:J14"/>
    <mergeCell ref="A12:A14"/>
    <mergeCell ref="B12:B14"/>
    <mergeCell ref="C12:C14"/>
    <mergeCell ref="D13:D14"/>
    <mergeCell ref="E13:E14"/>
    <mergeCell ref="O13:O14"/>
    <mergeCell ref="P13:P14"/>
    <mergeCell ref="Q13:Q14"/>
    <mergeCell ref="V13:V14"/>
    <mergeCell ref="W13:W14"/>
    <mergeCell ref="AB13:AB14"/>
    <mergeCell ref="AC13:AC14"/>
    <mergeCell ref="AH13:AH14"/>
    <mergeCell ref="AI13:AI14"/>
    <mergeCell ref="AT13:AT14"/>
    <mergeCell ref="AR13:AR14"/>
    <mergeCell ref="AS13:AS14"/>
    <mergeCell ref="AG13:AG14"/>
    <mergeCell ref="AA8:AA9"/>
    <mergeCell ref="AA10:AA11"/>
    <mergeCell ref="AA13:AA14"/>
    <mergeCell ref="U8:U9"/>
    <mergeCell ref="U10:U11"/>
    <mergeCell ref="U13:U14"/>
  </mergeCells>
  <dataValidations count="21">
    <dataValidation allowBlank="1" showInputMessage="1" showErrorMessage="1" prompt="Corresponde al porcentaje total programado para la  sub tarea en la vigencia._x000a_" sqref="AO7" xr:uid="{3E5393A3-506B-4A4E-A507-DA015E6CA062}"/>
    <dataValidation allowBlank="1" showInputMessage="1" showErrorMessage="1" prompt="Corresponde al porcentaje total ejecutado para la sub tarea en la vigencia._x000a_" sqref="AP7" xr:uid="{656C3D28-939B-448A-93DE-35D83141AED1}"/>
    <dataValidation allowBlank="1" showInputMessage="1" showErrorMessage="1" prompt="Corresponde a la sumatoria del porcentaje programado para las subtareas de cada trimestre." sqref="N7" xr:uid="{E5E3D3A3-A127-42BC-A7B7-FCF06A90A872}"/>
    <dataValidation allowBlank="1" showInputMessage="1" showErrorMessage="1" prompt="Ingresar la descripción de las sub tareas más representativas, necesarias para el cumplimiento de la tarea y logro de la actividad. _x000a_Si se relacionan procesos contractuales, tener presente que deben guadar coherencia con el Plan Anual de Adquisiciones._x000a_" sqref="M7" xr:uid="{1D6F5305-59B4-4927-9299-A50416A42228}"/>
    <dataValidation allowBlank="1" showInputMessage="1" showErrorMessage="1" prompt="Relacionar el código de la actividad. El código es asignado por SEGPLAN, y debe guardar coherencia con el registrado en la hoja de vidad de indicador._x000a_" sqref="A7" xr:uid="{EAABE7D9-F79F-4C95-823A-26F6494DB4F6}"/>
    <dataValidation allowBlank="1" showInputMessage="1" showErrorMessage="1" prompt="Muestra la relación de la ejecución frente a la programación" sqref="T7 Z7 AT7 AL7 AF7 AQ7" xr:uid="{645EF02E-1F0D-4E98-AE25-4F74D3ADFC3E}"/>
    <dataValidation allowBlank="1" showInputMessage="1" showErrorMessage="1" prompt="Muestra los resultados de la ejecución frente a la programación" sqref="W7 AC7 Q7 AI7" xr:uid="{E8F8E5E7-8C58-4796-95B0-1486EAB04F62}"/>
    <dataValidation allowBlank="1" showInputMessage="1" showErrorMessage="1" prompt="Corresponde al porcentaje ejecutado de las sub tareas para el periodo reportado." sqref="AE7 AK7 S7 Y7" xr:uid="{4EB1B419-0969-460E-BDA5-7CABB2B503C0}"/>
    <dataValidation allowBlank="1" showInputMessage="1" showErrorMessage="1" prompt="Corresponde al porcentaje programado para las sub tareas en el periodo a reportar." sqref="AJ7 AD7 R7 X7" xr:uid="{BCB1CFC4-5BCF-4E90-BC1C-5AE133B785A1}"/>
    <dataValidation allowBlank="1" showInputMessage="1" showErrorMessage="1" prompt="Corresponde al porcentaje total programado para la tarea en la vigencia. La sumatoria por tarea debe ser del 10%." sqref="AR7" xr:uid="{7B716E41-E32F-4ED1-992A-72A0E783E5D9}"/>
    <dataValidation allowBlank="1" showInputMessage="1" showErrorMessage="1" prompt="Corresponde al porcentaje total ejecutado para la tarea en la vigencia." sqref="AS7" xr:uid="{7F4072C8-FB7F-4E36-86C1-528EF70BDF7E}"/>
    <dataValidation allowBlank="1" showInputMessage="1" showErrorMessage="1" prompt="Porcentaje asignado por el área para cada actividad, la sumatoria total debe corresponder al 100%. Algunos criterios a tener en cuenta pueden ser: presupuesto, aporte a metas PDD, según número de actividades, nivel de importantancia, entre otros." sqref="C7" xr:uid="{65DA2890-72B3-426C-8BF9-0C4390C5B880}"/>
    <dataValidation allowBlank="1" showInputMessage="1" showErrorMessage="1" prompt="Registrar el porcentaje asginado a la tarea para la vigencia. " sqref="G7:J7" xr:uid="{B34712F2-055D-4904-A139-298F4B0A630C}"/>
    <dataValidation allowBlank="1" showInputMessage="1" showErrorMessage="1" prompt="Registrar el porcentaje asginado a la tarea para la vigencia. El total para el PDD debe sumar 100 %." sqref="K7" xr:uid="{B92F31CE-E37C-4C2D-B695-3F296BFD99DB}"/>
    <dataValidation allowBlank="1" showInputMessage="1" showErrorMessage="1" prompt="Numerar las sub tareas con las que considera se da cumplimiento a la actividad." sqref="L7" xr:uid="{5B27AD84-E7AC-4010-938E-2CB024DBAEC8}"/>
    <dataValidation allowBlank="1" showInputMessage="1" showErrorMessage="1" prompt="Corresponde al porcentaje programado para la tarea, el cual depende de los porcentajes asignados a las sub tareas. " sqref="AA7 AG7 O7 U7" xr:uid="{E025DB5C-C6FE-458A-965B-7FEBFC83F990}"/>
    <dataValidation allowBlank="1" showInputMessage="1" showErrorMessage="1" prompt="Corresponde al porcentaje ejecutado para la tarea, el cual depende de los porcentajes ejecutados en las sub tareas. " sqref="AB7 AH7 P7 V7" xr:uid="{193D0BE3-5E66-44C2-AEFE-F0D82D4024DE}"/>
    <dataValidation allowBlank="1" showInputMessage="1" showErrorMessage="1" prompt="Relacionar el nombre de la actividad del proyecto. Debe guardar coherencia con el registrado en la hoja de vida de indicador." sqref="B7" xr:uid="{96F4F4F4-CC74-46DF-8663-D994C7E2A9DF}"/>
    <dataValidation allowBlank="1" showInputMessage="1" showErrorMessage="1" prompt="Relacione el código de las tareas con las que considera se da cumplimiento a la actividad." sqref="D7" xr:uid="{16C4033C-F216-4340-84D6-C02C375CE424}"/>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_x000a_" sqref="E7" xr:uid="{6B0EE572-BAB7-4109-82B3-1F68D2A50919}"/>
    <dataValidation allowBlank="1" showInputMessage="1" showErrorMessage="1" prompt="Porcentaje asignado por el área para cada tarea, la sumatoria total debe corresponder al 100%. Algunos criterios a tener en cuenta pueden ser: presupuesto, aporte a metas PDD, según número de actividades, nivel de importantancia, entre otros." sqref="F7" xr:uid="{22BEC4F1-D1BD-4BB9-A2C4-2417EC930CAE}"/>
  </dataValidations>
  <pageMargins left="0.7" right="0.7" top="0.75" bottom="0.75" header="0" footer="0"/>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BU10"/>
  <sheetViews>
    <sheetView showGridLines="0" topLeftCell="U9" zoomScale="80" zoomScaleNormal="80" workbookViewId="0">
      <selection activeCell="AW20" sqref="AW20"/>
    </sheetView>
  </sheetViews>
  <sheetFormatPr baseColWidth="10" defaultColWidth="14.42578125" defaultRowHeight="15" customHeight="1" outlineLevelCol="1"/>
  <cols>
    <col min="1" max="2" width="23" customWidth="1" outlineLevel="1"/>
    <col min="3" max="3" width="34.5703125" customWidth="1" outlineLevel="1"/>
    <col min="4" max="4" width="28.7109375" customWidth="1" outlineLevel="1"/>
    <col min="5" max="5" width="19" hidden="1" customWidth="1" outlineLevel="1"/>
    <col min="6" max="6" width="23.28515625" customWidth="1" outlineLevel="1"/>
    <col min="7" max="10" width="11.5703125" customWidth="1" outlineLevel="1"/>
    <col min="11" max="11" width="20.140625" customWidth="1" outlineLevel="1"/>
    <col min="12" max="12" width="31.85546875" customWidth="1" outlineLevel="1"/>
    <col min="13" max="13" width="6.42578125" hidden="1" customWidth="1" outlineLevel="1"/>
    <col min="14" max="14" width="12" hidden="1" customWidth="1" outlineLevel="1"/>
    <col min="15" max="16" width="12.7109375" hidden="1" customWidth="1" outlineLevel="1"/>
    <col min="17" max="17" width="6.140625" customWidth="1" outlineLevel="1"/>
    <col min="18" max="18" width="23.28515625" customWidth="1" outlineLevel="1"/>
    <col min="19" max="20" width="15.140625" customWidth="1" outlineLevel="1"/>
    <col min="21" max="22" width="22.5703125" customWidth="1" outlineLevel="1"/>
    <col min="23" max="23" width="15.140625" customWidth="1"/>
    <col min="24" max="24" width="31.42578125" customWidth="1"/>
    <col min="25" max="25" width="16.42578125" customWidth="1"/>
    <col min="26" max="26" width="28.28515625" customWidth="1"/>
    <col min="27" max="27" width="16.28515625" customWidth="1"/>
    <col min="28" max="28" width="10.7109375" customWidth="1" outlineLevel="1"/>
    <col min="29" max="29" width="13.140625" customWidth="1" outlineLevel="1"/>
    <col min="30" max="30" width="45.7109375" customWidth="1" outlineLevel="1"/>
    <col min="31" max="31" width="31.85546875" customWidth="1" outlineLevel="1"/>
    <col min="32" max="32" width="10.7109375" hidden="1" customWidth="1"/>
    <col min="33" max="34" width="10.7109375" hidden="1" customWidth="1" outlineLevel="1"/>
    <col min="35" max="35" width="41.5703125" hidden="1" customWidth="1" outlineLevel="1"/>
    <col min="36" max="36" width="44.42578125" hidden="1" customWidth="1" outlineLevel="1"/>
    <col min="37" max="37" width="15.42578125" hidden="1" customWidth="1" collapsed="1"/>
    <col min="38" max="39" width="15.42578125" hidden="1" customWidth="1" outlineLevel="1"/>
    <col min="40" max="40" width="55.7109375" style="152" hidden="1" customWidth="1" outlineLevel="1"/>
    <col min="41" max="41" width="30.7109375" hidden="1" customWidth="1" outlineLevel="1"/>
    <col min="42" max="42" width="16" hidden="1" customWidth="1" collapsed="1"/>
    <col min="43" max="43" width="19.5703125" hidden="1" customWidth="1" outlineLevel="1"/>
    <col min="44" max="44" width="14.85546875" hidden="1" customWidth="1" outlineLevel="1"/>
    <col min="45" max="45" width="54.5703125" hidden="1" customWidth="1" outlineLevel="1"/>
    <col min="46" max="46" width="35.42578125" hidden="1" customWidth="1" outlineLevel="1"/>
    <col min="47" max="47" width="100.28515625" customWidth="1" collapsed="1"/>
    <col min="48" max="49" width="62.85546875" customWidth="1"/>
    <col min="50" max="50" width="6.85546875" customWidth="1"/>
    <col min="51" max="51" width="14.7109375" customWidth="1"/>
    <col min="52" max="53" width="13.28515625" customWidth="1"/>
    <col min="54" max="54" width="11.42578125" customWidth="1"/>
    <col min="55" max="73" width="10.7109375" customWidth="1"/>
  </cols>
  <sheetData>
    <row r="1" spans="1:73" ht="24" customHeight="1">
      <c r="A1" s="416"/>
      <c r="B1" s="417"/>
      <c r="C1" s="422" t="s">
        <v>0</v>
      </c>
      <c r="D1" s="423"/>
      <c r="E1" s="423"/>
      <c r="F1" s="423"/>
      <c r="G1" s="423"/>
      <c r="H1" s="423"/>
      <c r="I1" s="423"/>
      <c r="J1" s="423"/>
      <c r="K1" s="423"/>
      <c r="L1" s="423"/>
      <c r="M1" s="423"/>
      <c r="N1" s="423"/>
      <c r="O1" s="423"/>
      <c r="P1" s="423"/>
      <c r="Q1" s="424"/>
      <c r="R1" s="32"/>
      <c r="S1" s="32"/>
      <c r="T1" s="32"/>
      <c r="U1" s="32"/>
      <c r="V1" s="32"/>
      <c r="W1" s="32"/>
      <c r="X1" s="32"/>
      <c r="Y1" s="32"/>
      <c r="Z1" s="32"/>
      <c r="AA1" s="32"/>
      <c r="AB1" s="32"/>
      <c r="AC1" s="32"/>
      <c r="AD1" s="32"/>
      <c r="AE1" s="32"/>
      <c r="AF1" s="32"/>
      <c r="AG1" s="32"/>
      <c r="AH1" s="32"/>
      <c r="AI1" s="32"/>
      <c r="AJ1" s="32"/>
      <c r="AK1" s="32"/>
      <c r="AL1" s="32"/>
      <c r="AM1" s="32"/>
      <c r="AN1" s="150"/>
      <c r="AO1" s="32"/>
      <c r="AP1" s="32"/>
      <c r="AQ1" s="32"/>
      <c r="AR1" s="32"/>
      <c r="AS1" s="32"/>
      <c r="AT1" s="32"/>
      <c r="AU1" s="32"/>
      <c r="AV1" s="32"/>
      <c r="AW1" s="32"/>
      <c r="AX1" s="32"/>
      <c r="AY1" s="32"/>
      <c r="AZ1" s="32"/>
      <c r="BA1" s="32"/>
    </row>
    <row r="2" spans="1:73" ht="24" customHeight="1">
      <c r="A2" s="418"/>
      <c r="B2" s="419"/>
      <c r="C2" s="422" t="s">
        <v>1</v>
      </c>
      <c r="D2" s="423"/>
      <c r="E2" s="423"/>
      <c r="F2" s="423"/>
      <c r="G2" s="423"/>
      <c r="H2" s="423"/>
      <c r="I2" s="423"/>
      <c r="J2" s="423"/>
      <c r="K2" s="423"/>
      <c r="L2" s="423"/>
      <c r="M2" s="423"/>
      <c r="N2" s="423"/>
      <c r="O2" s="423"/>
      <c r="P2" s="423"/>
      <c r="Q2" s="424"/>
      <c r="R2" s="32"/>
      <c r="S2" s="32"/>
      <c r="T2" s="32"/>
      <c r="U2" s="32"/>
      <c r="V2" s="32"/>
      <c r="W2" s="32"/>
      <c r="X2" s="32"/>
      <c r="Y2" s="32"/>
      <c r="Z2" s="32"/>
      <c r="AA2" s="32"/>
      <c r="AB2" s="32"/>
      <c r="AC2" s="32"/>
      <c r="AD2" s="32"/>
      <c r="AE2" s="32"/>
      <c r="AF2" s="32"/>
      <c r="AG2" s="32"/>
      <c r="AH2" s="32"/>
      <c r="AI2" s="32"/>
      <c r="AJ2" s="32"/>
      <c r="AK2" s="32"/>
      <c r="AL2" s="32"/>
      <c r="AM2" s="32"/>
      <c r="AN2" s="150"/>
      <c r="AO2" s="32"/>
      <c r="AP2" s="32"/>
      <c r="AQ2" s="32"/>
      <c r="AR2" s="32"/>
      <c r="AS2" s="32"/>
      <c r="AT2" s="32"/>
      <c r="AU2" s="32"/>
      <c r="AV2" s="32"/>
      <c r="AW2" s="32"/>
      <c r="AX2" s="32"/>
      <c r="AY2" s="32"/>
      <c r="AZ2" s="32"/>
      <c r="BA2" s="32"/>
    </row>
    <row r="3" spans="1:73" ht="24" customHeight="1">
      <c r="A3" s="418"/>
      <c r="B3" s="419"/>
      <c r="C3" s="422" t="s">
        <v>2</v>
      </c>
      <c r="D3" s="423"/>
      <c r="E3" s="423"/>
      <c r="F3" s="423"/>
      <c r="G3" s="423"/>
      <c r="H3" s="423"/>
      <c r="I3" s="423"/>
      <c r="J3" s="423"/>
      <c r="K3" s="423"/>
      <c r="L3" s="423"/>
      <c r="M3" s="423"/>
      <c r="N3" s="423"/>
      <c r="O3" s="423"/>
      <c r="P3" s="423"/>
      <c r="Q3" s="424"/>
      <c r="R3" s="32"/>
      <c r="S3" s="32"/>
      <c r="T3" s="32"/>
      <c r="U3" s="32"/>
      <c r="V3" s="32"/>
      <c r="W3" s="32"/>
      <c r="X3" s="32"/>
      <c r="Y3" s="32"/>
      <c r="Z3" s="32"/>
      <c r="AA3" s="32"/>
      <c r="AB3" s="32"/>
      <c r="AC3" s="32"/>
      <c r="AD3" s="32"/>
      <c r="AE3" s="32"/>
      <c r="AF3" s="32"/>
      <c r="AG3" s="32"/>
      <c r="AH3" s="32"/>
      <c r="AI3" s="32"/>
      <c r="AJ3" s="32"/>
      <c r="AK3" s="32"/>
      <c r="AL3" s="32"/>
      <c r="AM3" s="32"/>
      <c r="AN3" s="150"/>
      <c r="AO3" s="32"/>
      <c r="AP3" s="32"/>
      <c r="AQ3" s="32"/>
      <c r="AR3" s="32"/>
      <c r="AS3" s="32"/>
      <c r="AT3" s="32"/>
      <c r="AU3" s="32"/>
      <c r="AV3" s="32"/>
      <c r="AW3" s="32"/>
      <c r="AX3" s="32"/>
      <c r="AY3" s="32"/>
      <c r="AZ3" s="32"/>
      <c r="BA3" s="32"/>
    </row>
    <row r="4" spans="1:73" ht="24" customHeight="1">
      <c r="A4" s="420"/>
      <c r="B4" s="421"/>
      <c r="C4" s="422" t="s">
        <v>925</v>
      </c>
      <c r="D4" s="423"/>
      <c r="E4" s="423"/>
      <c r="F4" s="423"/>
      <c r="G4" s="423"/>
      <c r="H4" s="423"/>
      <c r="I4" s="423"/>
      <c r="J4" s="424"/>
      <c r="K4" s="425" t="s">
        <v>1159</v>
      </c>
      <c r="L4" s="426"/>
      <c r="M4" s="426"/>
      <c r="N4" s="426"/>
      <c r="O4" s="426"/>
      <c r="P4" s="426"/>
      <c r="Q4" s="427"/>
      <c r="R4" s="32"/>
      <c r="S4" s="32"/>
      <c r="T4" s="32"/>
      <c r="U4" s="32"/>
      <c r="V4" s="32"/>
      <c r="W4" s="32"/>
      <c r="X4" s="32"/>
      <c r="Y4" s="32"/>
      <c r="Z4" s="32"/>
      <c r="AA4" s="32"/>
      <c r="AB4" s="32"/>
      <c r="AC4" s="32"/>
      <c r="AD4" s="32"/>
      <c r="AE4" s="32"/>
      <c r="AF4" s="32"/>
      <c r="AG4" s="32"/>
      <c r="AH4" s="32"/>
      <c r="AI4" s="32"/>
      <c r="AJ4" s="32"/>
      <c r="AK4" s="32"/>
      <c r="AL4" s="32"/>
      <c r="AM4" s="32"/>
      <c r="AN4" s="150"/>
      <c r="AO4" s="32"/>
      <c r="AP4" s="32"/>
      <c r="AQ4" s="32"/>
      <c r="AR4" s="32"/>
      <c r="AS4" s="32"/>
      <c r="AT4" s="32"/>
      <c r="AU4" s="32"/>
      <c r="AV4" s="32"/>
      <c r="AW4" s="32"/>
      <c r="AX4" s="32"/>
      <c r="AY4" s="32"/>
      <c r="AZ4" s="32"/>
      <c r="BA4" s="32"/>
    </row>
    <row r="5" spans="1:73" ht="24" customHeight="1">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150"/>
      <c r="AO5" s="32"/>
      <c r="AP5" s="32"/>
      <c r="AQ5" s="32"/>
      <c r="AR5" s="32"/>
      <c r="AS5" s="32"/>
      <c r="AT5" s="32"/>
      <c r="AU5" s="31"/>
      <c r="AV5" s="31"/>
      <c r="AW5" s="31"/>
      <c r="AX5" s="32"/>
      <c r="AY5" s="682" t="s">
        <v>28</v>
      </c>
      <c r="AZ5" s="429"/>
      <c r="BA5" s="430"/>
    </row>
    <row r="6" spans="1:73" ht="18.75" customHeight="1">
      <c r="A6" s="690" t="s">
        <v>37</v>
      </c>
      <c r="B6" s="691"/>
      <c r="C6" s="691"/>
      <c r="D6" s="691"/>
      <c r="E6" s="692"/>
      <c r="F6" s="690"/>
      <c r="G6" s="691"/>
      <c r="H6" s="691"/>
      <c r="I6" s="691"/>
      <c r="J6" s="691"/>
      <c r="K6" s="691"/>
      <c r="L6" s="691"/>
      <c r="M6" s="691"/>
      <c r="N6" s="691"/>
      <c r="O6" s="691"/>
      <c r="P6" s="691"/>
      <c r="Q6" s="691"/>
      <c r="R6" s="692"/>
      <c r="S6" s="33"/>
      <c r="T6" s="33"/>
      <c r="U6" s="693" t="s">
        <v>820</v>
      </c>
      <c r="V6" s="693" t="s">
        <v>821</v>
      </c>
      <c r="W6" s="702" t="s">
        <v>810</v>
      </c>
      <c r="X6" s="703"/>
      <c r="Y6" s="703"/>
      <c r="Z6" s="699"/>
      <c r="AA6" s="705" t="s">
        <v>29</v>
      </c>
      <c r="AB6" s="703"/>
      <c r="AC6" s="703"/>
      <c r="AD6" s="703"/>
      <c r="AE6" s="699"/>
      <c r="AF6" s="705" t="s">
        <v>30</v>
      </c>
      <c r="AG6" s="703"/>
      <c r="AH6" s="703"/>
      <c r="AI6" s="703"/>
      <c r="AJ6" s="699"/>
      <c r="AK6" s="705" t="s">
        <v>31</v>
      </c>
      <c r="AL6" s="703"/>
      <c r="AM6" s="703"/>
      <c r="AN6" s="703"/>
      <c r="AO6" s="699"/>
      <c r="AP6" s="705" t="s">
        <v>32</v>
      </c>
      <c r="AQ6" s="703"/>
      <c r="AR6" s="703"/>
      <c r="AS6" s="703"/>
      <c r="AT6" s="699"/>
      <c r="AU6" s="709" t="s">
        <v>815</v>
      </c>
      <c r="AV6" s="703"/>
      <c r="AW6" s="699"/>
      <c r="AX6" s="295"/>
      <c r="AY6" s="706" t="s">
        <v>816</v>
      </c>
      <c r="AZ6" s="455"/>
      <c r="BA6" s="707"/>
      <c r="BB6" s="295"/>
      <c r="BC6" s="295"/>
      <c r="BD6" s="295"/>
      <c r="BE6" s="295"/>
      <c r="BF6" s="295"/>
      <c r="BG6" s="295"/>
      <c r="BH6" s="295"/>
      <c r="BI6" s="295"/>
      <c r="BJ6" s="295"/>
      <c r="BK6" s="295"/>
      <c r="BL6" s="295"/>
      <c r="BM6" s="295"/>
      <c r="BN6" s="295"/>
      <c r="BO6" s="295"/>
      <c r="BP6" s="295"/>
      <c r="BQ6" s="295"/>
      <c r="BR6" s="295"/>
      <c r="BS6" s="295"/>
      <c r="BT6" s="295"/>
      <c r="BU6" s="295"/>
    </row>
    <row r="7" spans="1:73" ht="40.5" customHeight="1">
      <c r="A7" s="693" t="s">
        <v>38</v>
      </c>
      <c r="B7" s="693" t="s">
        <v>39</v>
      </c>
      <c r="C7" s="693" t="s">
        <v>40</v>
      </c>
      <c r="D7" s="693" t="s">
        <v>41</v>
      </c>
      <c r="E7" s="694" t="s">
        <v>42</v>
      </c>
      <c r="F7" s="690" t="s">
        <v>43</v>
      </c>
      <c r="G7" s="691"/>
      <c r="H7" s="691"/>
      <c r="I7" s="691"/>
      <c r="J7" s="692"/>
      <c r="K7" s="693" t="s">
        <v>44</v>
      </c>
      <c r="L7" s="693" t="s">
        <v>45</v>
      </c>
      <c r="M7" s="698" t="s">
        <v>46</v>
      </c>
      <c r="N7" s="699"/>
      <c r="O7" s="710" t="s">
        <v>47</v>
      </c>
      <c r="P7" s="692"/>
      <c r="Q7" s="711" t="s">
        <v>48</v>
      </c>
      <c r="R7" s="712"/>
      <c r="S7" s="693" t="s">
        <v>49</v>
      </c>
      <c r="T7" s="693" t="s">
        <v>50</v>
      </c>
      <c r="U7" s="693"/>
      <c r="V7" s="693"/>
      <c r="W7" s="700"/>
      <c r="X7" s="704"/>
      <c r="Y7" s="704"/>
      <c r="Z7" s="701"/>
      <c r="AA7" s="700"/>
      <c r="AB7" s="704"/>
      <c r="AC7" s="704"/>
      <c r="AD7" s="704"/>
      <c r="AE7" s="701"/>
      <c r="AF7" s="700"/>
      <c r="AG7" s="704"/>
      <c r="AH7" s="704"/>
      <c r="AI7" s="704"/>
      <c r="AJ7" s="701"/>
      <c r="AK7" s="700"/>
      <c r="AL7" s="704"/>
      <c r="AM7" s="704"/>
      <c r="AN7" s="704"/>
      <c r="AO7" s="701"/>
      <c r="AP7" s="700"/>
      <c r="AQ7" s="704"/>
      <c r="AR7" s="704"/>
      <c r="AS7" s="704"/>
      <c r="AT7" s="701"/>
      <c r="AU7" s="700"/>
      <c r="AV7" s="704"/>
      <c r="AW7" s="701"/>
      <c r="AX7" s="295"/>
      <c r="AY7" s="708"/>
      <c r="AZ7" s="687"/>
      <c r="BA7" s="688"/>
      <c r="BB7" s="295"/>
      <c r="BC7" s="295"/>
      <c r="BD7" s="295"/>
      <c r="BE7" s="295"/>
      <c r="BF7" s="295"/>
      <c r="BG7" s="295"/>
      <c r="BH7" s="295"/>
      <c r="BI7" s="295"/>
      <c r="BJ7" s="295"/>
      <c r="BK7" s="295"/>
      <c r="BL7" s="295"/>
      <c r="BM7" s="295"/>
      <c r="BN7" s="295"/>
      <c r="BO7" s="295"/>
      <c r="BP7" s="295"/>
      <c r="BQ7" s="295"/>
      <c r="BR7" s="295"/>
      <c r="BS7" s="295"/>
      <c r="BT7" s="295"/>
      <c r="BU7" s="295"/>
    </row>
    <row r="8" spans="1:73" ht="103.5" customHeight="1">
      <c r="A8" s="693"/>
      <c r="B8" s="693"/>
      <c r="C8" s="693"/>
      <c r="D8" s="693"/>
      <c r="E8" s="695"/>
      <c r="F8" s="133" t="s">
        <v>51</v>
      </c>
      <c r="G8" s="133" t="s">
        <v>52</v>
      </c>
      <c r="H8" s="133" t="s">
        <v>53</v>
      </c>
      <c r="I8" s="133" t="s">
        <v>54</v>
      </c>
      <c r="J8" s="133" t="s">
        <v>55</v>
      </c>
      <c r="K8" s="693"/>
      <c r="L8" s="693"/>
      <c r="M8" s="700"/>
      <c r="N8" s="701"/>
      <c r="O8" s="34" t="s">
        <v>56</v>
      </c>
      <c r="P8" s="34" t="s">
        <v>57</v>
      </c>
      <c r="Q8" s="713"/>
      <c r="R8" s="714"/>
      <c r="S8" s="693"/>
      <c r="T8" s="693"/>
      <c r="U8" s="693"/>
      <c r="V8" s="693"/>
      <c r="W8" s="134" t="s">
        <v>809</v>
      </c>
      <c r="X8" s="134" t="s">
        <v>773</v>
      </c>
      <c r="Y8" s="134" t="s">
        <v>811</v>
      </c>
      <c r="Z8" s="135" t="s">
        <v>58</v>
      </c>
      <c r="AA8" s="136" t="str">
        <f>AA6&amp;": Programado Actividad"</f>
        <v>Ene-Mar: Programado Actividad</v>
      </c>
      <c r="AB8" s="136" t="str">
        <f>AA6&amp;": Ejecutado Actividad"</f>
        <v>Ene-Mar: Ejecutado Actividad</v>
      </c>
      <c r="AC8" s="136" t="s">
        <v>812</v>
      </c>
      <c r="AD8" s="151" t="s">
        <v>813</v>
      </c>
      <c r="AE8" s="136" t="s">
        <v>895</v>
      </c>
      <c r="AF8" s="136" t="str">
        <f>AF6&amp;": Programado Actividad"</f>
        <v>Abr-Jun: Programado Actividad</v>
      </c>
      <c r="AG8" s="136" t="str">
        <f>AF6&amp;": Ejecutado Actividad"</f>
        <v>Abr-Jun: Ejecutado Actividad</v>
      </c>
      <c r="AH8" s="136" t="s">
        <v>812</v>
      </c>
      <c r="AI8" s="151" t="s">
        <v>813</v>
      </c>
      <c r="AJ8" s="136" t="s">
        <v>895</v>
      </c>
      <c r="AK8" s="136" t="str">
        <f>AK6&amp;": Programado Actividad"</f>
        <v>Jul-Sep: Programado Actividad</v>
      </c>
      <c r="AL8" s="136" t="str">
        <f>AK6&amp;": Ejecutado Actividad"</f>
        <v>Jul-Sep: Ejecutado Actividad</v>
      </c>
      <c r="AM8" s="136" t="s">
        <v>812</v>
      </c>
      <c r="AN8" s="151" t="s">
        <v>813</v>
      </c>
      <c r="AO8" s="136" t="s">
        <v>895</v>
      </c>
      <c r="AP8" s="136" t="str">
        <f>AP6&amp;": Programado Actividad"</f>
        <v>Oct-Dic: Programado Actividad</v>
      </c>
      <c r="AQ8" s="136" t="str">
        <f>AP6&amp;": EjecutadoActividad"</f>
        <v>Oct-Dic: EjecutadoActividad</v>
      </c>
      <c r="AR8" s="136" t="s">
        <v>812</v>
      </c>
      <c r="AS8" s="136" t="s">
        <v>814</v>
      </c>
      <c r="AT8" s="136" t="s">
        <v>895</v>
      </c>
      <c r="AU8" s="177" t="s">
        <v>59</v>
      </c>
      <c r="AV8" s="177" t="s">
        <v>60</v>
      </c>
      <c r="AW8" s="177" t="s">
        <v>61</v>
      </c>
      <c r="AX8" s="295"/>
      <c r="AY8" s="137" t="s">
        <v>817</v>
      </c>
      <c r="AZ8" s="137" t="s">
        <v>818</v>
      </c>
      <c r="BA8" s="137" t="s">
        <v>819</v>
      </c>
      <c r="BB8" s="295"/>
      <c r="BC8" s="295"/>
      <c r="BD8" s="295"/>
      <c r="BE8" s="295"/>
      <c r="BF8" s="295"/>
      <c r="BG8" s="295"/>
      <c r="BH8" s="295"/>
      <c r="BI8" s="295"/>
      <c r="BJ8" s="295"/>
      <c r="BK8" s="295"/>
      <c r="BL8" s="295"/>
      <c r="BM8" s="295"/>
      <c r="BN8" s="295"/>
      <c r="BO8" s="295"/>
      <c r="BP8" s="295"/>
      <c r="BQ8" s="295"/>
      <c r="BR8" s="295"/>
      <c r="BS8" s="295"/>
      <c r="BT8" s="295"/>
      <c r="BU8" s="295"/>
    </row>
    <row r="9" spans="1:73" ht="224.25" customHeight="1">
      <c r="A9" s="36" t="s">
        <v>890</v>
      </c>
      <c r="B9" s="36" t="s">
        <v>891</v>
      </c>
      <c r="C9" s="36" t="s">
        <v>892</v>
      </c>
      <c r="D9" s="36" t="s">
        <v>606</v>
      </c>
      <c r="E9" s="213"/>
      <c r="F9" s="37" t="s">
        <v>609</v>
      </c>
      <c r="G9" s="37" t="s">
        <v>610</v>
      </c>
      <c r="H9" s="213" t="s">
        <v>640</v>
      </c>
      <c r="I9" s="37" t="s">
        <v>629</v>
      </c>
      <c r="J9" s="213" t="s">
        <v>640</v>
      </c>
      <c r="K9" s="37" t="s">
        <v>893</v>
      </c>
      <c r="L9" s="37" t="s">
        <v>882</v>
      </c>
      <c r="M9" s="213"/>
      <c r="N9" s="213"/>
      <c r="O9" s="213"/>
      <c r="P9" s="213"/>
      <c r="Q9" s="213" t="s">
        <v>62</v>
      </c>
      <c r="R9" s="37" t="s">
        <v>883</v>
      </c>
      <c r="S9" s="213">
        <v>2402034</v>
      </c>
      <c r="T9" s="37" t="s">
        <v>884</v>
      </c>
      <c r="U9" s="696">
        <v>2203</v>
      </c>
      <c r="V9" s="696" t="s">
        <v>654</v>
      </c>
      <c r="W9" s="213">
        <v>1</v>
      </c>
      <c r="X9" s="37" t="str">
        <f>+'[1]2. Tareas'!B8</f>
        <v>Implementar 60km de mantenimiento de señalización y/o demarcación en cicloinfraestructura en la ciudad</v>
      </c>
      <c r="Y9" s="215">
        <f>+'Anexo Ficha Técnica'!B13</f>
        <v>15</v>
      </c>
      <c r="Z9" s="183" t="s">
        <v>617</v>
      </c>
      <c r="AA9" s="215">
        <v>9.01</v>
      </c>
      <c r="AB9" s="215">
        <f>3.9+5.11</f>
        <v>9.01</v>
      </c>
      <c r="AC9" s="214">
        <f>+IFERROR(AB9/AA9,0)</f>
        <v>1</v>
      </c>
      <c r="AD9" s="284" t="s">
        <v>1180</v>
      </c>
      <c r="AE9" s="284" t="s">
        <v>941</v>
      </c>
      <c r="AF9" s="215">
        <v>4.6900000000000004</v>
      </c>
      <c r="AG9" s="215"/>
      <c r="AH9" s="214">
        <f>+IFERROR(AG9/AF9,0)</f>
        <v>0</v>
      </c>
      <c r="AI9" s="284"/>
      <c r="AJ9" s="284" t="s">
        <v>929</v>
      </c>
      <c r="AK9" s="215">
        <v>0.8</v>
      </c>
      <c r="AL9" s="215"/>
      <c r="AM9" s="327">
        <f>+AL9/AK9</f>
        <v>0</v>
      </c>
      <c r="AN9" s="323"/>
      <c r="AO9" s="284" t="s">
        <v>929</v>
      </c>
      <c r="AP9" s="215">
        <v>0.5</v>
      </c>
      <c r="AQ9" s="215"/>
      <c r="AR9" s="214">
        <f>+AQ9/AP9</f>
        <v>0</v>
      </c>
      <c r="AS9" s="323"/>
      <c r="AT9" s="284" t="s">
        <v>929</v>
      </c>
      <c r="AU9" s="323" t="s">
        <v>1182</v>
      </c>
      <c r="AV9" s="376" t="s">
        <v>936</v>
      </c>
      <c r="AW9" s="323" t="s">
        <v>1185</v>
      </c>
      <c r="AX9" s="145"/>
      <c r="AY9" s="216">
        <f>+AK9+AP9+AF9+AA9</f>
        <v>15</v>
      </c>
      <c r="AZ9" s="216">
        <f>+AL9+AQ9+AG9+AB9</f>
        <v>9.01</v>
      </c>
      <c r="BA9" s="286">
        <f>+AZ9/AY9</f>
        <v>0.60066666666666668</v>
      </c>
      <c r="BB9" s="145"/>
      <c r="BC9" s="145"/>
      <c r="BD9" s="145"/>
      <c r="BE9" s="145"/>
      <c r="BF9" s="145"/>
      <c r="BG9" s="145"/>
      <c r="BH9" s="145"/>
      <c r="BI9" s="145"/>
      <c r="BJ9" s="145"/>
      <c r="BK9" s="145"/>
      <c r="BL9" s="145"/>
      <c r="BM9" s="145"/>
      <c r="BN9" s="145"/>
      <c r="BO9" s="145"/>
      <c r="BP9" s="145"/>
      <c r="BQ9" s="145"/>
      <c r="BR9" s="145"/>
      <c r="BS9" s="145"/>
      <c r="BT9" s="145"/>
      <c r="BU9" s="145"/>
    </row>
    <row r="10" spans="1:73" ht="321" customHeight="1">
      <c r="A10" s="36" t="s">
        <v>890</v>
      </c>
      <c r="B10" s="36" t="s">
        <v>891</v>
      </c>
      <c r="C10" s="36" t="s">
        <v>892</v>
      </c>
      <c r="D10" s="36" t="s">
        <v>606</v>
      </c>
      <c r="E10" s="213"/>
      <c r="F10" s="37" t="s">
        <v>609</v>
      </c>
      <c r="G10" s="37" t="s">
        <v>610</v>
      </c>
      <c r="H10" s="213" t="s">
        <v>640</v>
      </c>
      <c r="I10" s="37" t="s">
        <v>629</v>
      </c>
      <c r="J10" s="213" t="s">
        <v>640</v>
      </c>
      <c r="K10" s="37" t="s">
        <v>893</v>
      </c>
      <c r="L10" s="37" t="s">
        <v>882</v>
      </c>
      <c r="M10" s="213"/>
      <c r="N10" s="213"/>
      <c r="O10" s="213"/>
      <c r="P10" s="213"/>
      <c r="Q10" s="213" t="s">
        <v>62</v>
      </c>
      <c r="R10" s="37" t="s">
        <v>883</v>
      </c>
      <c r="S10" s="213">
        <v>2402033</v>
      </c>
      <c r="T10" s="37" t="s">
        <v>885</v>
      </c>
      <c r="U10" s="697"/>
      <c r="V10" s="697"/>
      <c r="W10" s="213">
        <v>2</v>
      </c>
      <c r="X10" s="37" t="str">
        <f>+'[1]2. Tareas'!B12</f>
        <v>Implementar 28 km de señalización y/o demarcación de cicloinfraestructura en la ciudad</v>
      </c>
      <c r="Y10" s="215">
        <f>+'Anexo Ficha Técnica'!B52</f>
        <v>12.12</v>
      </c>
      <c r="Z10" s="183" t="s">
        <v>617</v>
      </c>
      <c r="AA10" s="215">
        <v>0.13</v>
      </c>
      <c r="AB10" s="215">
        <v>0.13</v>
      </c>
      <c r="AC10" s="285">
        <f>+IFERROR(AB10/AA10,0)</f>
        <v>1</v>
      </c>
      <c r="AD10" s="284" t="s">
        <v>1181</v>
      </c>
      <c r="AE10" s="284" t="s">
        <v>942</v>
      </c>
      <c r="AF10" s="215">
        <v>3.49</v>
      </c>
      <c r="AG10" s="215"/>
      <c r="AH10" s="214">
        <f>+IFERROR(AG10/AF10,0)</f>
        <v>0</v>
      </c>
      <c r="AI10" s="321"/>
      <c r="AJ10" s="284" t="s">
        <v>930</v>
      </c>
      <c r="AK10" s="215">
        <v>3.49</v>
      </c>
      <c r="AL10" s="322"/>
      <c r="AM10" s="327">
        <f>+AL10/AK10</f>
        <v>0</v>
      </c>
      <c r="AN10" s="323"/>
      <c r="AO10" s="284" t="s">
        <v>930</v>
      </c>
      <c r="AP10" s="215">
        <v>5.01</v>
      </c>
      <c r="AQ10" s="215"/>
      <c r="AR10" s="214">
        <f>+AQ10/AP10</f>
        <v>0</v>
      </c>
      <c r="AS10" s="323"/>
      <c r="AT10" s="284" t="s">
        <v>930</v>
      </c>
      <c r="AU10" s="323" t="s">
        <v>1183</v>
      </c>
      <c r="AV10" s="376" t="s">
        <v>936</v>
      </c>
      <c r="AW10" s="323" t="s">
        <v>1185</v>
      </c>
      <c r="AX10" s="145"/>
      <c r="AY10" s="216">
        <f>+AK10+AP10+AF10+AA10</f>
        <v>12.120000000000001</v>
      </c>
      <c r="AZ10" s="216">
        <f>+AL10+AQ10+AG10+AB10</f>
        <v>0.13</v>
      </c>
      <c r="BA10" s="38">
        <f t="shared" ref="BA10" si="0">+AZ10/AY10</f>
        <v>1.0726072607260726E-2</v>
      </c>
      <c r="BB10" s="145"/>
      <c r="BC10" s="145"/>
      <c r="BD10" s="145"/>
      <c r="BE10" s="145"/>
      <c r="BF10" s="145"/>
      <c r="BG10" s="145"/>
      <c r="BH10" s="145"/>
      <c r="BI10" s="145"/>
      <c r="BJ10" s="145"/>
      <c r="BK10" s="145"/>
      <c r="BL10" s="145"/>
      <c r="BM10" s="145"/>
      <c r="BN10" s="145"/>
      <c r="BO10" s="145"/>
      <c r="BP10" s="145"/>
      <c r="BQ10" s="145"/>
      <c r="BR10" s="145"/>
      <c r="BS10" s="145"/>
      <c r="BT10" s="145"/>
      <c r="BU10" s="145"/>
    </row>
  </sheetData>
  <mergeCells count="33">
    <mergeCell ref="AY5:BA5"/>
    <mergeCell ref="F6:R6"/>
    <mergeCell ref="U6:U8"/>
    <mergeCell ref="V6:V8"/>
    <mergeCell ref="W6:Z7"/>
    <mergeCell ref="AA6:AE7"/>
    <mergeCell ref="AY6:BA7"/>
    <mergeCell ref="AF6:AJ7"/>
    <mergeCell ref="AK6:AO7"/>
    <mergeCell ref="AP6:AT7"/>
    <mergeCell ref="AU6:AW7"/>
    <mergeCell ref="O7:P7"/>
    <mergeCell ref="Q7:R8"/>
    <mergeCell ref="S7:S8"/>
    <mergeCell ref="L7:L8"/>
    <mergeCell ref="F7:J7"/>
    <mergeCell ref="U9:U10"/>
    <mergeCell ref="V9:V10"/>
    <mergeCell ref="T7:T8"/>
    <mergeCell ref="K7:K8"/>
    <mergeCell ref="M7:N8"/>
    <mergeCell ref="A1:B4"/>
    <mergeCell ref="C1:Q1"/>
    <mergeCell ref="C2:Q2"/>
    <mergeCell ref="C3:Q3"/>
    <mergeCell ref="C4:J4"/>
    <mergeCell ref="K4:Q4"/>
    <mergeCell ref="A6:E6"/>
    <mergeCell ref="A7:A8"/>
    <mergeCell ref="B7:B8"/>
    <mergeCell ref="C7:C8"/>
    <mergeCell ref="D7:D8"/>
    <mergeCell ref="E7:E8"/>
  </mergeCells>
  <dataValidations xWindow="314" yWindow="405" count="39">
    <dataValidation type="list" allowBlank="1" showErrorMessage="1" sqref="X5:AG5" xr:uid="{00000000-0002-0000-0400-000008000000}">
      <formula1>Meses</formula1>
    </dataValidation>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AB)." sqref="D7:D8" xr:uid="{566CADAD-BA65-4D1D-9596-67D3B64AF8C6}"/>
    <dataValidation allowBlank="1" showInputMessage="1" showErrorMessage="1" prompt="Seleccionar el Indicador de Producto al cual está asociada la actividad proyecto de inversión. Si la actividad no aporta registrar N.A._x000a_La estructura PMR de la entidad se encuentra en el excel de seguimiento mensual de los indicadores PMR." sqref="I8" xr:uid="{63D44CF6-AD51-4FF4-AF0F-39D34D4D52B9}"/>
    <dataValidation allowBlank="1" showInputMessage="1" showErrorMessage="1" prompt="Seleccionar el Producto al cual está asociada la actividad proyecto de inversión. Si la actividad no aporta registrar N.A. _x000a_La estructura PMR de la entidad se encuentra en el excel de seguimiento mensual de los indicadores PMR." sqref="H8" xr:uid="{C718B3CF-D12A-40A7-A279-63850E561F46}"/>
    <dataValidation allowBlank="1" showInputMessage="1" showErrorMessage="1" prompt="Seleccionar el Indicador Objetivo al cual está asociada la meta PDD. Si la meta no aporta registrar N.A. _x000a_La estructura PMR de la entidad se encuentra en el excel de seguimiento mensual de los indicadores PMR." sqref="G8" xr:uid="{97470B7D-41AC-43D7-85DE-F7E1306994D7}"/>
    <dataValidation allowBlank="1" showInputMessage="1" showErrorMessage="1" prompt="Seleccionar el Objetivo al cual está asociada la meta PDD. Si la meta no aporta registrar N.A. _x000a_La estructura PMR de la entidad se encuentra en el excel de seguimiento mensual de los indicadores PMR." sqref="F8" xr:uid="{D099CBF4-03A6-4968-B8EB-EBDA51709F73}"/>
    <dataValidation allowBlank="1" showInputMessage="1" showErrorMessage="1" prompt="Relacionar el o los trazadores presupuestales a los cuales está asociada la actividad proyecto de inversión: (Equidad de género TPIEG, grupos étnicos TPGE, discapacidad TPPD, Juventud TPJ, Cultura Ciudadana TPCC) o N.A." sqref="J8" xr:uid="{E545D085-B9E2-4D62-9E2E-4DE878F2CE88}"/>
    <dataValidation allowBlank="1" showInputMessage="1" showErrorMessage="1" prompt="Corresponde al ODS Primario al cual está relacionada la meta PDD. Esta información será diligenciada por la OAPI conforme a la matriz final definida conjuntamente con la SDP." sqref="K7:K8" xr:uid="{3E8F7765-99A9-4781-A3BD-F0CCA86FDF44}"/>
    <dataValidation allowBlank="1" showInputMessage="1" showErrorMessage="1" prompt="Corresponde a la meta del ODS Primario al cual está relacionada la meta PDD. Esta información será diligenciada por la Oficina Asesora de Planeación Institucional." sqref="L7:L8" xr:uid="{533E91A1-0B7F-4E36-B288-AE4FBB005562}"/>
    <dataValidation allowBlank="1" showInputMessage="1" showErrorMessage="1" prompt="Relacionar el nombre de la meta plan de desarrollo - PDD tal y como se aparece en el sistema SEGPLAN." sqref="V6:V8" xr:uid="{BE894BD5-7E6C-499D-A53F-62E048EF6C8C}"/>
    <dataValidation allowBlank="1" showInputMessage="1" showErrorMessage="1" prompt="Relacionar el número de la meta plan de desarrollo - PDD tal y como se aparece en el sistema SEGPLAN." sqref="U6:U8" xr:uid="{16C1CA1D-A6EF-4CB4-8660-18A824F72ABE}"/>
    <dataValidation allowBlank="1" showInputMessage="1" showErrorMessage="1" prompt="Corresponde a la magnitud ejecutada para el cuarto trimestre. Tener presente si ésta depende o no del avance de las actividades de la pestaña 2." sqref="AQ8" xr:uid="{B88CDA28-FDAF-45C6-B6FB-BCF6CA09F753}"/>
    <dataValidation allowBlank="1" showInputMessage="1" showErrorMessage="1" prompt="Corresponde a la magnitud programada para el cuarto trimestre. Tener presente si ésta depende o no del avance de las actividades de la pestaña 2." sqref="AP8" xr:uid="{B9578502-52A7-4A75-9341-55630A6FFD33}"/>
    <dataValidation allowBlank="1" showInputMessage="1" showErrorMessage="1" prompt="Corresponde a la magnitud programada para el tercer trimestre. Tener presente si ésta depende o no del avance de las actividades de la pestaña 2." sqref="AK8" xr:uid="{BA1F0D53-F9BD-44CB-A2AE-F8FFC78F7421}"/>
    <dataValidation allowBlank="1" showInputMessage="1" showErrorMessage="1" prompt="Corresponde a la magnitud ejecutada para el tercer trimestre. Tener presente si ésta depende o no del avance de las actividades de la pestaña 2." sqref="AL8" xr:uid="{5884D0A8-CC88-43C6-BC74-8DD97EC833F0}"/>
    <dataValidation allowBlank="1" showInputMessage="1" showErrorMessage="1" prompt="Corresponde a los avances, logros y beneficios de la activid. obtenidos ACUMULADOS al corte.Si el avance físico de la activ. NO depende de las tareas y subtareas, describa de manera general y acumulada el avance de éstas, conforme a su avance cuantitativo" sqref="AU8" xr:uid="{CFCF2422-BB0B-4746-ADB8-B4B291EDCDF1}"/>
    <dataValidation allowBlank="1" showInputMessage="1" showErrorMessage="1" prompt="Corresponde a la población beneficiada con la ejecución de la actividad, (especificar tipo de población, grupo etáreo, condición, enfoque diferencial y de género). Tener presente la población objetivo identificada en la formulación del proyecto." sqref="AW8" xr:uid="{4ADE9507-4B4D-4153-A96E-FAF582C8F797}"/>
    <dataValidation allowBlank="1" showInputMessage="1" showErrorMessage="1" prompt="Si la respuesta es NO, el avance en magnitud de la actividad se debe alimentar de forma manual según corresponda._x000a_Si la respuesta es SI, el avance en la magnitud de la actividad  corresponde a la sumatoria de avance de las tareas, pestaña 2._x000a_" sqref="Z8" xr:uid="{972A4F1E-ED60-4205-80CC-1127AA469E9B}"/>
    <dataValidation allowBlank="1" showInputMessage="1" showErrorMessage="1" prompt="Ingrese la magnitud  programada en la vigencia para el cumplimiento de la actividad." sqref="Y8" xr:uid="{E1984B48-E083-4AE8-AEC0-945CA903F988}"/>
    <dataValidation allowBlank="1" showInputMessage="1" showErrorMessage="1" prompt="Muestra los resultados de la ejecución frente a la programación" sqref="AM8 AC8 BA8 AR8 AH8" xr:uid="{3719DF53-7B82-4EFC-9F50-2407FA8A93D1}"/>
    <dataValidation allowBlank="1" showInputMessage="1" showErrorMessage="1" prompt="Corresponde a la magnitud TOTAL ejecutada en la vigencia." sqref="AZ8" xr:uid="{87862226-3CE2-4509-9CF8-9E9841D9A252}"/>
    <dataValidation allowBlank="1" showInputMessage="1" showErrorMessage="1" prompt="Corresponde a la magnitud TOTAL programada para la vigencia. Debe guardar coherencia con la magnitud relacionada en la columna Z." sqref="AY8" xr:uid="{6AB583CD-A717-4257-B456-2843EBA2A4BC}"/>
    <dataValidation allowBlank="1" showInputMessage="1" showErrorMessage="1" prompt="Relacione el link de la carpeta donde se cargarán las evidencias que dan cuenta de la gestión trimestral. " sqref="AT8 AE8 AO8 AJ8" xr:uid="{118EC63F-C7C0-40BA-85B2-5F0B24B2E33B}"/>
    <dataValidation allowBlank="1" showInputMessage="1" showErrorMessage="1" prompt="Descripción cualitativa del avance físico de la actividad. Si éste NO depende de las tareas y subtareas, describa de manera general el avance de éstas, conforme al reporte cuantitativo, precisando resultados y calidad de bienes y servicios entregados." sqref="AN8 AS8 AD8 AI8" xr:uid="{AD761996-5A12-4748-8B64-9AEC9394D570}"/>
    <dataValidation allowBlank="1" showInputMessage="1" showErrorMessage="1" prompt="Escoja el componente de la lista desplegable conforme a la actividad." sqref="A7:B8" xr:uid="{7EEC2C40-277E-4CEA-811F-09B3D0D78F16}"/>
    <dataValidation allowBlank="1" showInputMessage="1" showErrorMessage="1" prompt="Corresponde a la magnitud programada para el primer trimestre. Tener presente si ésta depende o no del avance de las actividades de la pestaña 2." sqref="AA8" xr:uid="{2A26258A-88D6-47B2-B0C7-DD7EF5824DBB}"/>
    <dataValidation allowBlank="1" showInputMessage="1" showErrorMessage="1" prompt="Corresponde a la magnitud ejecutada para el primer trimestre. Tener presente si ésta depende o no del avance de las actividades de la pestaña 2." sqref="AB8" xr:uid="{DC709B23-4A91-4170-8D33-790E8B5DBEE9}"/>
    <dataValidation allowBlank="1" showInputMessage="1" showErrorMessage="1" prompt="Corresponde a la magnitud programada para el segundo trimestre. Tener presente si ésta depende o no del avance de las actividades de la pestaña 2." sqref="AF8" xr:uid="{5467428F-68EA-418B-ADAA-1D8804DED88C}"/>
    <dataValidation allowBlank="1" showInputMessage="1" showErrorMessage="1" prompt="Corresponde a la magnitud ejecutada para el segundo trimestre. Tener presente si ésta depende o no del avance de las actividades de la pestaña 2." sqref="AG8" xr:uid="{063070CE-9E26-4C3C-9FF6-177F733A1693}"/>
    <dataValidation allowBlank="1" showInputMessage="1" showErrorMessage="1" prompt="Relacionar el nombre de la actividad del proyecto. Debe guardar coherencia con el registrado en la hoja de vida de indicador." sqref="X8" xr:uid="{0430A388-1AB2-4CAA-B710-D12BF0DFEA45}"/>
    <dataValidation allowBlank="1" showInputMessage="1" showErrorMessage="1" prompt="Relacionar el código de la actividad. El código es asignado por SEGPLAN, y debe guardar coherencia con el registrado en la hoja de vidad de indicador._x000a_" sqref="W8" xr:uid="{E5915AD8-6B59-4397-A724-AB119795E702}"/>
    <dataValidation type="textLength" operator="lessThanOrEqual" allowBlank="1" showInputMessage="1" showErrorMessage="1" errorTitle="Error" error="Esta celda no puede superar los 1000 caracteres, incluyendo espacios." sqref="AT9:AT10 AN9:AO10 AI9:AJ10 AD9:AE10" xr:uid="{DE6D766D-5C7A-4177-900D-A207055D50DF}">
      <formula1>1000</formula1>
    </dataValidation>
    <dataValidation type="textLength" operator="lessThanOrEqual" allowBlank="1" showInputMessage="1" showErrorMessage="1" errorTitle="Error" error="Esta celda no puede superar los 3000 caracteres, incluyendo espacios." sqref="AU9:AU10" xr:uid="{E2798EB6-B292-4FBC-B822-4196BEC0966C}">
      <formula1>3000</formula1>
    </dataValidation>
    <dataValidation type="textLength" operator="lessThanOrEqual" showInputMessage="1" showErrorMessage="1" errorTitle="Error" error="Esta celda no puede superar los 1000 caracteres, incluyendo espacios." sqref="AV9:AW10" xr:uid="{D37C26E8-45F3-4859-A462-401A65BC69AE}">
      <formula1>1000</formula1>
    </dataValidation>
    <dataValidation allowBlank="1" showInputMessage="1" showErrorMessage="1" prompt="Escoja el objetivo estratégico de la lista desplegable conforme a la actividad." sqref="C7:C8" xr:uid="{4E4D82CE-5720-441C-8888-8C0C654D7BC5}"/>
    <dataValidation allowBlank="1" showInputMessage="1" showErrorMessage="1" prompt="Si al corte, el avance físico de la actividad presenta retraso, describir el mismo, indicando las causas, y las estrategias que se adelantarán para superar la situación. Los retrasos en las tareas al corte, se relacionan en el campo de avances y logros." sqref="AV8" xr:uid="{97F0D025-2818-4A91-B069-BC6F0B1C9AB6}"/>
    <dataValidation allowBlank="1" showInputMessage="1" showErrorMessage="1" prompt="Validar si la meta PDD y/o actividad proyecto de inversión aportan a los Resultdos y/o Productos de política pública en los que participa la entidad. Anteponga Meta PDD y/o actividad PI, según el caso. " sqref="Q7" xr:uid="{7A8EDC5A-5864-4FEB-880C-F2D88DC37A80}"/>
    <dataValidation allowBlank="1" showInputMessage="1" showErrorMessage="1" prompt="Relacionar el nombre del indicador del Producto al cual le aporta la actividad proyecto de inversión. Si la actividad no aporta diligenciar con N.A. Los productos se encuentran relacionados en el formato de reporte para PIIP de cada proyecto." sqref="T7:T8" xr:uid="{E0CAECB7-42BF-4298-AF25-A656DBD3AF03}"/>
    <dataValidation allowBlank="1" showInputMessage="1" showErrorMessage="1" prompt="Relacionar el código del Producto al cual le aporta la actividad proyecto de inversión. Si la actividad no aporta diligenciar con N.A. Los productos se encuentran relacionados en el formato de reporte para PIIP de cada proyecto." sqref="S7:S8" xr:uid="{1038DBB4-BAF4-4453-B353-FE69D5F9B444}"/>
  </dataValidations>
  <pageMargins left="0.7" right="0.7" top="0.75" bottom="0.75" header="0" footer="0"/>
  <pageSetup paperSize="9" orientation="portrait" r:id="rId1"/>
  <colBreaks count="1" manualBreakCount="1">
    <brk id="10" min="4" max="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pageSetUpPr fitToPage="1"/>
  </sheetPr>
  <dimension ref="A1:AO19"/>
  <sheetViews>
    <sheetView showGridLines="0" topLeftCell="B8" zoomScale="90" zoomScaleNormal="90" workbookViewId="0">
      <selection activeCell="I16" sqref="I16"/>
    </sheetView>
  </sheetViews>
  <sheetFormatPr baseColWidth="10" defaultColWidth="14.42578125" defaultRowHeight="15" customHeight="1" outlineLevelCol="1"/>
  <cols>
    <col min="1" max="1" width="26.140625" customWidth="1"/>
    <col min="2" max="2" width="12.5703125" customWidth="1"/>
    <col min="3" max="3" width="26.7109375" customWidth="1"/>
    <col min="4" max="4" width="11.140625" customWidth="1"/>
    <col min="5" max="5" width="13.42578125" customWidth="1"/>
    <col min="6" max="6" width="17.140625" style="147" customWidth="1"/>
    <col min="7" max="14" width="15.7109375" customWidth="1"/>
    <col min="15" max="15" width="22.42578125" customWidth="1"/>
    <col min="16" max="16" width="20.5703125" customWidth="1" outlineLevel="1"/>
    <col min="17" max="19" width="20.5703125" hidden="1" customWidth="1" outlineLevel="1"/>
    <col min="20" max="20" width="20.5703125" customWidth="1"/>
    <col min="21" max="21" width="15.5703125" customWidth="1"/>
    <col min="22" max="22" width="20.7109375" customWidth="1" outlineLevel="1"/>
    <col min="23" max="25" width="17.5703125" hidden="1" customWidth="1" outlineLevel="1"/>
    <col min="26" max="26" width="17.5703125" customWidth="1"/>
    <col min="27" max="27" width="19.85546875" customWidth="1"/>
    <col min="28" max="28" width="18.7109375" customWidth="1" outlineLevel="1"/>
    <col min="29" max="29" width="24.140625" customWidth="1" outlineLevel="1"/>
    <col min="30" max="32" width="18.7109375" hidden="1" customWidth="1" outlineLevel="1"/>
    <col min="33" max="33" width="18.7109375" customWidth="1" outlineLevel="1"/>
    <col min="34" max="35" width="18.7109375" customWidth="1"/>
    <col min="36" max="36" width="15.140625" style="185" customWidth="1"/>
    <col min="37" max="16384" width="14.42578125" style="185"/>
  </cols>
  <sheetData>
    <row r="1" spans="1:41" ht="23.25" customHeight="1">
      <c r="A1" s="416"/>
      <c r="B1" s="417"/>
      <c r="C1" s="422" t="s">
        <v>0</v>
      </c>
      <c r="D1" s="423"/>
      <c r="E1" s="423"/>
      <c r="F1" s="423"/>
      <c r="G1" s="423"/>
      <c r="H1" s="423"/>
      <c r="I1" s="717"/>
      <c r="J1" s="717"/>
      <c r="K1" s="717"/>
      <c r="L1" s="717"/>
      <c r="M1" s="717"/>
      <c r="N1" s="717"/>
      <c r="O1" s="423"/>
      <c r="P1" s="423"/>
      <c r="Q1" s="423"/>
      <c r="R1" s="423"/>
      <c r="S1" s="423"/>
      <c r="T1" s="423"/>
      <c r="U1" s="423"/>
      <c r="V1" s="423"/>
      <c r="W1" s="424"/>
      <c r="X1" s="25"/>
      <c r="Y1" s="25"/>
      <c r="Z1" s="25"/>
      <c r="AA1" s="25"/>
      <c r="AB1" s="25"/>
      <c r="AC1" s="25"/>
    </row>
    <row r="2" spans="1:41" ht="23.25" customHeight="1">
      <c r="A2" s="418"/>
      <c r="B2" s="419"/>
      <c r="C2" s="422" t="s">
        <v>1</v>
      </c>
      <c r="D2" s="423"/>
      <c r="E2" s="423"/>
      <c r="F2" s="423"/>
      <c r="G2" s="423"/>
      <c r="H2" s="423"/>
      <c r="I2" s="717"/>
      <c r="J2" s="717"/>
      <c r="K2" s="717"/>
      <c r="L2" s="717"/>
      <c r="M2" s="717"/>
      <c r="N2" s="717"/>
      <c r="O2" s="423"/>
      <c r="P2" s="423"/>
      <c r="Q2" s="423"/>
      <c r="R2" s="423"/>
      <c r="S2" s="423"/>
      <c r="T2" s="423"/>
      <c r="U2" s="423"/>
      <c r="V2" s="423"/>
      <c r="W2" s="424"/>
      <c r="X2" s="25"/>
      <c r="Y2" s="25"/>
      <c r="Z2" s="25"/>
      <c r="AA2" s="25"/>
      <c r="AB2" s="25"/>
      <c r="AC2" s="25"/>
    </row>
    <row r="3" spans="1:41" ht="23.25" customHeight="1">
      <c r="A3" s="418"/>
      <c r="B3" s="419"/>
      <c r="C3" s="422" t="s">
        <v>2</v>
      </c>
      <c r="D3" s="423"/>
      <c r="E3" s="423"/>
      <c r="F3" s="423"/>
      <c r="G3" s="423"/>
      <c r="H3" s="423"/>
      <c r="I3" s="717"/>
      <c r="J3" s="717"/>
      <c r="K3" s="717"/>
      <c r="L3" s="717"/>
      <c r="M3" s="717"/>
      <c r="N3" s="717"/>
      <c r="O3" s="423"/>
      <c r="P3" s="423"/>
      <c r="Q3" s="423"/>
      <c r="R3" s="423"/>
      <c r="S3" s="423"/>
      <c r="T3" s="423"/>
      <c r="U3" s="423"/>
      <c r="V3" s="423"/>
      <c r="W3" s="424"/>
      <c r="X3" s="25"/>
      <c r="Y3" s="25"/>
      <c r="Z3" s="25"/>
      <c r="AA3" s="25"/>
      <c r="AB3" s="25"/>
      <c r="AC3" s="25"/>
    </row>
    <row r="4" spans="1:41" ht="23.25" customHeight="1">
      <c r="A4" s="420"/>
      <c r="B4" s="421"/>
      <c r="C4" s="422" t="s">
        <v>925</v>
      </c>
      <c r="D4" s="423"/>
      <c r="E4" s="423"/>
      <c r="F4" s="423"/>
      <c r="G4" s="423"/>
      <c r="H4" s="423"/>
      <c r="I4" s="717"/>
      <c r="J4" s="717"/>
      <c r="K4" s="717"/>
      <c r="L4" s="717"/>
      <c r="M4" s="717"/>
      <c r="N4" s="717"/>
      <c r="O4" s="423"/>
      <c r="P4" s="424"/>
      <c r="Q4" s="425" t="s">
        <v>1159</v>
      </c>
      <c r="R4" s="426"/>
      <c r="S4" s="426"/>
      <c r="T4" s="426"/>
      <c r="U4" s="426"/>
      <c r="V4" s="426"/>
      <c r="W4" s="427"/>
      <c r="X4" s="25"/>
      <c r="Y4" s="25"/>
      <c r="Z4" s="25"/>
      <c r="AA4" s="25"/>
      <c r="AB4" s="25"/>
      <c r="AC4" s="25"/>
    </row>
    <row r="5" spans="1:41" ht="15.75" customHeight="1">
      <c r="A5" s="39"/>
      <c r="B5" s="39"/>
      <c r="C5" s="39"/>
      <c r="D5" s="39"/>
      <c r="E5" s="39"/>
      <c r="F5" s="146"/>
      <c r="G5" s="39"/>
      <c r="H5" s="39"/>
      <c r="I5" s="39"/>
      <c r="J5" s="39"/>
      <c r="K5" s="39"/>
      <c r="L5" s="39"/>
      <c r="M5" s="39"/>
      <c r="N5" s="39"/>
      <c r="O5" s="39"/>
      <c r="P5" s="25"/>
      <c r="Q5" s="25"/>
      <c r="R5" s="25"/>
      <c r="S5" s="25"/>
      <c r="T5" s="25"/>
      <c r="U5" s="25"/>
      <c r="V5" s="25"/>
      <c r="W5" s="25"/>
      <c r="X5" s="25"/>
      <c r="Y5" s="25"/>
      <c r="Z5" s="25"/>
      <c r="AA5" s="25"/>
      <c r="AB5" s="25"/>
      <c r="AC5" s="25"/>
      <c r="AD5" s="25"/>
      <c r="AE5" s="25"/>
      <c r="AF5" s="25"/>
      <c r="AG5" s="25"/>
      <c r="AH5" s="25"/>
      <c r="AI5" s="25"/>
      <c r="AJ5" s="186"/>
    </row>
    <row r="6" spans="1:41" ht="12.75" customHeight="1">
      <c r="A6" s="39"/>
      <c r="B6" s="40"/>
      <c r="C6" s="39" t="s">
        <v>791</v>
      </c>
      <c r="D6" s="39"/>
      <c r="E6" s="39"/>
      <c r="F6" s="146"/>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187"/>
    </row>
    <row r="7" spans="1:41" s="160" customFormat="1" ht="33" customHeight="1">
      <c r="A7" s="296"/>
      <c r="B7" s="296"/>
      <c r="C7" s="296"/>
      <c r="D7" s="296"/>
      <c r="E7" s="296"/>
      <c r="F7" s="715" t="s">
        <v>896</v>
      </c>
      <c r="G7" s="715"/>
      <c r="H7" s="715"/>
      <c r="I7" s="715" t="s">
        <v>897</v>
      </c>
      <c r="J7" s="715"/>
      <c r="K7" s="715"/>
      <c r="L7" s="715" t="s">
        <v>898</v>
      </c>
      <c r="M7" s="715"/>
      <c r="N7" s="715"/>
      <c r="O7" s="716" t="s">
        <v>899</v>
      </c>
      <c r="P7" s="716"/>
      <c r="Q7" s="716"/>
      <c r="R7" s="716"/>
      <c r="S7" s="716"/>
      <c r="T7" s="716"/>
      <c r="U7" s="716"/>
      <c r="V7" s="718" t="s">
        <v>63</v>
      </c>
      <c r="W7" s="677"/>
      <c r="X7" s="677"/>
      <c r="Y7" s="677"/>
      <c r="Z7" s="677"/>
      <c r="AA7" s="678"/>
      <c r="AB7" s="722" t="s">
        <v>900</v>
      </c>
      <c r="AC7" s="722"/>
      <c r="AD7" s="722"/>
      <c r="AE7" s="722"/>
      <c r="AF7" s="722"/>
      <c r="AG7" s="722"/>
      <c r="AH7" s="722"/>
      <c r="AI7" s="722"/>
      <c r="AJ7" s="723"/>
      <c r="AK7" s="296"/>
    </row>
    <row r="8" spans="1:41" s="160" customFormat="1" ht="58.5" customHeight="1">
      <c r="A8" s="297" t="s">
        <v>64</v>
      </c>
      <c r="B8" s="297" t="s">
        <v>809</v>
      </c>
      <c r="C8" s="297" t="s">
        <v>773</v>
      </c>
      <c r="D8" s="297" t="s">
        <v>65</v>
      </c>
      <c r="E8" s="298" t="s">
        <v>66</v>
      </c>
      <c r="F8" s="299" t="s">
        <v>901</v>
      </c>
      <c r="G8" s="299" t="s">
        <v>902</v>
      </c>
      <c r="H8" s="299" t="s">
        <v>903</v>
      </c>
      <c r="I8" s="300" t="s">
        <v>67</v>
      </c>
      <c r="J8" s="300" t="s">
        <v>904</v>
      </c>
      <c r="K8" s="300" t="s">
        <v>905</v>
      </c>
      <c r="L8" s="301" t="s">
        <v>67</v>
      </c>
      <c r="M8" s="301" t="s">
        <v>904</v>
      </c>
      <c r="N8" s="301" t="s">
        <v>905</v>
      </c>
      <c r="O8" s="299" t="s">
        <v>68</v>
      </c>
      <c r="P8" s="302" t="s">
        <v>29</v>
      </c>
      <c r="Q8" s="302" t="s">
        <v>30</v>
      </c>
      <c r="R8" s="302" t="s">
        <v>31</v>
      </c>
      <c r="S8" s="302" t="s">
        <v>32</v>
      </c>
      <c r="T8" s="302" t="s">
        <v>822</v>
      </c>
      <c r="U8" s="302" t="s">
        <v>69</v>
      </c>
      <c r="V8" s="303" t="s">
        <v>29</v>
      </c>
      <c r="W8" s="303" t="s">
        <v>30</v>
      </c>
      <c r="X8" s="303" t="s">
        <v>31</v>
      </c>
      <c r="Y8" s="303" t="s">
        <v>32</v>
      </c>
      <c r="Z8" s="303" t="s">
        <v>823</v>
      </c>
      <c r="AA8" s="303" t="s">
        <v>824</v>
      </c>
      <c r="AB8" s="304" t="s">
        <v>70</v>
      </c>
      <c r="AC8" s="304" t="s">
        <v>71</v>
      </c>
      <c r="AD8" s="304" t="s">
        <v>72</v>
      </c>
      <c r="AE8" s="304" t="s">
        <v>73</v>
      </c>
      <c r="AF8" s="304" t="s">
        <v>74</v>
      </c>
      <c r="AG8" s="304" t="s">
        <v>75</v>
      </c>
      <c r="AH8" s="304" t="s">
        <v>76</v>
      </c>
      <c r="AI8" s="304" t="s">
        <v>77</v>
      </c>
      <c r="AJ8" s="304" t="s">
        <v>78</v>
      </c>
      <c r="AK8" s="294"/>
    </row>
    <row r="9" spans="1:41" s="218" customFormat="1" ht="30" customHeight="1">
      <c r="A9" s="724" t="s">
        <v>886</v>
      </c>
      <c r="B9" s="727">
        <f>'[1]2. Tareas'!A8</f>
        <v>1</v>
      </c>
      <c r="C9" s="727" t="str">
        <f>'[1]2. Tareas'!B8</f>
        <v>Implementar 60km de mantenimiento de señalización y/o demarcación en cicloinfraestructura en la ciudad</v>
      </c>
      <c r="D9" s="730" t="s">
        <v>603</v>
      </c>
      <c r="E9" s="274">
        <v>2024</v>
      </c>
      <c r="F9" s="275">
        <f>+I9+L9</f>
        <v>7.55</v>
      </c>
      <c r="G9" s="276">
        <f>+K9+N9</f>
        <v>7.55</v>
      </c>
      <c r="H9" s="277">
        <f>+IFERROR(G9/F9,0)</f>
        <v>1</v>
      </c>
      <c r="I9" s="308">
        <v>7.55</v>
      </c>
      <c r="J9" s="308">
        <v>7.55</v>
      </c>
      <c r="K9" s="308">
        <v>7.55</v>
      </c>
      <c r="L9" s="305">
        <v>0</v>
      </c>
      <c r="M9" s="305">
        <v>0</v>
      </c>
      <c r="N9" s="305">
        <v>0</v>
      </c>
      <c r="O9" s="287">
        <v>274403000</v>
      </c>
      <c r="P9" s="228"/>
      <c r="Q9" s="229"/>
      <c r="R9" s="229">
        <v>175728000</v>
      </c>
      <c r="S9" s="229">
        <v>78940000</v>
      </c>
      <c r="T9" s="229">
        <f>SUM(P9:S9)</f>
        <v>254668000</v>
      </c>
      <c r="U9" s="278">
        <f>+IFERROR(T9/O9,0)</f>
        <v>0.92808023235897563</v>
      </c>
      <c r="V9" s="229"/>
      <c r="W9" s="229"/>
      <c r="X9" s="229"/>
      <c r="Y9" s="229">
        <v>67001133</v>
      </c>
      <c r="Z9" s="229">
        <f>SUM(V9:Y9)</f>
        <v>67001133</v>
      </c>
      <c r="AA9" s="278">
        <f>+IFERROR(Z9/T9,0)</f>
        <v>0.26309207674305368</v>
      </c>
      <c r="AB9" s="228">
        <v>0</v>
      </c>
      <c r="AC9" s="228"/>
      <c r="AD9" s="229"/>
      <c r="AE9" s="229"/>
      <c r="AF9" s="229"/>
      <c r="AG9" s="229"/>
      <c r="AH9" s="229">
        <f t="shared" ref="AH9:AH12" si="0">AB9-AG9</f>
        <v>0</v>
      </c>
      <c r="AI9" s="229">
        <f t="shared" ref="AI9:AI12" si="1">AC9+AD9+AE9+AF9</f>
        <v>0</v>
      </c>
      <c r="AJ9" s="277">
        <f t="shared" ref="AJ9:AJ12" si="2">IFERROR(AI9/AH9,AI9)</f>
        <v>0</v>
      </c>
      <c r="AK9" s="185"/>
      <c r="AL9" s="185"/>
      <c r="AM9" s="185"/>
    </row>
    <row r="10" spans="1:41" s="281" customFormat="1" ht="30" customHeight="1">
      <c r="A10" s="725"/>
      <c r="B10" s="728"/>
      <c r="C10" s="728"/>
      <c r="D10" s="728"/>
      <c r="E10" s="332">
        <v>2025</v>
      </c>
      <c r="F10" s="333">
        <v>25.4</v>
      </c>
      <c r="G10" s="334">
        <f>+K10+N10</f>
        <v>25.400000000000002</v>
      </c>
      <c r="H10" s="335">
        <f>+IFERROR(G10/F10,0)</f>
        <v>1.0000000000000002</v>
      </c>
      <c r="I10" s="336">
        <v>24.96</v>
      </c>
      <c r="J10" s="336">
        <v>24.96</v>
      </c>
      <c r="K10" s="336">
        <v>24.96</v>
      </c>
      <c r="L10" s="336">
        <f>+'6. Territorialización'!Q31</f>
        <v>0.44</v>
      </c>
      <c r="M10" s="336">
        <v>0.44</v>
      </c>
      <c r="N10" s="336">
        <f>+'6. Territorialización'!U31</f>
        <v>0.44</v>
      </c>
      <c r="O10" s="337">
        <v>1755969633</v>
      </c>
      <c r="P10" s="338">
        <v>1733786000</v>
      </c>
      <c r="Q10" s="338">
        <v>0</v>
      </c>
      <c r="R10" s="338">
        <v>0</v>
      </c>
      <c r="S10" s="338">
        <v>5594667</v>
      </c>
      <c r="T10" s="339">
        <f t="shared" ref="T10:T12" si="3">+SUM(P10:S10)</f>
        <v>1739380667</v>
      </c>
      <c r="U10" s="340">
        <f t="shared" ref="U10:U12" si="4">+T10/O10</f>
        <v>0.99055281726503519</v>
      </c>
      <c r="V10" s="338">
        <v>35746134</v>
      </c>
      <c r="W10" s="338">
        <v>428248467</v>
      </c>
      <c r="X10" s="338">
        <v>439593000</v>
      </c>
      <c r="Y10" s="338">
        <v>577152000</v>
      </c>
      <c r="Z10" s="339">
        <f>+SUM(V10:Y10)</f>
        <v>1480739601</v>
      </c>
      <c r="AA10" s="340">
        <f>+IFERROR(Z10/T10,0)</f>
        <v>0.85130278212986488</v>
      </c>
      <c r="AB10" s="338">
        <f>+T9-Z9</f>
        <v>187666867</v>
      </c>
      <c r="AC10" s="338">
        <v>182668500</v>
      </c>
      <c r="AD10" s="338">
        <v>4998367</v>
      </c>
      <c r="AE10" s="338">
        <v>0</v>
      </c>
      <c r="AF10" s="338"/>
      <c r="AG10" s="339"/>
      <c r="AH10" s="339">
        <f t="shared" si="0"/>
        <v>187666867</v>
      </c>
      <c r="AI10" s="339">
        <f>AC10+AD10+AE10+AF10</f>
        <v>187666867</v>
      </c>
      <c r="AJ10" s="341">
        <f t="shared" si="2"/>
        <v>1</v>
      </c>
      <c r="AK10" s="185"/>
      <c r="AL10" s="185"/>
      <c r="AM10" s="185"/>
      <c r="AN10" s="185"/>
      <c r="AO10" s="185"/>
    </row>
    <row r="11" spans="1:41" customFormat="1" ht="30" customHeight="1">
      <c r="A11" s="725"/>
      <c r="B11" s="728"/>
      <c r="C11" s="728"/>
      <c r="D11" s="728"/>
      <c r="E11" s="342">
        <v>2026</v>
      </c>
      <c r="F11" s="343">
        <v>15</v>
      </c>
      <c r="G11" s="343">
        <v>9.01</v>
      </c>
      <c r="H11" s="344">
        <f t="shared" ref="H11:H12" si="5">+IFERROR(G11/F11,0)</f>
        <v>0.60066666666666668</v>
      </c>
      <c r="I11" s="345">
        <v>10</v>
      </c>
      <c r="J11" s="345">
        <v>10</v>
      </c>
      <c r="K11" s="362">
        <v>4.01</v>
      </c>
      <c r="L11" s="345">
        <v>5</v>
      </c>
      <c r="M11" s="345">
        <v>5</v>
      </c>
      <c r="N11" s="345">
        <v>5</v>
      </c>
      <c r="O11" s="374">
        <v>1574965000</v>
      </c>
      <c r="P11" s="346">
        <v>701088000</v>
      </c>
      <c r="Q11" s="347"/>
      <c r="R11" s="346"/>
      <c r="S11" s="346"/>
      <c r="T11" s="348">
        <f t="shared" si="3"/>
        <v>701088000</v>
      </c>
      <c r="U11" s="349">
        <f t="shared" si="4"/>
        <v>0.44514513020924273</v>
      </c>
      <c r="V11" s="346">
        <v>74264201</v>
      </c>
      <c r="W11" s="346"/>
      <c r="X11" s="346"/>
      <c r="Y11" s="346"/>
      <c r="Z11" s="348">
        <f t="shared" ref="Z11:Z12" si="6">SUM(V11:Y11)</f>
        <v>74264201</v>
      </c>
      <c r="AA11" s="349">
        <f>+IFERROR(Z11/T11,0)</f>
        <v>0.10592707477520653</v>
      </c>
      <c r="AB11" s="346">
        <f t="shared" ref="AB11:AB12" si="7">+T10-Z10</f>
        <v>258641066</v>
      </c>
      <c r="AC11" s="346">
        <v>228089199</v>
      </c>
      <c r="AD11" s="346"/>
      <c r="AE11" s="346"/>
      <c r="AF11" s="346"/>
      <c r="AG11" s="348"/>
      <c r="AH11" s="348">
        <f t="shared" si="0"/>
        <v>258641066</v>
      </c>
      <c r="AI11" s="348">
        <f t="shared" si="1"/>
        <v>228089199</v>
      </c>
      <c r="AJ11" s="350">
        <f t="shared" si="2"/>
        <v>0.88187542112898654</v>
      </c>
      <c r="AK11" s="185"/>
      <c r="AL11" s="185"/>
      <c r="AM11" s="185"/>
      <c r="AN11" s="218"/>
      <c r="AO11" s="218"/>
    </row>
    <row r="12" spans="1:41" customFormat="1" ht="30" customHeight="1">
      <c r="A12" s="725"/>
      <c r="B12" s="728"/>
      <c r="C12" s="728"/>
      <c r="D12" s="728"/>
      <c r="E12" s="227">
        <v>2027</v>
      </c>
      <c r="F12" s="272">
        <v>12.05</v>
      </c>
      <c r="G12" s="225">
        <v>0</v>
      </c>
      <c r="H12" s="226">
        <f t="shared" si="5"/>
        <v>0</v>
      </c>
      <c r="I12" s="306"/>
      <c r="J12" s="306"/>
      <c r="K12" s="306"/>
      <c r="L12" s="306"/>
      <c r="M12" s="306"/>
      <c r="N12" s="306"/>
      <c r="O12" s="287">
        <v>906000000</v>
      </c>
      <c r="P12" s="228"/>
      <c r="Q12" s="228"/>
      <c r="R12" s="228"/>
      <c r="S12" s="228"/>
      <c r="T12" s="258">
        <f t="shared" si="3"/>
        <v>0</v>
      </c>
      <c r="U12" s="259">
        <f t="shared" si="4"/>
        <v>0</v>
      </c>
      <c r="V12" s="228"/>
      <c r="W12" s="228"/>
      <c r="X12" s="228"/>
      <c r="Y12" s="228"/>
      <c r="Z12" s="229">
        <f t="shared" si="6"/>
        <v>0</v>
      </c>
      <c r="AA12" s="278">
        <f>+IFERROR(Z12/T12,0)</f>
        <v>0</v>
      </c>
      <c r="AB12" s="228">
        <f t="shared" si="7"/>
        <v>626823799</v>
      </c>
      <c r="AC12" s="228"/>
      <c r="AD12" s="228"/>
      <c r="AE12" s="228"/>
      <c r="AF12" s="228"/>
      <c r="AG12" s="229"/>
      <c r="AH12" s="229">
        <f t="shared" si="0"/>
        <v>626823799</v>
      </c>
      <c r="AI12" s="229">
        <f t="shared" si="1"/>
        <v>0</v>
      </c>
      <c r="AJ12" s="277">
        <f t="shared" si="2"/>
        <v>0</v>
      </c>
      <c r="AK12" s="185"/>
      <c r="AL12" s="185"/>
      <c r="AM12" s="185"/>
      <c r="AN12" s="185"/>
      <c r="AO12" s="185"/>
    </row>
    <row r="13" spans="1:41" customFormat="1" ht="30" customHeight="1">
      <c r="A13" s="726"/>
      <c r="B13" s="729"/>
      <c r="C13" s="729"/>
      <c r="D13" s="729"/>
      <c r="E13" s="219" t="s">
        <v>887</v>
      </c>
      <c r="F13" s="270">
        <f>SUM(F9:F12)</f>
        <v>60</v>
      </c>
      <c r="G13" s="270">
        <f>SUM(G9:G12)</f>
        <v>41.96</v>
      </c>
      <c r="H13" s="220">
        <f>IFERROR(G13/F13,"")</f>
        <v>0.69933333333333336</v>
      </c>
      <c r="I13" s="307"/>
      <c r="J13" s="307"/>
      <c r="K13" s="307"/>
      <c r="L13" s="307"/>
      <c r="M13" s="307"/>
      <c r="N13" s="307"/>
      <c r="O13" s="282">
        <f t="shared" ref="O13:S13" si="8">SUM(O9:O12)</f>
        <v>4511337633</v>
      </c>
      <c r="P13" s="283">
        <f t="shared" si="8"/>
        <v>2434874000</v>
      </c>
      <c r="Q13" s="283">
        <f t="shared" si="8"/>
        <v>0</v>
      </c>
      <c r="R13" s="283">
        <f t="shared" si="8"/>
        <v>175728000</v>
      </c>
      <c r="S13" s="283">
        <f t="shared" si="8"/>
        <v>84534667</v>
      </c>
      <c r="T13" s="230">
        <f t="shared" ref="T13:T18" si="9">SUM(P13+Q13+R13+S13)</f>
        <v>2695136667</v>
      </c>
      <c r="U13" s="232">
        <f t="shared" ref="U13:U18" si="10">T13/O13</f>
        <v>0.59741409006617796</v>
      </c>
      <c r="V13" s="283">
        <f t="shared" ref="V13:AG13" si="11">SUM(V9:V12)</f>
        <v>110010335</v>
      </c>
      <c r="W13" s="283">
        <f t="shared" si="11"/>
        <v>428248467</v>
      </c>
      <c r="X13" s="283">
        <f t="shared" si="11"/>
        <v>439593000</v>
      </c>
      <c r="Y13" s="283">
        <f t="shared" si="11"/>
        <v>644153133</v>
      </c>
      <c r="Z13" s="283">
        <f t="shared" si="11"/>
        <v>1622004935</v>
      </c>
      <c r="AA13" s="222">
        <f>+Z13/T13</f>
        <v>0.60182659931879434</v>
      </c>
      <c r="AB13" s="283">
        <f t="shared" si="11"/>
        <v>1073131732</v>
      </c>
      <c r="AC13" s="283">
        <f t="shared" si="11"/>
        <v>410757699</v>
      </c>
      <c r="AD13" s="283">
        <f t="shared" si="11"/>
        <v>4998367</v>
      </c>
      <c r="AE13" s="283">
        <f t="shared" si="11"/>
        <v>0</v>
      </c>
      <c r="AF13" s="283">
        <f t="shared" si="11"/>
        <v>0</v>
      </c>
      <c r="AG13" s="283">
        <f t="shared" si="11"/>
        <v>0</v>
      </c>
      <c r="AH13" s="233">
        <f t="shared" ref="AH13:AH18" si="12">AB13-AG13</f>
        <v>1073131732</v>
      </c>
      <c r="AI13" s="233">
        <f t="shared" ref="AI13:AI18" si="13">AC13+AD13+AE13+AF13</f>
        <v>415756066</v>
      </c>
      <c r="AJ13" s="234">
        <f t="shared" ref="AJ13:AJ18" si="14">IFERROR(AI13/AH13,AI13)</f>
        <v>0.38742314070347517</v>
      </c>
      <c r="AK13" s="185"/>
      <c r="AL13" s="185"/>
      <c r="AM13" s="185"/>
      <c r="AN13" s="218"/>
      <c r="AO13" s="218"/>
    </row>
    <row r="14" spans="1:41" customFormat="1" ht="30" customHeight="1">
      <c r="A14" s="724" t="s">
        <v>888</v>
      </c>
      <c r="B14" s="727">
        <f>+'[1]3. Actividades'!W10</f>
        <v>2</v>
      </c>
      <c r="C14" s="727" t="str">
        <f>+'[1]3. Actividades'!X10</f>
        <v>Implementar 28 km de señalización y/o demarcación de cicloinfraestructura en la ciudad</v>
      </c>
      <c r="D14" s="730" t="s">
        <v>603</v>
      </c>
      <c r="E14" s="274">
        <v>2024</v>
      </c>
      <c r="F14" s="275">
        <f>+I14+L14</f>
        <v>1.46</v>
      </c>
      <c r="G14" s="276">
        <f>+K14+N14</f>
        <v>1.46</v>
      </c>
      <c r="H14" s="277">
        <f>+IFERROR(G14/F14,0)</f>
        <v>1</v>
      </c>
      <c r="I14" s="308">
        <v>1.46</v>
      </c>
      <c r="J14" s="308">
        <v>1.46</v>
      </c>
      <c r="K14" s="308">
        <v>1.46</v>
      </c>
      <c r="L14" s="305">
        <v>0</v>
      </c>
      <c r="M14" s="305">
        <v>0</v>
      </c>
      <c r="N14" s="305">
        <v>0</v>
      </c>
      <c r="O14" s="287">
        <v>202350000</v>
      </c>
      <c r="P14" s="228"/>
      <c r="Q14" s="229"/>
      <c r="R14" s="229"/>
      <c r="S14" s="229">
        <v>192980000</v>
      </c>
      <c r="T14" s="229">
        <f>SUM(P14:S14)</f>
        <v>192980000</v>
      </c>
      <c r="U14" s="278">
        <f>+IFERROR(T14/O14,0)</f>
        <v>0.9536940943909068</v>
      </c>
      <c r="V14" s="229"/>
      <c r="W14" s="229"/>
      <c r="X14" s="229"/>
      <c r="Y14" s="229">
        <v>86445466</v>
      </c>
      <c r="Z14" s="229">
        <f>SUM(V14:Y14)</f>
        <v>86445466</v>
      </c>
      <c r="AA14" s="278">
        <f>+IFERROR(Z14/T14,0)</f>
        <v>0.44795038864130998</v>
      </c>
      <c r="AB14" s="228">
        <v>0</v>
      </c>
      <c r="AC14" s="228"/>
      <c r="AD14" s="229"/>
      <c r="AE14" s="229"/>
      <c r="AF14" s="229"/>
      <c r="AG14" s="229"/>
      <c r="AH14" s="229">
        <f t="shared" si="12"/>
        <v>0</v>
      </c>
      <c r="AI14" s="229">
        <f t="shared" si="13"/>
        <v>0</v>
      </c>
      <c r="AJ14" s="277">
        <f t="shared" si="14"/>
        <v>0</v>
      </c>
      <c r="AK14" s="217"/>
      <c r="AN14" s="185"/>
      <c r="AO14" s="185"/>
    </row>
    <row r="15" spans="1:41" s="280" customFormat="1" ht="30" customHeight="1">
      <c r="A15" s="725"/>
      <c r="B15" s="728"/>
      <c r="C15" s="728"/>
      <c r="D15" s="728"/>
      <c r="E15" s="332">
        <v>2025</v>
      </c>
      <c r="F15" s="333">
        <v>3.89</v>
      </c>
      <c r="G15" s="334">
        <f>+K15+N15</f>
        <v>3.89</v>
      </c>
      <c r="H15" s="335">
        <f>+IFERROR(G15/F15,0)</f>
        <v>1</v>
      </c>
      <c r="I15" s="351">
        <v>3.6920000000000002</v>
      </c>
      <c r="J15" s="351">
        <v>3.6920000000000002</v>
      </c>
      <c r="K15" s="336">
        <v>3.6920000000000002</v>
      </c>
      <c r="L15" s="351">
        <v>0.19800000000000001</v>
      </c>
      <c r="M15" s="351">
        <v>0.19800000000000001</v>
      </c>
      <c r="N15" s="351">
        <v>0.19800000000000001</v>
      </c>
      <c r="O15" s="337">
        <v>487454000</v>
      </c>
      <c r="P15" s="338">
        <v>487454000</v>
      </c>
      <c r="Q15" s="338">
        <v>0</v>
      </c>
      <c r="R15" s="338">
        <v>0</v>
      </c>
      <c r="S15" s="338">
        <v>0</v>
      </c>
      <c r="T15" s="339">
        <f t="shared" ref="T15:T17" si="15">+SUM(P15:S15)</f>
        <v>487454000</v>
      </c>
      <c r="U15" s="340">
        <f t="shared" ref="U15:U17" si="16">+T15/O15</f>
        <v>1</v>
      </c>
      <c r="V15" s="338">
        <v>23267200</v>
      </c>
      <c r="W15" s="338">
        <v>120258933</v>
      </c>
      <c r="X15" s="338">
        <v>125334000</v>
      </c>
      <c r="Y15" s="338">
        <v>167112000</v>
      </c>
      <c r="Z15" s="339">
        <f>+SUM(V15:Y15)</f>
        <v>435972133</v>
      </c>
      <c r="AA15" s="340">
        <f>+IFERROR(Z15/T15,0)</f>
        <v>0.89438620464700258</v>
      </c>
      <c r="AB15" s="338">
        <f>+T14-Z14</f>
        <v>106534534</v>
      </c>
      <c r="AC15" s="338">
        <v>100602000</v>
      </c>
      <c r="AD15" s="338">
        <v>5932534</v>
      </c>
      <c r="AE15" s="338">
        <v>0</v>
      </c>
      <c r="AF15" s="338"/>
      <c r="AG15" s="339"/>
      <c r="AH15" s="339">
        <f t="shared" si="12"/>
        <v>106534534</v>
      </c>
      <c r="AI15" s="339">
        <f>AC15+AD15+AE15+AF15</f>
        <v>106534534</v>
      </c>
      <c r="AJ15" s="341">
        <f t="shared" si="14"/>
        <v>1</v>
      </c>
      <c r="AK15" s="279"/>
    </row>
    <row r="16" spans="1:41" customFormat="1" ht="30" customHeight="1">
      <c r="A16" s="725"/>
      <c r="B16" s="728"/>
      <c r="C16" s="728"/>
      <c r="D16" s="728"/>
      <c r="E16" s="342">
        <v>2026</v>
      </c>
      <c r="F16" s="352">
        <v>12.12</v>
      </c>
      <c r="G16" s="352">
        <f>+K16+N16</f>
        <v>0.13</v>
      </c>
      <c r="H16" s="344">
        <f t="shared" ref="H16:H17" si="17">+IFERROR(G16/F16,0)</f>
        <v>1.0726072607260728E-2</v>
      </c>
      <c r="I16" s="345">
        <v>12</v>
      </c>
      <c r="J16" s="345">
        <v>12</v>
      </c>
      <c r="K16" s="352">
        <v>0.01</v>
      </c>
      <c r="L16" s="362">
        <v>0.12</v>
      </c>
      <c r="M16" s="362">
        <v>0.12</v>
      </c>
      <c r="N16" s="362">
        <v>0.12</v>
      </c>
      <c r="O16" s="374">
        <v>530983000</v>
      </c>
      <c r="P16" s="346">
        <v>267402000</v>
      </c>
      <c r="Q16" s="347"/>
      <c r="R16" s="346"/>
      <c r="S16" s="346"/>
      <c r="T16" s="348">
        <f t="shared" si="15"/>
        <v>267402000</v>
      </c>
      <c r="U16" s="349">
        <f t="shared" si="16"/>
        <v>0.50359804362851546</v>
      </c>
      <c r="V16" s="346">
        <v>32993600</v>
      </c>
      <c r="W16" s="346"/>
      <c r="X16" s="346"/>
      <c r="Y16" s="346"/>
      <c r="Z16" s="348">
        <f t="shared" ref="Z16:Z17" si="18">SUM(V16:Y16)</f>
        <v>32993600</v>
      </c>
      <c r="AA16" s="349">
        <f>+IFERROR(Z16/T16,0)</f>
        <v>0.12338576375644161</v>
      </c>
      <c r="AB16" s="346">
        <f t="shared" ref="AB16:AB17" si="19">+T15-Z15</f>
        <v>51481867</v>
      </c>
      <c r="AC16" s="346">
        <v>47114400</v>
      </c>
      <c r="AD16" s="346"/>
      <c r="AE16" s="346"/>
      <c r="AF16" s="346"/>
      <c r="AG16" s="348"/>
      <c r="AH16" s="348">
        <f t="shared" si="12"/>
        <v>51481867</v>
      </c>
      <c r="AI16" s="348">
        <f t="shared" si="13"/>
        <v>47114400</v>
      </c>
      <c r="AJ16" s="350">
        <f t="shared" si="14"/>
        <v>0.91516494535833359</v>
      </c>
      <c r="AK16" s="217"/>
    </row>
    <row r="17" spans="1:37" customFormat="1" ht="30" customHeight="1">
      <c r="A17" s="725"/>
      <c r="B17" s="728"/>
      <c r="C17" s="728"/>
      <c r="D17" s="728"/>
      <c r="E17" s="227">
        <v>2027</v>
      </c>
      <c r="F17" s="257">
        <v>10.53</v>
      </c>
      <c r="G17" s="225">
        <v>0</v>
      </c>
      <c r="H17" s="226">
        <f t="shared" si="17"/>
        <v>0</v>
      </c>
      <c r="I17" s="306"/>
      <c r="J17" s="306"/>
      <c r="K17" s="306"/>
      <c r="L17" s="306"/>
      <c r="M17" s="306"/>
      <c r="N17" s="306"/>
      <c r="O17" s="287">
        <v>684000000</v>
      </c>
      <c r="P17" s="228"/>
      <c r="Q17" s="228"/>
      <c r="R17" s="228"/>
      <c r="S17" s="228"/>
      <c r="T17" s="258">
        <f t="shared" si="15"/>
        <v>0</v>
      </c>
      <c r="U17" s="259">
        <f t="shared" si="16"/>
        <v>0</v>
      </c>
      <c r="V17" s="228"/>
      <c r="W17" s="228"/>
      <c r="X17" s="228"/>
      <c r="Y17" s="228"/>
      <c r="Z17" s="229">
        <f t="shared" si="18"/>
        <v>0</v>
      </c>
      <c r="AA17" s="278">
        <f>+IFERROR(Z17/T17,0)</f>
        <v>0</v>
      </c>
      <c r="AB17" s="228">
        <f t="shared" si="19"/>
        <v>234408400</v>
      </c>
      <c r="AC17" s="228"/>
      <c r="AD17" s="228"/>
      <c r="AE17" s="228"/>
      <c r="AF17" s="228"/>
      <c r="AG17" s="229"/>
      <c r="AH17" s="229">
        <f t="shared" si="12"/>
        <v>234408400</v>
      </c>
      <c r="AI17" s="229">
        <f t="shared" si="13"/>
        <v>0</v>
      </c>
      <c r="AJ17" s="277">
        <f t="shared" si="14"/>
        <v>0</v>
      </c>
      <c r="AK17" s="217"/>
    </row>
    <row r="18" spans="1:37" customFormat="1" ht="30" customHeight="1">
      <c r="A18" s="726"/>
      <c r="B18" s="729"/>
      <c r="C18" s="729"/>
      <c r="D18" s="729"/>
      <c r="E18" s="219" t="s">
        <v>887</v>
      </c>
      <c r="F18" s="270">
        <f t="shared" ref="F18:G18" si="20">F14+F15+F16+F17</f>
        <v>28</v>
      </c>
      <c r="G18" s="290">
        <f t="shared" si="20"/>
        <v>5.4799999999999995</v>
      </c>
      <c r="H18" s="220">
        <f t="shared" ref="H18" si="21">IFERROR(G18/F18,"")</f>
        <v>0.1957142857142857</v>
      </c>
      <c r="I18" s="307"/>
      <c r="J18" s="307"/>
      <c r="K18" s="307"/>
      <c r="L18" s="307"/>
      <c r="M18" s="307"/>
      <c r="N18" s="307"/>
      <c r="O18" s="221">
        <f t="shared" ref="O18:S18" si="22">SUM(O14:O17)</f>
        <v>1904787000</v>
      </c>
      <c r="P18" s="231">
        <f t="shared" si="22"/>
        <v>754856000</v>
      </c>
      <c r="Q18" s="231">
        <f t="shared" si="22"/>
        <v>0</v>
      </c>
      <c r="R18" s="231">
        <f t="shared" si="22"/>
        <v>0</v>
      </c>
      <c r="S18" s="231">
        <f t="shared" si="22"/>
        <v>192980000</v>
      </c>
      <c r="T18" s="230">
        <f t="shared" si="9"/>
        <v>947836000</v>
      </c>
      <c r="U18" s="232">
        <f t="shared" si="10"/>
        <v>0.49760734402324247</v>
      </c>
      <c r="V18" s="231">
        <f t="shared" ref="V18:Z18" si="23">SUM(V14:V17)</f>
        <v>56260800</v>
      </c>
      <c r="W18" s="231">
        <f t="shared" si="23"/>
        <v>120258933</v>
      </c>
      <c r="X18" s="231">
        <f t="shared" si="23"/>
        <v>125334000</v>
      </c>
      <c r="Y18" s="231">
        <f t="shared" si="23"/>
        <v>253557466</v>
      </c>
      <c r="Z18" s="231">
        <f t="shared" si="23"/>
        <v>555411199</v>
      </c>
      <c r="AA18" s="232">
        <f>+IFERROR(Z18/T18,0)</f>
        <v>0.5859781639439734</v>
      </c>
      <c r="AB18" s="231">
        <f t="shared" ref="AB18:AG18" si="24">SUM(AB14:AB17)</f>
        <v>392424801</v>
      </c>
      <c r="AC18" s="231">
        <f t="shared" si="24"/>
        <v>147716400</v>
      </c>
      <c r="AD18" s="231">
        <f t="shared" si="24"/>
        <v>5932534</v>
      </c>
      <c r="AE18" s="231">
        <f t="shared" si="24"/>
        <v>0</v>
      </c>
      <c r="AF18" s="231">
        <f t="shared" si="24"/>
        <v>0</v>
      </c>
      <c r="AG18" s="231">
        <f t="shared" si="24"/>
        <v>0</v>
      </c>
      <c r="AH18" s="233">
        <f t="shared" si="12"/>
        <v>392424801</v>
      </c>
      <c r="AI18" s="233">
        <f t="shared" si="13"/>
        <v>153648934</v>
      </c>
      <c r="AJ18" s="232">
        <f t="shared" si="14"/>
        <v>0.39153726677942557</v>
      </c>
      <c r="AK18" s="217"/>
    </row>
    <row r="19" spans="1:37" customFormat="1" ht="28.5" customHeight="1">
      <c r="A19" s="25"/>
      <c r="B19" s="25"/>
      <c r="C19" s="25"/>
      <c r="D19" s="25"/>
      <c r="E19" s="223" t="s">
        <v>834</v>
      </c>
      <c r="F19" s="719">
        <v>2026</v>
      </c>
      <c r="G19" s="720"/>
      <c r="H19" s="720"/>
      <c r="I19" s="720"/>
      <c r="J19" s="720"/>
      <c r="K19" s="720"/>
      <c r="L19" s="720"/>
      <c r="M19" s="720"/>
      <c r="N19" s="721"/>
      <c r="O19" s="224">
        <f>+O11+O16</f>
        <v>2105948000</v>
      </c>
      <c r="P19" s="224">
        <f t="shared" ref="P19:AG19" si="25">+P11+P16</f>
        <v>968490000</v>
      </c>
      <c r="Q19" s="224">
        <f t="shared" si="25"/>
        <v>0</v>
      </c>
      <c r="R19" s="224">
        <f t="shared" si="25"/>
        <v>0</v>
      </c>
      <c r="S19" s="224">
        <f t="shared" si="25"/>
        <v>0</v>
      </c>
      <c r="T19" s="224">
        <f t="shared" si="25"/>
        <v>968490000</v>
      </c>
      <c r="U19" s="232">
        <f>+T19/O19</f>
        <v>0.45988315001130131</v>
      </c>
      <c r="V19" s="224">
        <f t="shared" si="25"/>
        <v>107257801</v>
      </c>
      <c r="W19" s="224">
        <f t="shared" si="25"/>
        <v>0</v>
      </c>
      <c r="X19" s="224">
        <f t="shared" si="25"/>
        <v>0</v>
      </c>
      <c r="Y19" s="224">
        <f t="shared" si="25"/>
        <v>0</v>
      </c>
      <c r="Z19" s="224">
        <f t="shared" si="25"/>
        <v>107257801</v>
      </c>
      <c r="AA19" s="232">
        <f>+Z19/T19</f>
        <v>0.11074745325196957</v>
      </c>
      <c r="AB19" s="224">
        <f>+AB11+AB16</f>
        <v>310122933</v>
      </c>
      <c r="AC19" s="224">
        <f>+AC11+AC16</f>
        <v>275203599</v>
      </c>
      <c r="AD19" s="224">
        <f t="shared" si="25"/>
        <v>0</v>
      </c>
      <c r="AE19" s="224">
        <f t="shared" si="25"/>
        <v>0</v>
      </c>
      <c r="AF19" s="224">
        <f t="shared" si="25"/>
        <v>0</v>
      </c>
      <c r="AG19" s="224">
        <f t="shared" si="25"/>
        <v>0</v>
      </c>
      <c r="AH19" s="224">
        <f>+AH11+AH16</f>
        <v>310122933</v>
      </c>
      <c r="AI19" s="224">
        <f>+AI11+AI16</f>
        <v>275203599</v>
      </c>
      <c r="AJ19" s="232">
        <f>+AI19/AH19</f>
        <v>0.88740163888492563</v>
      </c>
      <c r="AK19" s="25"/>
    </row>
  </sheetData>
  <autoFilter ref="A8:AO19" xr:uid="{00000000-0001-0000-0500-000000000000}"/>
  <mergeCells count="21">
    <mergeCell ref="F19:N19"/>
    <mergeCell ref="AB7:AJ7"/>
    <mergeCell ref="A9:A13"/>
    <mergeCell ref="A14:A18"/>
    <mergeCell ref="B14:B18"/>
    <mergeCell ref="C14:C18"/>
    <mergeCell ref="D14:D18"/>
    <mergeCell ref="B9:B13"/>
    <mergeCell ref="C9:C13"/>
    <mergeCell ref="D9:D13"/>
    <mergeCell ref="A1:B4"/>
    <mergeCell ref="F7:H7"/>
    <mergeCell ref="O7:U7"/>
    <mergeCell ref="C1:W1"/>
    <mergeCell ref="C2:W2"/>
    <mergeCell ref="C3:W3"/>
    <mergeCell ref="C4:P4"/>
    <mergeCell ref="Q4:W4"/>
    <mergeCell ref="V7:AA7"/>
    <mergeCell ref="I7:K7"/>
    <mergeCell ref="L7:N7"/>
  </mergeCells>
  <phoneticPr fontId="84" type="noConversion"/>
  <dataValidations count="28">
    <dataValidation allowBlank="1" showInputMessage="1" showErrorMessage="1" prompt="Relacionar el objetivo específico al cual está asociada la actividad proyecto de inversión. Esta información se encuentra en la Ficha de formulación del proyecto." sqref="A8" xr:uid="{E5D85A5E-A955-4213-9618-681702316B70}"/>
    <dataValidation allowBlank="1" showInputMessage="1" showErrorMessage="1" promptTitle="VIGENCIA" prompt="Años que comprenden el plan de desarrollo actual. " sqref="E8" xr:uid="{8F401F04-87DE-40CF-B280-D2D44D79D5C0}"/>
    <dataValidation allowBlank="1" showInputMessage="1" showErrorMessage="1" prompt="Muestra los resultados de la ejecución de giros de las reservas, frente al total de la reservas constituidas." sqref="AJ8" xr:uid="{A179D62F-16DE-44D1-BE96-B070249477C9}"/>
    <dataValidation allowBlank="1" showInputMessage="1" showErrorMessage="1" prompt="Muestra los resultados de la ejecución de giros, frente al total de recursos comprometidos." sqref="AA8" xr:uid="{97556999-7647-45EB-B140-75F25A209EF5}"/>
    <dataValidation allowBlank="1" showInputMessage="1" showErrorMessage="1" prompt="Corresponde al presupuesto total girado en la vigencia. " sqref="Z8" xr:uid="{389995AA-64F6-4D59-9257-27A03CD4A6A4}"/>
    <dataValidation allowBlank="1" showInputMessage="1" showErrorMessage="1" prompt="Muestra los resultados de la ejecución del presupuesto frente a la programación." sqref="U8" xr:uid="{87BF7010-AEB6-443F-8E59-3FEF78750D1A}"/>
    <dataValidation allowBlank="1" showInputMessage="1" showErrorMessage="1" prompt="Corresponde al presupuesto total ejecutado en la vigencia. Debe guardar coherencia con el Plan Anual de Adquisiciones. " sqref="T8" xr:uid="{16DD509F-17F0-4225-B064-B598EF0279EF}"/>
    <dataValidation allowBlank="1" showInputMessage="1" showErrorMessage="1" prompt="Ingrese las reservas definitivas después de anulaciones. Debe coincidir con la Herramienta Financiera" sqref="AH8" xr:uid="{1DFF62AE-968E-46FD-9681-CEEC11345E17}"/>
    <dataValidation allowBlank="1" showInputMessage="1" showErrorMessage="1" prompt="Debe coincidir con la Herramienta Financiera_PAA" sqref="AG8" xr:uid="{47CDEA80-4315-4089-9908-5B1BBB588B5E}"/>
    <dataValidation allowBlank="1" showInputMessage="1" showErrorMessage="1" prompt="Corresponde a los recursos girados de la reserva en el período" sqref="AC8:AF8" xr:uid="{8965A070-5108-4130-B9A7-A1FEFA6E7E64}"/>
    <dataValidation allowBlank="1" showInputMessage="1" showErrorMessage="1" prompt="RESERVA PRESUPUESTAL:_x000a_Indica los saldos de los compromisos y las obligaciones pendientes de autorización de pago con cargo al presupuesto de la vigencia anterior" sqref="AB8" xr:uid="{326ABC75-9C77-4F29-95A2-BEC409306819}"/>
    <dataValidation allowBlank="1" showInputMessage="1" showErrorMessage="1" prompt="Corresponde al valor total de  los recursos girados para la meta en el período (GIROS)_x000a_" sqref="V8:W8" xr:uid="{9A72ACF7-C798-4014-8F05-52BA8715A43D}"/>
    <dataValidation allowBlank="1" showInputMessage="1" showErrorMessage="1" prompt="Corresponde al presupuesto programado para la vigencia, éste depende de las modificaciones presupuestales que se haya presentado. Debe guardar coherencia con el Plan Anual de Adquisiciones. Todo ajuste presupuestal debe estar avalado por la OAPI. " sqref="O8" xr:uid="{5386920F-FAB6-41E3-B61C-D9A0A9C37CA5}"/>
    <dataValidation allowBlank="1" showInputMessage="1" showErrorMessage="1" prompt="Corresponde al total de los giros de la reserva en la vigencia_x000a_" sqref="AI8" xr:uid="{1BD121CA-BFD9-41C4-AA0A-DFFC792AB6B8}"/>
    <dataValidation allowBlank="1" showInputMessage="1" showErrorMessage="1" prompt="Corresponde al valor total de  los recursos girados para la actividad en el período (GIROS)_x000a_" sqref="X8:Y8" xr:uid="{B10A9B35-BDEA-403F-A82D-A4BC411E3BB0}"/>
    <dataValidation allowBlank="1" showInputMessage="1" showErrorMessage="1" prompt="Relacionar el nombre de la actividad del proyecto. Debe guardar coherencia con el registrado en la hoja de vida de indicador." sqref="C8" xr:uid="{65DB9018-79BE-4BB0-A0E6-AE2A7C5CAD5D}"/>
    <dataValidation allowBlank="1" showInputMessage="1" showErrorMessage="1" prompt="Relacionar el código de la actividad. El código es asignado por SEGPLAN, y debe guardar coherencia con el registrado en la hoja de vidad de indicador._x000a_" sqref="B8" xr:uid="{8FFF2569-3460-476D-B4A1-12E91D8B04B5}"/>
    <dataValidation allowBlank="1" showInputMessage="1" showErrorMessage="1" promptTitle="MAGNITUD PROGRAMADA" prompt="Relacione la cantidad total de bienes y/o servicios que se espera alcanzar en la actividad con recuros de vigencia. Ésta debe ser acumulada al periodo del reporte." sqref="I8" xr:uid="{813AE2FB-231F-4266-8A31-DA8F139A7B1B}"/>
    <dataValidation allowBlank="1" showInputMessage="1" showErrorMessage="1" promptTitle="MAGNITUD ENTREGADA/EJECUTADA" prompt="Relacione la cantidad total de bienes y/o servicios efectivamente entregados durante el año en relación con lo adquirido/contratado por la entidad con recuros de vigencia y reserva. Ésta debe ser acumulada al periodo del reporte." sqref="G8" xr:uid="{2A0A637C-FB81-438E-AF42-6F38DE9E7515}"/>
    <dataValidation allowBlank="1" showInputMessage="1" showErrorMessage="1" promptTitle="MAGNITUD PROGRAMADA" prompt="Relacione la cantidad total de bienes y/o servicios que se espera alcanzar en la actividad durante el año con recursos de vigencia y reserva. Ésta debe ser acumulada al periodo del reporte." sqref="F8" xr:uid="{4F0B9B80-9011-46A8-94CA-624F3C46CC4F}"/>
    <dataValidation allowBlank="1" showInputMessage="1" showErrorMessage="1" promptTitle="% DE CUMPLIMIENTO" prompt="Relación entre magnitud total ejecutada con magnitud total entregada." sqref="H8" xr:uid="{E1CDB304-A7A6-4D9A-B941-2554C90E3371}"/>
    <dataValidation allowBlank="1" showInputMessage="1" showErrorMessage="1" promptTitle="MAGNITUD PROGRAMADA" prompt="Relacione la cantidad total de bienes y/o servicios que se espera alcanzar en la actividad con recuros de reserva. Ésta debe ser acumulada al periodo del reporte." sqref="L8" xr:uid="{FC126396-4405-4087-B4B9-50A13CA76220}"/>
    <dataValidation allowBlank="1" showInputMessage="1" showErrorMessage="1" promptTitle="MAGNITUD ENTREGADA/EJECUTADA" prompt="Relacione la cantidad de bienes y/o servicios efectivamente entregados en relación con lo adquirido/contratado por la entidad con recursos de reserva. Ésta debe ser acumulada al periodo del reporte." sqref="N8" xr:uid="{3B8E2D96-1E82-4E49-8EAB-67D66487D12B}"/>
    <dataValidation allowBlank="1" showInputMessage="1" showErrorMessage="1" prompt="IIngrese el presupuesto ejecutado/comprometido en el periodo del reporte. _x000a_" sqref="P8:S8" xr:uid="{F345C989-3B82-41EC-9295-3C3E17803402}"/>
    <dataValidation allowBlank="1" showInputMessage="1" showErrorMessage="1" promptTitle="MAGNITUD ENTREGADA/EJECUTADA" prompt="Relacione la cantidad de bienes y/o servicios efectivamente entregada en relación con lo adquirido/contratado por la entidad con recursos de vigencia. Ésta debe ser acumulada al periodo del reporte." sqref="K8" xr:uid="{DE5285CF-C3D9-4905-B53F-9BFCB838192B}"/>
    <dataValidation allowBlank="1" showInputMessage="1" showErrorMessage="1" prompt="Relacione el tipo de anualización de las actividades según corresponda: indicador tipo suma, tipo constante, tipo creciente, tipo decreciente._x000a_" sqref="D8" xr:uid="{26699772-FA77-4A6E-9F64-1198A93EE158}"/>
    <dataValidation allowBlank="1" showInputMessage="1" showErrorMessage="1" promptTitle="MAGNITUD CONTRATADA" prompt="Relacione la  cantidad de bienes y/o servicios adquiridos/contratados con recursos de reserva girados. Ésta debe ser acumulada al periodo del reporte." sqref="M8" xr:uid="{F36B9610-CDB6-418E-86C6-3E8B09A44D8A}"/>
    <dataValidation allowBlank="1" showInputMessage="1" showErrorMessage="1" promptTitle="MAGNITUD CONTRATADA" prompt="Relacione  la cantidad de bienes y/o servicios adquiridos/contratados por la entidad con recursos de vigencia comprometidos.  Ésta debe ser acumulada al periodo del reporte." sqref="J8" xr:uid="{B6477170-D87F-4B6E-9D35-A1F635E7E081}"/>
  </dataValidations>
  <pageMargins left="0.70866141732283472" right="0.70866141732283472" top="0.74803149606299213" bottom="0.74803149606299213" header="0" footer="0"/>
  <pageSetup paperSize="9"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AB69"/>
  <sheetViews>
    <sheetView showGridLines="0" topLeftCell="M6" zoomScale="64" zoomScaleNormal="64" workbookViewId="0">
      <selection activeCell="T11" sqref="T11"/>
    </sheetView>
  </sheetViews>
  <sheetFormatPr baseColWidth="10" defaultColWidth="14.42578125" defaultRowHeight="15" customHeight="1"/>
  <cols>
    <col min="1" max="1" width="14.42578125" style="311"/>
    <col min="2" max="2" width="54.85546875" customWidth="1"/>
    <col min="3" max="3" width="36.28515625" customWidth="1"/>
    <col min="4" max="7" width="30.85546875" customWidth="1"/>
    <col min="8" max="11" width="11.140625" customWidth="1"/>
    <col min="12" max="12" width="23.85546875" customWidth="1"/>
    <col min="13" max="13" width="109.7109375" customWidth="1"/>
    <col min="14" max="14" width="32.5703125" customWidth="1"/>
    <col min="15" max="15" width="59.42578125" customWidth="1"/>
    <col min="16" max="16" width="7.5703125" customWidth="1"/>
    <col min="17" max="17" width="23.42578125" customWidth="1"/>
    <col min="18" max="20" width="19.28515625" customWidth="1"/>
    <col min="21" max="28" width="10.7109375" customWidth="1"/>
  </cols>
  <sheetData>
    <row r="1" spans="1:28" ht="17.25" customHeight="1">
      <c r="A1" s="416"/>
      <c r="B1" s="417"/>
      <c r="C1" s="292"/>
      <c r="D1" s="422" t="s">
        <v>0</v>
      </c>
      <c r="E1" s="423"/>
      <c r="F1" s="423"/>
      <c r="G1" s="423"/>
      <c r="H1" s="423"/>
      <c r="I1" s="423"/>
      <c r="J1" s="423"/>
      <c r="K1" s="423"/>
      <c r="L1" s="423"/>
      <c r="M1" s="423"/>
      <c r="N1" s="423"/>
      <c r="O1" s="423"/>
      <c r="P1" s="423"/>
      <c r="Q1" s="423"/>
      <c r="R1" s="424"/>
    </row>
    <row r="2" spans="1:28" ht="17.25" customHeight="1">
      <c r="A2" s="418"/>
      <c r="B2" s="419"/>
      <c r="C2" s="291"/>
      <c r="D2" s="422" t="s">
        <v>1</v>
      </c>
      <c r="E2" s="423"/>
      <c r="F2" s="423"/>
      <c r="G2" s="423"/>
      <c r="H2" s="423"/>
      <c r="I2" s="423"/>
      <c r="J2" s="423"/>
      <c r="K2" s="423"/>
      <c r="L2" s="423"/>
      <c r="M2" s="423"/>
      <c r="N2" s="423"/>
      <c r="O2" s="423"/>
      <c r="P2" s="423"/>
      <c r="Q2" s="423"/>
      <c r="R2" s="424"/>
    </row>
    <row r="3" spans="1:28" ht="17.25" customHeight="1">
      <c r="A3" s="418"/>
      <c r="B3" s="419"/>
      <c r="C3" s="291"/>
      <c r="D3" s="422" t="s">
        <v>2</v>
      </c>
      <c r="E3" s="423"/>
      <c r="F3" s="423"/>
      <c r="G3" s="423"/>
      <c r="H3" s="423"/>
      <c r="I3" s="423"/>
      <c r="J3" s="423"/>
      <c r="K3" s="423"/>
      <c r="L3" s="423"/>
      <c r="M3" s="423"/>
      <c r="N3" s="423"/>
      <c r="O3" s="423"/>
      <c r="P3" s="423"/>
      <c r="Q3" s="423"/>
      <c r="R3" s="424"/>
    </row>
    <row r="4" spans="1:28" ht="17.25" customHeight="1">
      <c r="A4" s="420"/>
      <c r="B4" s="421"/>
      <c r="C4" s="293"/>
      <c r="D4" s="422" t="s">
        <v>925</v>
      </c>
      <c r="E4" s="423"/>
      <c r="F4" s="423"/>
      <c r="G4" s="423"/>
      <c r="H4" s="423"/>
      <c r="I4" s="423"/>
      <c r="J4" s="423"/>
      <c r="K4" s="424"/>
      <c r="L4" s="425" t="s">
        <v>1159</v>
      </c>
      <c r="M4" s="426"/>
      <c r="N4" s="426"/>
      <c r="O4" s="426"/>
      <c r="P4" s="426"/>
      <c r="Q4" s="426"/>
      <c r="R4" s="427"/>
    </row>
    <row r="6" spans="1:28" ht="20.25" customHeight="1">
      <c r="B6" s="42"/>
      <c r="C6" s="42"/>
      <c r="D6" s="42"/>
      <c r="E6" s="42"/>
      <c r="F6" s="42"/>
      <c r="G6" s="42"/>
      <c r="H6" s="43"/>
      <c r="I6" s="43"/>
      <c r="J6" s="43"/>
      <c r="K6" s="43"/>
      <c r="L6" s="25"/>
      <c r="M6" s="25"/>
      <c r="N6" s="25"/>
      <c r="O6" s="25"/>
      <c r="P6" s="25"/>
      <c r="Q6" s="25"/>
      <c r="R6" s="25"/>
      <c r="S6" s="25"/>
      <c r="T6" s="25"/>
    </row>
    <row r="7" spans="1:28" ht="46.5" customHeight="1">
      <c r="A7"/>
      <c r="B7" s="27"/>
      <c r="D7" s="27"/>
      <c r="E7" s="27"/>
      <c r="F7" s="27"/>
      <c r="G7" s="27"/>
      <c r="H7" s="774" t="s">
        <v>79</v>
      </c>
      <c r="I7" s="680"/>
      <c r="J7" s="680"/>
      <c r="K7" s="680"/>
      <c r="L7" s="760" t="s">
        <v>906</v>
      </c>
      <c r="M7" s="687"/>
      <c r="N7" s="687"/>
      <c r="O7" s="688"/>
      <c r="P7" s="44"/>
      <c r="Q7" s="761" t="s">
        <v>907</v>
      </c>
      <c r="R7" s="687"/>
      <c r="S7" s="687"/>
      <c r="T7" s="687"/>
      <c r="U7" s="40"/>
      <c r="V7" s="40"/>
      <c r="W7" s="40"/>
      <c r="X7" s="40"/>
      <c r="Y7" s="40"/>
      <c r="Z7" s="40"/>
      <c r="AA7" s="40"/>
      <c r="AB7" s="40"/>
    </row>
    <row r="8" spans="1:28" ht="133.5" customHeight="1">
      <c r="A8" s="132" t="s">
        <v>809</v>
      </c>
      <c r="B8" s="132" t="s">
        <v>908</v>
      </c>
      <c r="C8" s="132" t="s">
        <v>909</v>
      </c>
      <c r="D8" s="132" t="s">
        <v>910</v>
      </c>
      <c r="E8" s="132" t="s">
        <v>911</v>
      </c>
      <c r="F8" s="132" t="s">
        <v>825</v>
      </c>
      <c r="G8" s="132" t="s">
        <v>912</v>
      </c>
      <c r="H8" s="132" t="s">
        <v>80</v>
      </c>
      <c r="I8" s="132" t="s">
        <v>81</v>
      </c>
      <c r="J8" s="132" t="s">
        <v>82</v>
      </c>
      <c r="K8" s="132" t="s">
        <v>83</v>
      </c>
      <c r="L8" s="184" t="s">
        <v>913</v>
      </c>
      <c r="M8" s="184" t="s">
        <v>991</v>
      </c>
      <c r="N8" s="184" t="s">
        <v>914</v>
      </c>
      <c r="O8" s="138" t="s">
        <v>915</v>
      </c>
      <c r="P8" s="309"/>
      <c r="Q8" s="139" t="s">
        <v>66</v>
      </c>
      <c r="R8" s="139" t="s">
        <v>84</v>
      </c>
      <c r="S8" s="139" t="s">
        <v>85</v>
      </c>
      <c r="T8" s="45" t="s">
        <v>86</v>
      </c>
      <c r="U8" s="310"/>
      <c r="V8" s="310"/>
      <c r="W8" s="310"/>
      <c r="X8" s="310"/>
      <c r="Y8" s="310"/>
      <c r="Z8" s="310"/>
      <c r="AA8" s="310"/>
      <c r="AB8" s="310"/>
    </row>
    <row r="9" spans="1:28" ht="35.25" customHeight="1">
      <c r="A9" s="758">
        <v>1</v>
      </c>
      <c r="B9" s="759" t="str">
        <f>+'4.Magnitud_Presupuesto'!C14</f>
        <v>Implementar 28 km de señalización y/o demarcación de cicloinfraestructura en la ciudad</v>
      </c>
      <c r="C9" s="756" t="s">
        <v>916</v>
      </c>
      <c r="D9" s="762">
        <v>2203</v>
      </c>
      <c r="E9" s="765" t="s">
        <v>654</v>
      </c>
      <c r="F9" s="766">
        <v>4127</v>
      </c>
      <c r="G9" s="766">
        <f>+'[1]Anexo_Hoja de vida Indicador'!C87</f>
        <v>0</v>
      </c>
      <c r="H9" s="731">
        <v>0.13</v>
      </c>
      <c r="I9" s="731"/>
      <c r="J9" s="771"/>
      <c r="K9" s="731"/>
      <c r="L9" s="734" t="s">
        <v>934</v>
      </c>
      <c r="M9" s="767" t="s">
        <v>938</v>
      </c>
      <c r="N9" s="768" t="s">
        <v>845</v>
      </c>
      <c r="O9" s="767" t="s">
        <v>1185</v>
      </c>
      <c r="P9" s="188"/>
      <c r="Q9" s="262">
        <v>2024</v>
      </c>
      <c r="R9" s="267">
        <f>+'4.Magnitud_Presupuesto'!F14</f>
        <v>1.46</v>
      </c>
      <c r="S9" s="263">
        <f>+'4.Magnitud_Presupuesto'!G14</f>
        <v>1.46</v>
      </c>
      <c r="T9" s="264">
        <f t="shared" ref="T9:T13" si="0">+S9/R9</f>
        <v>1</v>
      </c>
    </row>
    <row r="10" spans="1:28" ht="39.75" customHeight="1">
      <c r="A10" s="758"/>
      <c r="B10" s="759"/>
      <c r="C10" s="756"/>
      <c r="D10" s="763"/>
      <c r="E10" s="732"/>
      <c r="F10" s="732"/>
      <c r="G10" s="732"/>
      <c r="H10" s="732"/>
      <c r="I10" s="732"/>
      <c r="J10" s="772"/>
      <c r="K10" s="732"/>
      <c r="L10" s="735"/>
      <c r="M10" s="732"/>
      <c r="N10" s="769"/>
      <c r="O10" s="732"/>
      <c r="P10" s="188"/>
      <c r="Q10" s="358">
        <v>2025</v>
      </c>
      <c r="R10" s="353">
        <v>3.89</v>
      </c>
      <c r="S10" s="354">
        <f>+'4.Magnitud_Presupuesto'!G15</f>
        <v>3.89</v>
      </c>
      <c r="T10" s="355">
        <f t="shared" si="0"/>
        <v>1</v>
      </c>
    </row>
    <row r="11" spans="1:28" ht="39.75" customHeight="1">
      <c r="A11" s="758">
        <v>2</v>
      </c>
      <c r="B11" s="759" t="str">
        <f>+'4.Magnitud_Presupuesto'!C9</f>
        <v>Implementar 60km de mantenimiento de señalización y/o demarcación en cicloinfraestructura en la ciudad</v>
      </c>
      <c r="C11" s="756"/>
      <c r="D11" s="763"/>
      <c r="E11" s="732"/>
      <c r="F11" s="732"/>
      <c r="G11" s="732"/>
      <c r="H11" s="732"/>
      <c r="I11" s="732"/>
      <c r="J11" s="772"/>
      <c r="K11" s="732"/>
      <c r="L11" s="735"/>
      <c r="M11" s="732"/>
      <c r="N11" s="769"/>
      <c r="O11" s="732"/>
      <c r="P11" s="188"/>
      <c r="Q11" s="359">
        <v>2026</v>
      </c>
      <c r="R11" s="356">
        <v>12.12</v>
      </c>
      <c r="S11" s="356">
        <f>+'4.Magnitud_Presupuesto'!G16</f>
        <v>0.13</v>
      </c>
      <c r="T11" s="357">
        <f t="shared" si="0"/>
        <v>1.0726072607260728E-2</v>
      </c>
    </row>
    <row r="12" spans="1:28" ht="33" customHeight="1">
      <c r="A12" s="758"/>
      <c r="B12" s="759"/>
      <c r="C12" s="756"/>
      <c r="D12" s="763"/>
      <c r="E12" s="732"/>
      <c r="F12" s="732"/>
      <c r="G12" s="732"/>
      <c r="H12" s="732"/>
      <c r="I12" s="732"/>
      <c r="J12" s="772"/>
      <c r="K12" s="732"/>
      <c r="L12" s="735"/>
      <c r="M12" s="732"/>
      <c r="N12" s="769"/>
      <c r="O12" s="732"/>
      <c r="P12" s="188"/>
      <c r="Q12" s="46">
        <v>2027</v>
      </c>
      <c r="R12" s="268">
        <v>10.53</v>
      </c>
      <c r="S12" s="268">
        <f>+'4.Magnitud_Presupuesto'!G17</f>
        <v>0</v>
      </c>
      <c r="T12" s="41">
        <f t="shared" si="0"/>
        <v>0</v>
      </c>
    </row>
    <row r="13" spans="1:28" ht="37.5" customHeight="1">
      <c r="A13" s="758"/>
      <c r="B13" s="759"/>
      <c r="C13" s="757"/>
      <c r="D13" s="764"/>
      <c r="E13" s="733"/>
      <c r="F13" s="733"/>
      <c r="G13" s="733"/>
      <c r="H13" s="733"/>
      <c r="I13" s="733"/>
      <c r="J13" s="773"/>
      <c r="K13" s="733"/>
      <c r="L13" s="736"/>
      <c r="M13" s="733"/>
      <c r="N13" s="770"/>
      <c r="O13" s="733"/>
      <c r="P13" s="188"/>
      <c r="Q13" s="265" t="s">
        <v>87</v>
      </c>
      <c r="R13" s="269">
        <f>SUM(R9:R12)</f>
        <v>28</v>
      </c>
      <c r="S13" s="269">
        <f>SUM(S9:S12)</f>
        <v>5.4799999999999995</v>
      </c>
      <c r="T13" s="266">
        <f t="shared" si="0"/>
        <v>0.1957142857142857</v>
      </c>
    </row>
    <row r="14" spans="1:28" ht="57.75" customHeight="1">
      <c r="A14" s="752" t="s">
        <v>935</v>
      </c>
      <c r="B14" s="749" t="s">
        <v>939</v>
      </c>
      <c r="C14" s="749" t="s">
        <v>931</v>
      </c>
      <c r="D14" s="746" t="s">
        <v>845</v>
      </c>
      <c r="E14" s="755" t="s">
        <v>932</v>
      </c>
      <c r="F14" s="746">
        <v>15</v>
      </c>
      <c r="G14" s="749" t="s">
        <v>933</v>
      </c>
      <c r="H14" s="731" t="s">
        <v>845</v>
      </c>
      <c r="I14" s="731" t="s">
        <v>845</v>
      </c>
      <c r="J14" s="731" t="s">
        <v>845</v>
      </c>
      <c r="K14" s="731" t="s">
        <v>845</v>
      </c>
      <c r="L14" s="734" t="s">
        <v>934</v>
      </c>
      <c r="M14" s="737" t="s">
        <v>940</v>
      </c>
      <c r="N14" s="740" t="s">
        <v>845</v>
      </c>
      <c r="O14" s="743" t="s">
        <v>937</v>
      </c>
      <c r="P14" s="364"/>
      <c r="Q14" s="365">
        <v>2024</v>
      </c>
      <c r="R14" s="268" t="s">
        <v>845</v>
      </c>
      <c r="S14" s="268" t="s">
        <v>845</v>
      </c>
      <c r="T14" s="268" t="s">
        <v>845</v>
      </c>
      <c r="U14" s="25"/>
      <c r="V14" s="25"/>
    </row>
    <row r="15" spans="1:28" ht="40.5" customHeight="1">
      <c r="A15" s="753"/>
      <c r="B15" s="750"/>
      <c r="C15" s="750"/>
      <c r="D15" s="747"/>
      <c r="E15" s="747"/>
      <c r="F15" s="747"/>
      <c r="G15" s="750"/>
      <c r="H15" s="732"/>
      <c r="I15" s="732"/>
      <c r="J15" s="732"/>
      <c r="K15" s="732"/>
      <c r="L15" s="735"/>
      <c r="M15" s="738"/>
      <c r="N15" s="741"/>
      <c r="O15" s="744"/>
      <c r="P15" s="366"/>
      <c r="Q15" s="367">
        <v>2025</v>
      </c>
      <c r="R15" s="268" t="s">
        <v>845</v>
      </c>
      <c r="S15" s="268" t="s">
        <v>845</v>
      </c>
      <c r="T15" s="268" t="s">
        <v>845</v>
      </c>
      <c r="U15" s="25"/>
      <c r="V15" s="25"/>
    </row>
    <row r="16" spans="1:28" ht="38.25" customHeight="1">
      <c r="A16" s="753"/>
      <c r="B16" s="750"/>
      <c r="C16" s="750"/>
      <c r="D16" s="747"/>
      <c r="E16" s="747"/>
      <c r="F16" s="747"/>
      <c r="G16" s="750"/>
      <c r="H16" s="732"/>
      <c r="I16" s="732"/>
      <c r="J16" s="732"/>
      <c r="K16" s="732"/>
      <c r="L16" s="735"/>
      <c r="M16" s="738"/>
      <c r="N16" s="741"/>
      <c r="O16" s="744"/>
      <c r="P16" s="366"/>
      <c r="Q16" s="367">
        <v>2026</v>
      </c>
      <c r="R16" s="382">
        <v>0</v>
      </c>
      <c r="S16" s="382">
        <v>0</v>
      </c>
      <c r="T16" s="382">
        <v>0</v>
      </c>
      <c r="U16" s="25"/>
      <c r="V16" s="25"/>
    </row>
    <row r="17" spans="1:22" ht="46.5" customHeight="1">
      <c r="A17" s="753"/>
      <c r="B17" s="750"/>
      <c r="C17" s="750"/>
      <c r="D17" s="747"/>
      <c r="E17" s="747"/>
      <c r="F17" s="747"/>
      <c r="G17" s="750"/>
      <c r="H17" s="732"/>
      <c r="I17" s="732"/>
      <c r="J17" s="732"/>
      <c r="K17" s="732"/>
      <c r="L17" s="735"/>
      <c r="M17" s="738"/>
      <c r="N17" s="741"/>
      <c r="O17" s="744"/>
      <c r="P17" s="366"/>
      <c r="Q17" s="367">
        <v>2027</v>
      </c>
      <c r="R17" s="268"/>
      <c r="S17" s="268"/>
      <c r="T17" s="382"/>
      <c r="U17" s="25"/>
      <c r="V17" s="25"/>
    </row>
    <row r="18" spans="1:22" ht="27.75" customHeight="1">
      <c r="A18" s="754"/>
      <c r="B18" s="751"/>
      <c r="C18" s="751"/>
      <c r="D18" s="748"/>
      <c r="E18" s="748"/>
      <c r="F18" s="748"/>
      <c r="G18" s="751"/>
      <c r="H18" s="733"/>
      <c r="I18" s="733"/>
      <c r="J18" s="733"/>
      <c r="K18" s="733"/>
      <c r="L18" s="736"/>
      <c r="M18" s="739"/>
      <c r="N18" s="742"/>
      <c r="O18" s="745"/>
      <c r="P18" s="368"/>
      <c r="Q18" s="369" t="s">
        <v>87</v>
      </c>
      <c r="R18" s="356"/>
      <c r="S18" s="356"/>
      <c r="T18" s="383"/>
      <c r="U18" s="25"/>
      <c r="V18" s="25"/>
    </row>
    <row r="19" spans="1:22" ht="25.5" customHeight="1">
      <c r="A19" s="360"/>
      <c r="B19" s="235"/>
      <c r="C19" s="235"/>
      <c r="D19" s="236"/>
      <c r="E19" s="236"/>
      <c r="F19" s="236"/>
      <c r="G19" s="236"/>
      <c r="H19" s="236"/>
      <c r="I19" s="236"/>
      <c r="J19" s="361"/>
      <c r="K19" s="236"/>
      <c r="L19" s="237"/>
      <c r="M19" s="236"/>
      <c r="N19" s="370"/>
      <c r="O19" s="236"/>
      <c r="P19" s="188"/>
      <c r="Q19" s="371"/>
      <c r="R19" s="372"/>
      <c r="S19" s="372"/>
      <c r="T19" s="373"/>
      <c r="U19" s="218"/>
    </row>
    <row r="20" spans="1:22" ht="25.5" customHeight="1">
      <c r="A20" s="360"/>
      <c r="B20" s="235"/>
      <c r="C20" s="235"/>
      <c r="D20" s="236"/>
      <c r="E20" s="236"/>
      <c r="F20" s="236"/>
      <c r="G20" s="236"/>
      <c r="H20" s="236"/>
      <c r="I20" s="236"/>
      <c r="J20" s="361"/>
      <c r="K20" s="236"/>
      <c r="L20" s="237"/>
      <c r="M20" s="236"/>
      <c r="N20" s="370"/>
      <c r="O20" s="236"/>
      <c r="P20" s="188"/>
      <c r="Q20" s="371"/>
      <c r="R20" s="372"/>
      <c r="S20" s="372"/>
      <c r="T20" s="373"/>
      <c r="U20" s="218"/>
    </row>
    <row r="21" spans="1:22" ht="12.75" customHeight="1">
      <c r="B21" s="48" t="s">
        <v>88</v>
      </c>
      <c r="C21" s="48"/>
      <c r="D21" s="25"/>
      <c r="E21" s="25"/>
      <c r="F21" s="25"/>
      <c r="G21" s="25"/>
      <c r="H21" s="43"/>
      <c r="I21" s="43"/>
      <c r="J21" s="43"/>
      <c r="K21" s="43"/>
      <c r="L21" s="25"/>
      <c r="M21" s="47"/>
      <c r="N21" s="47"/>
      <c r="O21" s="47"/>
      <c r="P21" s="25"/>
      <c r="Q21" s="25"/>
      <c r="R21" s="25"/>
      <c r="S21" s="25"/>
      <c r="T21" s="25"/>
    </row>
    <row r="22" spans="1:22" ht="12.75" customHeight="1">
      <c r="B22" s="48" t="s">
        <v>89</v>
      </c>
      <c r="C22" s="48"/>
      <c r="D22" s="25"/>
      <c r="E22" s="25"/>
      <c r="F22" s="25"/>
      <c r="G22" s="25"/>
      <c r="H22" s="43"/>
      <c r="I22" s="43"/>
      <c r="J22" s="43"/>
      <c r="K22" s="43"/>
      <c r="L22" s="25"/>
      <c r="M22" s="47"/>
      <c r="N22" s="47"/>
      <c r="O22" s="47"/>
      <c r="P22" s="25"/>
      <c r="Q22" s="25"/>
      <c r="R22" s="25"/>
      <c r="S22" s="25"/>
      <c r="T22" s="25"/>
    </row>
    <row r="23" spans="1:22" ht="12.75" customHeight="1">
      <c r="B23" s="25" t="s">
        <v>90</v>
      </c>
      <c r="C23" s="25"/>
      <c r="D23" s="25"/>
      <c r="E23" s="25"/>
      <c r="F23" s="25"/>
      <c r="G23" s="25"/>
      <c r="H23" s="43"/>
      <c r="I23" s="43"/>
      <c r="J23" s="43"/>
      <c r="K23" s="43"/>
      <c r="L23" s="25"/>
      <c r="M23" s="47"/>
      <c r="N23" s="47"/>
      <c r="O23" s="47"/>
      <c r="P23" s="25"/>
      <c r="Q23" s="25"/>
      <c r="R23" s="25"/>
      <c r="S23" s="25"/>
      <c r="T23" s="25"/>
    </row>
    <row r="24" spans="1:22" ht="11.25" customHeight="1">
      <c r="B24" s="25" t="s">
        <v>91</v>
      </c>
      <c r="C24" s="25"/>
      <c r="D24" s="25"/>
      <c r="E24" s="25"/>
      <c r="F24" s="25"/>
      <c r="G24" s="25"/>
      <c r="H24" s="43"/>
      <c r="I24" s="43"/>
      <c r="J24" s="43"/>
      <c r="K24" s="43"/>
      <c r="L24" s="25"/>
      <c r="M24" s="47"/>
      <c r="N24" s="47"/>
      <c r="O24" s="47"/>
      <c r="P24" s="25"/>
      <c r="Q24" s="25"/>
      <c r="R24" s="25"/>
      <c r="S24" s="25"/>
      <c r="T24" s="25"/>
    </row>
    <row r="25" spans="1:22" ht="12.75" customHeight="1">
      <c r="B25" s="25" t="s">
        <v>92</v>
      </c>
      <c r="C25" s="25"/>
      <c r="D25" s="25"/>
      <c r="E25" s="25"/>
      <c r="F25" s="25"/>
      <c r="G25" s="25"/>
      <c r="H25" s="43"/>
      <c r="I25" s="43"/>
      <c r="J25" s="43"/>
      <c r="K25" s="43"/>
      <c r="L25" s="25"/>
      <c r="M25" s="47"/>
      <c r="N25" s="47"/>
      <c r="O25" s="47"/>
      <c r="P25" s="25"/>
      <c r="Q25" s="25"/>
      <c r="R25" s="25"/>
      <c r="S25" s="25"/>
      <c r="T25" s="25"/>
    </row>
    <row r="26" spans="1:22" ht="12.75" customHeight="1">
      <c r="B26" s="25"/>
      <c r="C26" s="25"/>
      <c r="D26" s="25"/>
      <c r="E26" s="25"/>
      <c r="F26" s="25"/>
      <c r="G26" s="25"/>
      <c r="H26" s="43"/>
      <c r="I26" s="43"/>
      <c r="J26" s="43"/>
      <c r="K26" s="43"/>
      <c r="L26" s="25"/>
      <c r="M26" s="47"/>
      <c r="N26" s="47"/>
      <c r="O26" s="47"/>
      <c r="P26" s="25"/>
      <c r="Q26" s="25"/>
      <c r="R26" s="25"/>
      <c r="S26" s="25"/>
      <c r="T26" s="25"/>
    </row>
    <row r="27" spans="1:22" ht="12.75" customHeight="1">
      <c r="B27" s="48" t="s">
        <v>93</v>
      </c>
      <c r="C27" s="48"/>
      <c r="D27" s="25"/>
      <c r="E27" s="25"/>
      <c r="F27" s="25"/>
      <c r="G27" s="25"/>
      <c r="H27" s="43"/>
      <c r="I27" s="43"/>
      <c r="J27" s="43"/>
      <c r="K27" s="43"/>
      <c r="L27" s="25"/>
      <c r="M27" s="47"/>
      <c r="N27" s="47"/>
      <c r="O27" s="47"/>
      <c r="P27" s="25"/>
      <c r="Q27" s="25"/>
      <c r="R27" s="25"/>
      <c r="S27" s="25"/>
      <c r="T27" s="25"/>
    </row>
    <row r="28" spans="1:22" ht="12.75" customHeight="1">
      <c r="B28" s="25" t="s">
        <v>94</v>
      </c>
      <c r="C28" s="25"/>
      <c r="D28" s="25"/>
      <c r="E28" s="25"/>
      <c r="F28" s="25"/>
      <c r="G28" s="25"/>
      <c r="H28" s="43"/>
      <c r="I28" s="43"/>
      <c r="J28" s="43"/>
      <c r="K28" s="43"/>
      <c r="L28" s="25"/>
      <c r="M28" s="47"/>
      <c r="N28" s="47"/>
      <c r="O28" s="47"/>
      <c r="P28" s="25"/>
      <c r="Q28" s="25"/>
      <c r="R28" s="25"/>
      <c r="S28" s="25"/>
      <c r="T28" s="25"/>
    </row>
    <row r="29" spans="1:22" ht="12.75" customHeight="1">
      <c r="B29" s="25" t="s">
        <v>95</v>
      </c>
      <c r="C29" s="25"/>
      <c r="D29" s="25"/>
      <c r="E29" s="25"/>
      <c r="F29" s="25"/>
      <c r="G29" s="25"/>
      <c r="H29" s="43"/>
      <c r="I29" s="43"/>
      <c r="J29" s="43"/>
      <c r="K29" s="43"/>
      <c r="L29" s="25"/>
      <c r="M29" s="47"/>
      <c r="N29" s="47"/>
      <c r="O29" s="47"/>
      <c r="P29" s="25"/>
      <c r="Q29" s="25"/>
      <c r="R29" s="25"/>
      <c r="S29" s="25"/>
      <c r="T29" s="25"/>
    </row>
    <row r="30" spans="1:22" ht="12.75" customHeight="1">
      <c r="B30" s="25" t="s">
        <v>96</v>
      </c>
      <c r="C30" s="25"/>
      <c r="D30" s="25"/>
      <c r="E30" s="25"/>
      <c r="F30" s="25"/>
      <c r="G30" s="25"/>
      <c r="H30" s="43"/>
      <c r="I30" s="43"/>
      <c r="J30" s="43"/>
      <c r="K30" s="43"/>
      <c r="L30" s="25"/>
      <c r="M30" s="47"/>
      <c r="N30" s="47"/>
      <c r="O30" s="47"/>
      <c r="P30" s="25"/>
      <c r="Q30" s="25"/>
      <c r="R30" s="25"/>
      <c r="S30" s="25"/>
      <c r="T30" s="25"/>
    </row>
    <row r="31" spans="1:22" ht="12.75" customHeight="1">
      <c r="B31" s="25" t="s">
        <v>97</v>
      </c>
      <c r="C31" s="25"/>
      <c r="D31" s="25"/>
      <c r="E31" s="25"/>
      <c r="F31" s="25"/>
      <c r="G31" s="25"/>
      <c r="H31" s="43"/>
      <c r="I31" s="43"/>
      <c r="J31" s="43"/>
      <c r="K31" s="43"/>
      <c r="L31" s="25"/>
      <c r="M31" s="47"/>
      <c r="N31" s="47"/>
      <c r="O31" s="47"/>
      <c r="P31" s="25"/>
      <c r="Q31" s="25"/>
      <c r="R31" s="25"/>
      <c r="S31" s="25"/>
      <c r="T31" s="25"/>
    </row>
    <row r="32" spans="1:22" ht="12.75" customHeight="1">
      <c r="B32" s="25"/>
      <c r="C32" s="25"/>
      <c r="D32" s="25"/>
      <c r="E32" s="25"/>
      <c r="F32" s="25"/>
      <c r="G32" s="25"/>
      <c r="H32" s="43"/>
      <c r="I32" s="43"/>
      <c r="J32" s="43"/>
      <c r="K32" s="43"/>
      <c r="L32" s="25"/>
      <c r="M32" s="47"/>
      <c r="N32" s="47"/>
      <c r="O32" s="47"/>
      <c r="P32" s="25"/>
      <c r="Q32" s="25"/>
      <c r="R32" s="25"/>
      <c r="S32" s="25"/>
      <c r="T32" s="25"/>
    </row>
    <row r="33" spans="2:20" ht="12.75" customHeight="1">
      <c r="B33" s="48" t="s">
        <v>98</v>
      </c>
      <c r="C33" s="48"/>
      <c r="D33" s="25"/>
      <c r="E33" s="25"/>
      <c r="F33" s="25"/>
      <c r="G33" s="25"/>
      <c r="H33" s="43"/>
      <c r="I33" s="43"/>
      <c r="J33" s="43"/>
      <c r="K33" s="43"/>
      <c r="L33" s="25"/>
      <c r="M33" s="47"/>
      <c r="N33" s="47"/>
      <c r="O33" s="47"/>
      <c r="P33" s="25"/>
      <c r="Q33" s="25"/>
      <c r="R33" s="25"/>
      <c r="S33" s="25"/>
      <c r="T33" s="25"/>
    </row>
    <row r="34" spans="2:20" ht="12.75" customHeight="1">
      <c r="B34" s="25" t="s">
        <v>99</v>
      </c>
      <c r="C34" s="25"/>
    </row>
    <row r="35" spans="2:20" ht="12.75" customHeight="1">
      <c r="B35" s="25" t="s">
        <v>100</v>
      </c>
      <c r="C35" s="25"/>
    </row>
    <row r="36" spans="2:20" ht="12.75" customHeight="1">
      <c r="B36" s="25" t="s">
        <v>101</v>
      </c>
      <c r="C36" s="25"/>
    </row>
    <row r="37" spans="2:20" ht="12.75" customHeight="1">
      <c r="B37" s="25" t="s">
        <v>102</v>
      </c>
      <c r="C37" s="25"/>
    </row>
    <row r="38" spans="2:20" ht="12.75" customHeight="1">
      <c r="B38" s="25"/>
      <c r="C38" s="25"/>
    </row>
    <row r="39" spans="2:20" ht="12.75" customHeight="1">
      <c r="B39" s="48" t="s">
        <v>103</v>
      </c>
      <c r="C39" s="48"/>
    </row>
    <row r="40" spans="2:20" ht="12.75" customHeight="1">
      <c r="B40" s="25" t="s">
        <v>99</v>
      </c>
      <c r="C40" s="25"/>
    </row>
    <row r="41" spans="2:20" ht="12.75" customHeight="1">
      <c r="B41" s="25" t="s">
        <v>104</v>
      </c>
      <c r="C41" s="25"/>
    </row>
    <row r="42" spans="2:20" ht="12.75" customHeight="1">
      <c r="B42" s="25" t="s">
        <v>105</v>
      </c>
      <c r="C42" s="25"/>
    </row>
    <row r="43" spans="2:20" ht="12.75" customHeight="1">
      <c r="B43" s="25" t="s">
        <v>106</v>
      </c>
      <c r="C43" s="25"/>
    </row>
    <row r="44" spans="2:20" ht="12.75" customHeight="1">
      <c r="B44" s="25" t="s">
        <v>107</v>
      </c>
      <c r="C44" s="25"/>
    </row>
    <row r="45" spans="2:20" ht="12.75" customHeight="1">
      <c r="B45" s="25" t="s">
        <v>108</v>
      </c>
      <c r="C45" s="25"/>
    </row>
    <row r="46" spans="2:20" ht="12.75" customHeight="1">
      <c r="B46" s="25" t="s">
        <v>109</v>
      </c>
      <c r="C46" s="25"/>
    </row>
    <row r="47" spans="2:20" ht="12.75" customHeight="1">
      <c r="B47" s="25" t="s">
        <v>110</v>
      </c>
      <c r="C47" s="25"/>
    </row>
    <row r="48" spans="2:20" ht="12.75" customHeight="1">
      <c r="B48" s="25" t="s">
        <v>108</v>
      </c>
      <c r="C48" s="25"/>
    </row>
    <row r="49" spans="2:3" ht="12.75" customHeight="1">
      <c r="B49" s="25" t="s">
        <v>111</v>
      </c>
      <c r="C49" s="25"/>
    </row>
    <row r="50" spans="2:3" ht="12.75" customHeight="1">
      <c r="B50" s="25" t="s">
        <v>112</v>
      </c>
      <c r="C50" s="25"/>
    </row>
    <row r="51" spans="2:3" ht="12.75" customHeight="1">
      <c r="B51" s="25"/>
      <c r="C51" s="25"/>
    </row>
    <row r="52" spans="2:3" ht="12.75" customHeight="1">
      <c r="B52" s="48" t="s">
        <v>113</v>
      </c>
      <c r="C52" s="48"/>
    </row>
    <row r="53" spans="2:3" ht="12.75" customHeight="1">
      <c r="B53" s="25" t="s">
        <v>99</v>
      </c>
      <c r="C53" s="25"/>
    </row>
    <row r="54" spans="2:3" ht="12.75" customHeight="1">
      <c r="B54" s="25" t="s">
        <v>114</v>
      </c>
      <c r="C54" s="25"/>
    </row>
    <row r="55" spans="2:3" ht="12.75" customHeight="1">
      <c r="B55" s="25" t="s">
        <v>115</v>
      </c>
      <c r="C55" s="25"/>
    </row>
    <row r="56" spans="2:3" ht="12.75" customHeight="1">
      <c r="B56" s="25" t="s">
        <v>116</v>
      </c>
      <c r="C56" s="25"/>
    </row>
    <row r="57" spans="2:3" ht="12.75" customHeight="1">
      <c r="B57" s="25"/>
      <c r="C57" s="25"/>
    </row>
    <row r="58" spans="2:3" ht="12.75" customHeight="1">
      <c r="B58" s="48" t="s">
        <v>117</v>
      </c>
      <c r="C58" s="48"/>
    </row>
    <row r="59" spans="2:3" ht="12.75" customHeight="1">
      <c r="B59" s="25" t="s">
        <v>99</v>
      </c>
      <c r="C59" s="25"/>
    </row>
    <row r="60" spans="2:3" ht="12.75" customHeight="1">
      <c r="B60" s="25" t="s">
        <v>118</v>
      </c>
      <c r="C60" s="25"/>
    </row>
    <row r="61" spans="2:3" ht="12.75" customHeight="1">
      <c r="B61" s="25" t="s">
        <v>105</v>
      </c>
      <c r="C61" s="25"/>
    </row>
    <row r="62" spans="2:3" ht="12.75" customHeight="1">
      <c r="B62" s="25" t="s">
        <v>119</v>
      </c>
      <c r="C62" s="25"/>
    </row>
    <row r="63" spans="2:3" ht="12.75" customHeight="1">
      <c r="B63" s="25" t="s">
        <v>120</v>
      </c>
      <c r="C63" s="25"/>
    </row>
    <row r="64" spans="2:3" ht="12.75" customHeight="1">
      <c r="B64" s="25" t="s">
        <v>108</v>
      </c>
      <c r="C64" s="25"/>
    </row>
    <row r="65" spans="2:3" ht="12.75" customHeight="1">
      <c r="B65" s="25" t="s">
        <v>121</v>
      </c>
      <c r="C65" s="25"/>
    </row>
    <row r="66" spans="2:3" ht="12.75" customHeight="1">
      <c r="B66" s="25" t="s">
        <v>122</v>
      </c>
      <c r="C66" s="25"/>
    </row>
    <row r="67" spans="2:3" ht="12.75" customHeight="1">
      <c r="B67" s="25" t="s">
        <v>108</v>
      </c>
      <c r="C67" s="25"/>
    </row>
    <row r="68" spans="2:3" ht="12.75" customHeight="1">
      <c r="B68" s="25" t="s">
        <v>123</v>
      </c>
      <c r="C68" s="25"/>
    </row>
    <row r="69" spans="2:3" ht="12.75" customHeight="1">
      <c r="B69" s="25" t="s">
        <v>124</v>
      </c>
      <c r="C69" s="25"/>
    </row>
  </sheetData>
  <mergeCells count="41">
    <mergeCell ref="L7:O7"/>
    <mergeCell ref="Q7:T7"/>
    <mergeCell ref="D9:D13"/>
    <mergeCell ref="E9:E13"/>
    <mergeCell ref="F9:F13"/>
    <mergeCell ref="O9:O13"/>
    <mergeCell ref="G9:G13"/>
    <mergeCell ref="H9:H13"/>
    <mergeCell ref="M9:M13"/>
    <mergeCell ref="N9:N13"/>
    <mergeCell ref="I9:I13"/>
    <mergeCell ref="J9:J13"/>
    <mergeCell ref="K9:K13"/>
    <mergeCell ref="L9:L13"/>
    <mergeCell ref="H7:K7"/>
    <mergeCell ref="A1:B4"/>
    <mergeCell ref="D1:R1"/>
    <mergeCell ref="D2:R2"/>
    <mergeCell ref="D3:R3"/>
    <mergeCell ref="D4:K4"/>
    <mergeCell ref="L4:R4"/>
    <mergeCell ref="C9:C13"/>
    <mergeCell ref="A9:A10"/>
    <mergeCell ref="A11:A13"/>
    <mergeCell ref="B9:B10"/>
    <mergeCell ref="B11:B13"/>
    <mergeCell ref="A14:A18"/>
    <mergeCell ref="B14:B18"/>
    <mergeCell ref="C14:C18"/>
    <mergeCell ref="D14:D18"/>
    <mergeCell ref="E14:E18"/>
    <mergeCell ref="F14:F18"/>
    <mergeCell ref="G14:G18"/>
    <mergeCell ref="H14:H18"/>
    <mergeCell ref="I14:I18"/>
    <mergeCell ref="J14:J18"/>
    <mergeCell ref="K14:K18"/>
    <mergeCell ref="L14:L18"/>
    <mergeCell ref="M14:M18"/>
    <mergeCell ref="N14:N18"/>
    <mergeCell ref="O14:O18"/>
  </mergeCells>
  <phoneticPr fontId="84" type="noConversion"/>
  <dataValidations count="15">
    <dataValidation allowBlank="1" showInputMessage="1" showErrorMessage="1" prompt="Relacione el tipo de meta del plan de desarrollo, las cuales pueden ser: Meta Producto, Meta Estratégica, Meta Trazadora, Meta Priorizada, etc., según lo defina la SDP. En caso de que la meta corresponda a dos o más tipos relacione los que aplique." sqref="C8" xr:uid="{B75E3882-5684-41FF-A770-ECCCEB658998}"/>
    <dataValidation allowBlank="1" showInputMessage="1" showErrorMessage="1" prompt="Relacionar el nombre de la(s) actividad(s) del proyecto de inversión asociadas a la meta._x000a__x000a_Resalte en gris la(s) actividad(s) del proyecto de inversión que le aporta  al avance físico de la meta." sqref="B8" xr:uid="{6C79F931-87BE-457C-B473-9ECCA0DE4AE4}"/>
    <dataValidation allowBlank="1" showInputMessage="1" showErrorMessage="1" prompt="Relacionar el código de la actividad. El código es asignado por SEGPLAN, y debe guardar coherencia con el registrado en la hoja de vida de indicador._x000a_" sqref="A8" xr:uid="{FB429EC4-02FB-48E8-A29C-1037D124D74A}"/>
    <dataValidation allowBlank="1" showInputMessage="1" showErrorMessage="1" prompt="Relacionar la magnitud programada para cada vigencia. _x000a_Nota: En caso de ser necesario realice su actualización al comienzo de cada vigencia." sqref="R8" xr:uid="{B9BA5FF5-C224-4461-8C60-6847259ACA02}"/>
    <dataValidation allowBlank="1" showInputMessage="1" showErrorMessage="1" prompt="Reportar la magnitud alcanzada para la vigencia al periodo del reporte." sqref="S8" xr:uid="{2F387961-A2FD-448E-B4C0-7690B8E6F9FA}"/>
    <dataValidation allowBlank="1" showInputMessage="1" showErrorMessage="1" prompt="Relacionar el número de la meta asignado por la Secretaría Distrital de Planeación." sqref="D8" xr:uid="{C0E3964D-BBC4-4F7C-8202-9E598EEF23CE}"/>
    <dataValidation allowBlank="1" showInputMessage="1" showErrorMessage="1" prompt="Relacionar el nombre completo de la meta." sqref="E8" xr:uid="{1686425E-07F6-4D74-86F7-FB4F9FFCE8B6}"/>
    <dataValidation allowBlank="1" showInputMessage="1" showErrorMessage="1" prompt="Relacionar el número del indicador asignado para la meta por la Secretaría Distrital de Planeación." sqref="F8" xr:uid="{D23408BF-671E-4969-B2A9-0B263ABBF6BF}"/>
    <dataValidation allowBlank="1" showInputMessage="1" showErrorMessage="1" prompt="Relacionar el nombre completo del indicador de la meta._x000a_" sqref="G8" xr:uid="{42EEBF84-B71A-4BD2-809F-D64E8551FA2E}"/>
    <dataValidation allowBlank="1" showInputMessage="1" showErrorMessage="1" prompt="Relacionar el avance físico de la meta para el periodo de reporte. " sqref="H8:K8" xr:uid="{7C1243BD-3F7A-4DE4-A302-14DE466DF3E6}"/>
    <dataValidation allowBlank="1" showInputMessage="1" showErrorMessage="1" prompt="Tenga en cuenta que: El reporte cualitativo debe explicar las cifras reportadas.  Recuerde que un externo va a leer la información, por lo cual, evite términos técnicos, siglas. Use un lenguaje claro e incluyente._x000a_" sqref="M8" xr:uid="{E9F0B5DD-1206-40D4-9BCA-9C9169E4AAE6}"/>
    <dataValidation allowBlank="1" showInputMessage="1" showErrorMessage="1" prompt="En caso de presentarse retraso en el avance de la meta, relacionar las situaciones que han dificultado el logro de la misma, así como las estrategias que se adelantarán para superar la situación. Use un lenguaje claro e incluyente." sqref="N8" xr:uid="{5D930A31-497D-4438-8B89-1B64470800CD}"/>
    <dataValidation allowBlank="1" showInputMessage="1" showErrorMessage="1" prompt="Relacionar los beneficios y/o impactos para la ciudad, la ciudadanía o la Entidad generados con los logros y avances obtenidos y adelantados al corte del reporte. _x000a_Nota: Los beneficios se redactan en pasado." sqref="O8" xr:uid="{6B7504A6-977A-4F29-8C77-B9AC0A145826}"/>
    <dataValidation allowBlank="1" showErrorMessage="1" sqref="D14:D18" xr:uid="{945A334E-D1F7-4DF2-87BE-80715C82693E}"/>
    <dataValidation allowBlank="1" showInputMessage="1" showErrorMessage="1" prompt="Relacionar en este campo la dependencia y código del proyecto de inversión responsable de reportar la información de avance (No utilice siglas)." sqref="L8" xr:uid="{AA2E781E-7C24-4E6D-98E9-FAFDB31EB967}"/>
  </dataValidations>
  <pageMargins left="0.70866141732283472" right="0.70866141732283472" top="0.74803149606299213" bottom="0.74803149606299213" header="0" footer="0"/>
  <pageSetup scale="41"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B2:D187"/>
  <sheetViews>
    <sheetView workbookViewId="0"/>
  </sheetViews>
  <sheetFormatPr baseColWidth="10" defaultColWidth="14.42578125" defaultRowHeight="15" customHeight="1"/>
  <cols>
    <col min="1" max="1" width="4.42578125" customWidth="1"/>
    <col min="2" max="2" width="3.28515625" customWidth="1"/>
    <col min="3" max="3" width="9.140625" customWidth="1"/>
    <col min="4" max="4" width="198.7109375" customWidth="1"/>
    <col min="5" max="26" width="9.140625" customWidth="1"/>
  </cols>
  <sheetData>
    <row r="2" spans="2:4" ht="14.25" customHeight="1">
      <c r="B2" s="775">
        <v>1</v>
      </c>
      <c r="C2" s="778" t="s">
        <v>125</v>
      </c>
      <c r="D2" s="779"/>
    </row>
    <row r="3" spans="2:4">
      <c r="B3" s="776"/>
      <c r="C3" s="49">
        <v>1</v>
      </c>
      <c r="D3" s="50" t="s">
        <v>126</v>
      </c>
    </row>
    <row r="4" spans="2:4">
      <c r="B4" s="776"/>
      <c r="C4" s="49">
        <v>2</v>
      </c>
      <c r="D4" s="50" t="s">
        <v>127</v>
      </c>
    </row>
    <row r="5" spans="2:4">
      <c r="B5" s="776"/>
      <c r="C5" s="49">
        <v>3</v>
      </c>
      <c r="D5" s="50" t="s">
        <v>128</v>
      </c>
    </row>
    <row r="6" spans="2:4" ht="24">
      <c r="B6" s="776"/>
      <c r="C6" s="49">
        <v>4</v>
      </c>
      <c r="D6" s="50" t="s">
        <v>129</v>
      </c>
    </row>
    <row r="7" spans="2:4" ht="24">
      <c r="B7" s="776"/>
      <c r="C7" s="49">
        <v>5</v>
      </c>
      <c r="D7" s="50" t="s">
        <v>130</v>
      </c>
    </row>
    <row r="8" spans="2:4" ht="24">
      <c r="B8" s="776"/>
      <c r="C8" s="49">
        <v>6</v>
      </c>
      <c r="D8" s="50" t="s">
        <v>131</v>
      </c>
    </row>
    <row r="9" spans="2:4" ht="24">
      <c r="B9" s="777"/>
      <c r="C9" s="49">
        <v>7</v>
      </c>
      <c r="D9" s="50" t="s">
        <v>132</v>
      </c>
    </row>
    <row r="10" spans="2:4">
      <c r="B10" s="775">
        <v>2</v>
      </c>
      <c r="C10" s="778" t="s">
        <v>133</v>
      </c>
      <c r="D10" s="779"/>
    </row>
    <row r="11" spans="2:4">
      <c r="B11" s="776"/>
      <c r="C11" s="49">
        <v>8</v>
      </c>
      <c r="D11" s="50" t="s">
        <v>134</v>
      </c>
    </row>
    <row r="12" spans="2:4" ht="24">
      <c r="B12" s="776"/>
      <c r="C12" s="49">
        <v>9</v>
      </c>
      <c r="D12" s="50" t="s">
        <v>135</v>
      </c>
    </row>
    <row r="13" spans="2:4" ht="24">
      <c r="B13" s="776"/>
      <c r="C13" s="49">
        <v>10</v>
      </c>
      <c r="D13" s="50" t="s">
        <v>136</v>
      </c>
    </row>
    <row r="14" spans="2:4" ht="24">
      <c r="B14" s="776"/>
      <c r="C14" s="49">
        <v>11</v>
      </c>
      <c r="D14" s="50" t="s">
        <v>137</v>
      </c>
    </row>
    <row r="15" spans="2:4" ht="36">
      <c r="B15" s="776"/>
      <c r="C15" s="49">
        <v>12</v>
      </c>
      <c r="D15" s="50" t="s">
        <v>138</v>
      </c>
    </row>
    <row r="16" spans="2:4" ht="24">
      <c r="B16" s="776"/>
      <c r="C16" s="49">
        <v>13</v>
      </c>
      <c r="D16" s="50" t="s">
        <v>139</v>
      </c>
    </row>
    <row r="17" spans="2:4" ht="24">
      <c r="B17" s="776"/>
      <c r="C17" s="49">
        <v>14</v>
      </c>
      <c r="D17" s="50" t="s">
        <v>140</v>
      </c>
    </row>
    <row r="18" spans="2:4" ht="24">
      <c r="B18" s="777"/>
      <c r="C18" s="49">
        <v>15</v>
      </c>
      <c r="D18" s="50" t="s">
        <v>141</v>
      </c>
    </row>
    <row r="19" spans="2:4">
      <c r="B19" s="775">
        <v>3</v>
      </c>
      <c r="C19" s="778" t="s">
        <v>142</v>
      </c>
      <c r="D19" s="779"/>
    </row>
    <row r="20" spans="2:4">
      <c r="B20" s="776"/>
      <c r="C20" s="49">
        <v>16</v>
      </c>
      <c r="D20" s="50" t="s">
        <v>143</v>
      </c>
    </row>
    <row r="21" spans="2:4" ht="15.75" customHeight="1">
      <c r="B21" s="776"/>
      <c r="C21" s="49">
        <v>17</v>
      </c>
      <c r="D21" s="50" t="s">
        <v>144</v>
      </c>
    </row>
    <row r="22" spans="2:4" ht="15.75" customHeight="1">
      <c r="B22" s="776"/>
      <c r="C22" s="49">
        <v>18</v>
      </c>
      <c r="D22" s="50" t="s">
        <v>145</v>
      </c>
    </row>
    <row r="23" spans="2:4" ht="15.75" customHeight="1">
      <c r="B23" s="776"/>
      <c r="C23" s="49">
        <v>19</v>
      </c>
      <c r="D23" s="50" t="s">
        <v>146</v>
      </c>
    </row>
    <row r="24" spans="2:4" ht="15.75" customHeight="1">
      <c r="B24" s="776"/>
      <c r="C24" s="49">
        <v>20</v>
      </c>
      <c r="D24" s="50" t="s">
        <v>147</v>
      </c>
    </row>
    <row r="25" spans="2:4" ht="15.75" customHeight="1">
      <c r="B25" s="776"/>
      <c r="C25" s="51">
        <v>21</v>
      </c>
      <c r="D25" s="52" t="s">
        <v>148</v>
      </c>
    </row>
    <row r="26" spans="2:4" ht="15.75" customHeight="1">
      <c r="B26" s="776"/>
      <c r="C26" s="49">
        <v>22</v>
      </c>
      <c r="D26" s="50" t="s">
        <v>149</v>
      </c>
    </row>
    <row r="27" spans="2:4" ht="15.75" customHeight="1">
      <c r="B27" s="776"/>
      <c r="C27" s="49">
        <v>23</v>
      </c>
      <c r="D27" s="50" t="s">
        <v>150</v>
      </c>
    </row>
    <row r="28" spans="2:4" ht="15.75" customHeight="1">
      <c r="B28" s="776"/>
      <c r="C28" s="49">
        <v>24</v>
      </c>
      <c r="D28" s="50" t="s">
        <v>151</v>
      </c>
    </row>
    <row r="29" spans="2:4" ht="15.75" customHeight="1">
      <c r="B29" s="776"/>
      <c r="C29" s="49">
        <v>25</v>
      </c>
      <c r="D29" s="50" t="s">
        <v>152</v>
      </c>
    </row>
    <row r="30" spans="2:4" ht="15.75" customHeight="1">
      <c r="B30" s="776"/>
      <c r="C30" s="49">
        <v>26</v>
      </c>
      <c r="D30" s="50" t="s">
        <v>153</v>
      </c>
    </row>
    <row r="31" spans="2:4" ht="15.75" customHeight="1">
      <c r="B31" s="776"/>
      <c r="C31" s="49">
        <v>27</v>
      </c>
      <c r="D31" s="50" t="s">
        <v>154</v>
      </c>
    </row>
    <row r="32" spans="2:4" ht="15.75" customHeight="1">
      <c r="B32" s="777"/>
      <c r="C32" s="49">
        <v>28</v>
      </c>
      <c r="D32" s="50" t="s">
        <v>155</v>
      </c>
    </row>
    <row r="33" spans="2:4" ht="15.75" customHeight="1">
      <c r="B33" s="775">
        <v>4</v>
      </c>
      <c r="C33" s="778" t="s">
        <v>156</v>
      </c>
      <c r="D33" s="779"/>
    </row>
    <row r="34" spans="2:4" ht="15.75" customHeight="1">
      <c r="B34" s="776"/>
      <c r="C34" s="49">
        <v>29</v>
      </c>
      <c r="D34" s="50" t="s">
        <v>157</v>
      </c>
    </row>
    <row r="35" spans="2:4" ht="15.75" customHeight="1">
      <c r="B35" s="776"/>
      <c r="C35" s="49">
        <v>30</v>
      </c>
      <c r="D35" s="50" t="s">
        <v>158</v>
      </c>
    </row>
    <row r="36" spans="2:4" ht="15.75" customHeight="1">
      <c r="B36" s="776"/>
      <c r="C36" s="49">
        <v>31</v>
      </c>
      <c r="D36" s="50" t="s">
        <v>159</v>
      </c>
    </row>
    <row r="37" spans="2:4" ht="15.75" customHeight="1">
      <c r="B37" s="776"/>
      <c r="C37" s="49">
        <v>32</v>
      </c>
      <c r="D37" s="50" t="s">
        <v>160</v>
      </c>
    </row>
    <row r="38" spans="2:4" ht="15.75" customHeight="1">
      <c r="B38" s="776"/>
      <c r="C38" s="49">
        <v>33</v>
      </c>
      <c r="D38" s="50" t="s">
        <v>161</v>
      </c>
    </row>
    <row r="39" spans="2:4" ht="15.75" customHeight="1">
      <c r="B39" s="776"/>
      <c r="C39" s="49">
        <v>34</v>
      </c>
      <c r="D39" s="50" t="s">
        <v>162</v>
      </c>
    </row>
    <row r="40" spans="2:4" ht="15.75" customHeight="1">
      <c r="B40" s="776"/>
      <c r="C40" s="49">
        <v>35</v>
      </c>
      <c r="D40" s="50" t="s">
        <v>163</v>
      </c>
    </row>
    <row r="41" spans="2:4" ht="15.75" customHeight="1">
      <c r="B41" s="776"/>
      <c r="C41" s="49">
        <v>36</v>
      </c>
      <c r="D41" s="50" t="s">
        <v>164</v>
      </c>
    </row>
    <row r="42" spans="2:4" ht="15.75" customHeight="1">
      <c r="B42" s="776"/>
      <c r="C42" s="49">
        <v>37</v>
      </c>
      <c r="D42" s="50" t="s">
        <v>165</v>
      </c>
    </row>
    <row r="43" spans="2:4" ht="15.75" customHeight="1">
      <c r="B43" s="777"/>
      <c r="C43" s="49">
        <v>38</v>
      </c>
      <c r="D43" s="50" t="s">
        <v>166</v>
      </c>
    </row>
    <row r="44" spans="2:4" ht="15.75" customHeight="1">
      <c r="B44" s="775">
        <v>5</v>
      </c>
      <c r="C44" s="778" t="s">
        <v>167</v>
      </c>
      <c r="D44" s="779"/>
    </row>
    <row r="45" spans="2:4" ht="15.75" customHeight="1">
      <c r="B45" s="776"/>
      <c r="C45" s="49">
        <v>39</v>
      </c>
      <c r="D45" s="50" t="s">
        <v>168</v>
      </c>
    </row>
    <row r="46" spans="2:4" ht="15.75" customHeight="1">
      <c r="B46" s="776"/>
      <c r="C46" s="49">
        <v>40</v>
      </c>
      <c r="D46" s="50" t="s">
        <v>169</v>
      </c>
    </row>
    <row r="47" spans="2:4" ht="15.75" customHeight="1">
      <c r="B47" s="776"/>
      <c r="C47" s="49">
        <v>41</v>
      </c>
      <c r="D47" s="50" t="s">
        <v>170</v>
      </c>
    </row>
    <row r="48" spans="2:4" ht="15.75" customHeight="1">
      <c r="B48" s="776"/>
      <c r="C48" s="49">
        <v>42</v>
      </c>
      <c r="D48" s="50" t="s">
        <v>171</v>
      </c>
    </row>
    <row r="49" spans="2:4" ht="15.75" customHeight="1">
      <c r="B49" s="776"/>
      <c r="C49" s="49">
        <v>43</v>
      </c>
      <c r="D49" s="50" t="s">
        <v>172</v>
      </c>
    </row>
    <row r="50" spans="2:4" ht="15.75" customHeight="1">
      <c r="B50" s="776"/>
      <c r="C50" s="49">
        <v>44</v>
      </c>
      <c r="D50" s="50" t="s">
        <v>173</v>
      </c>
    </row>
    <row r="51" spans="2:4" ht="15.75" customHeight="1">
      <c r="B51" s="776"/>
      <c r="C51" s="49">
        <v>45</v>
      </c>
      <c r="D51" s="50" t="s">
        <v>174</v>
      </c>
    </row>
    <row r="52" spans="2:4" ht="15.75" customHeight="1">
      <c r="B52" s="776"/>
      <c r="C52" s="49">
        <v>46</v>
      </c>
      <c r="D52" s="50" t="s">
        <v>175</v>
      </c>
    </row>
    <row r="53" spans="2:4" ht="15.75" customHeight="1">
      <c r="B53" s="777"/>
      <c r="C53" s="49">
        <v>47</v>
      </c>
      <c r="D53" s="50" t="s">
        <v>176</v>
      </c>
    </row>
    <row r="54" spans="2:4" ht="15.75" customHeight="1">
      <c r="B54" s="775">
        <v>6</v>
      </c>
      <c r="C54" s="778" t="s">
        <v>177</v>
      </c>
      <c r="D54" s="779"/>
    </row>
    <row r="55" spans="2:4" ht="15.75" customHeight="1">
      <c r="B55" s="776"/>
      <c r="C55" s="49">
        <v>48</v>
      </c>
      <c r="D55" s="50" t="s">
        <v>178</v>
      </c>
    </row>
    <row r="56" spans="2:4" ht="15.75" customHeight="1">
      <c r="B56" s="776"/>
      <c r="C56" s="49">
        <v>49</v>
      </c>
      <c r="D56" s="50" t="s">
        <v>179</v>
      </c>
    </row>
    <row r="57" spans="2:4" ht="15.75" customHeight="1">
      <c r="B57" s="776"/>
      <c r="C57" s="49">
        <v>50</v>
      </c>
      <c r="D57" s="50" t="s">
        <v>180</v>
      </c>
    </row>
    <row r="58" spans="2:4" ht="15.75" customHeight="1">
      <c r="B58" s="776"/>
      <c r="C58" s="49">
        <v>51</v>
      </c>
      <c r="D58" s="50" t="s">
        <v>181</v>
      </c>
    </row>
    <row r="59" spans="2:4" ht="15.75" customHeight="1">
      <c r="B59" s="776"/>
      <c r="C59" s="49">
        <v>52</v>
      </c>
      <c r="D59" s="50" t="s">
        <v>182</v>
      </c>
    </row>
    <row r="60" spans="2:4" ht="15.75" customHeight="1">
      <c r="B60" s="776"/>
      <c r="C60" s="49">
        <v>53</v>
      </c>
      <c r="D60" s="50" t="s">
        <v>183</v>
      </c>
    </row>
    <row r="61" spans="2:4" ht="15.75" customHeight="1">
      <c r="B61" s="776"/>
      <c r="C61" s="49">
        <v>54</v>
      </c>
      <c r="D61" s="50" t="s">
        <v>184</v>
      </c>
    </row>
    <row r="62" spans="2:4" ht="15.75" customHeight="1">
      <c r="B62" s="777"/>
      <c r="C62" s="49">
        <v>55</v>
      </c>
      <c r="D62" s="50" t="s">
        <v>185</v>
      </c>
    </row>
    <row r="63" spans="2:4" ht="15.75" customHeight="1">
      <c r="B63" s="775">
        <v>7</v>
      </c>
      <c r="C63" s="778" t="s">
        <v>186</v>
      </c>
      <c r="D63" s="779"/>
    </row>
    <row r="64" spans="2:4" ht="15.75" customHeight="1">
      <c r="B64" s="776"/>
      <c r="C64" s="49">
        <v>56</v>
      </c>
      <c r="D64" s="50" t="s">
        <v>187</v>
      </c>
    </row>
    <row r="65" spans="2:4" ht="15.75" customHeight="1">
      <c r="B65" s="776"/>
      <c r="C65" s="49">
        <v>57</v>
      </c>
      <c r="D65" s="50" t="s">
        <v>188</v>
      </c>
    </row>
    <row r="66" spans="2:4" ht="15.75" customHeight="1">
      <c r="B66" s="776"/>
      <c r="C66" s="49">
        <v>58</v>
      </c>
      <c r="D66" s="50" t="s">
        <v>189</v>
      </c>
    </row>
    <row r="67" spans="2:4" ht="15.75" customHeight="1">
      <c r="B67" s="776"/>
      <c r="C67" s="49">
        <v>59</v>
      </c>
      <c r="D67" s="50" t="s">
        <v>190</v>
      </c>
    </row>
    <row r="68" spans="2:4" ht="15.75" customHeight="1">
      <c r="B68" s="777"/>
      <c r="C68" s="49">
        <v>60</v>
      </c>
      <c r="D68" s="50" t="s">
        <v>191</v>
      </c>
    </row>
    <row r="69" spans="2:4" ht="15.75" customHeight="1">
      <c r="B69" s="775">
        <v>8</v>
      </c>
      <c r="C69" s="778" t="s">
        <v>192</v>
      </c>
      <c r="D69" s="779"/>
    </row>
    <row r="70" spans="2:4" ht="15.75" customHeight="1">
      <c r="B70" s="776"/>
      <c r="C70" s="49">
        <v>61</v>
      </c>
      <c r="D70" s="50" t="s">
        <v>193</v>
      </c>
    </row>
    <row r="71" spans="2:4" ht="15.75" customHeight="1">
      <c r="B71" s="776"/>
      <c r="C71" s="49">
        <v>62</v>
      </c>
      <c r="D71" s="50" t="s">
        <v>194</v>
      </c>
    </row>
    <row r="72" spans="2:4" ht="15.75" customHeight="1">
      <c r="B72" s="776"/>
      <c r="C72" s="49">
        <v>63</v>
      </c>
      <c r="D72" s="50" t="s">
        <v>195</v>
      </c>
    </row>
    <row r="73" spans="2:4" ht="15.75" customHeight="1">
      <c r="B73" s="776"/>
      <c r="C73" s="49">
        <v>64</v>
      </c>
      <c r="D73" s="50" t="s">
        <v>196</v>
      </c>
    </row>
    <row r="74" spans="2:4" ht="15.75" customHeight="1">
      <c r="B74" s="776"/>
      <c r="C74" s="49">
        <v>65</v>
      </c>
      <c r="D74" s="50" t="s">
        <v>197</v>
      </c>
    </row>
    <row r="75" spans="2:4" ht="15.75" customHeight="1">
      <c r="B75" s="776"/>
      <c r="C75" s="49">
        <v>66</v>
      </c>
      <c r="D75" s="50" t="s">
        <v>198</v>
      </c>
    </row>
    <row r="76" spans="2:4" ht="15.75" customHeight="1">
      <c r="B76" s="776"/>
      <c r="C76" s="49">
        <v>67</v>
      </c>
      <c r="D76" s="50" t="s">
        <v>199</v>
      </c>
    </row>
    <row r="77" spans="2:4" ht="15.75" customHeight="1">
      <c r="B77" s="776"/>
      <c r="C77" s="49">
        <v>68</v>
      </c>
      <c r="D77" s="50" t="s">
        <v>200</v>
      </c>
    </row>
    <row r="78" spans="2:4" ht="15.75" customHeight="1">
      <c r="B78" s="776"/>
      <c r="C78" s="49">
        <v>69</v>
      </c>
      <c r="D78" s="50" t="s">
        <v>201</v>
      </c>
    </row>
    <row r="79" spans="2:4" ht="15.75" customHeight="1">
      <c r="B79" s="776"/>
      <c r="C79" s="49">
        <v>70</v>
      </c>
      <c r="D79" s="50" t="s">
        <v>202</v>
      </c>
    </row>
    <row r="80" spans="2:4" ht="15.75" customHeight="1">
      <c r="B80" s="776"/>
      <c r="C80" s="49">
        <v>71</v>
      </c>
      <c r="D80" s="50" t="s">
        <v>203</v>
      </c>
    </row>
    <row r="81" spans="2:4" ht="15.75" customHeight="1">
      <c r="B81" s="777"/>
      <c r="C81" s="49">
        <v>72</v>
      </c>
      <c r="D81" s="50" t="s">
        <v>204</v>
      </c>
    </row>
    <row r="82" spans="2:4" ht="15.75" customHeight="1">
      <c r="B82" s="775">
        <v>9</v>
      </c>
      <c r="C82" s="778" t="s">
        <v>205</v>
      </c>
      <c r="D82" s="779"/>
    </row>
    <row r="83" spans="2:4" ht="15.75" customHeight="1">
      <c r="B83" s="776"/>
      <c r="C83" s="49">
        <v>73</v>
      </c>
      <c r="D83" s="50" t="s">
        <v>206</v>
      </c>
    </row>
    <row r="84" spans="2:4" ht="15.75" customHeight="1">
      <c r="B84" s="776"/>
      <c r="C84" s="49">
        <v>74</v>
      </c>
      <c r="D84" s="50" t="s">
        <v>207</v>
      </c>
    </row>
    <row r="85" spans="2:4" ht="15.75" customHeight="1">
      <c r="B85" s="776"/>
      <c r="C85" s="49">
        <v>75</v>
      </c>
      <c r="D85" s="50" t="s">
        <v>208</v>
      </c>
    </row>
    <row r="86" spans="2:4" ht="15.75" customHeight="1">
      <c r="B86" s="776"/>
      <c r="C86" s="49">
        <v>76</v>
      </c>
      <c r="D86" s="50" t="s">
        <v>209</v>
      </c>
    </row>
    <row r="87" spans="2:4" ht="15.75" customHeight="1">
      <c r="B87" s="776"/>
      <c r="C87" s="49">
        <v>77</v>
      </c>
      <c r="D87" s="50" t="s">
        <v>210</v>
      </c>
    </row>
    <row r="88" spans="2:4" ht="15.75" customHeight="1">
      <c r="B88" s="776"/>
      <c r="C88" s="49">
        <v>78</v>
      </c>
      <c r="D88" s="50" t="s">
        <v>211</v>
      </c>
    </row>
    <row r="89" spans="2:4" ht="15.75" customHeight="1">
      <c r="B89" s="776"/>
      <c r="C89" s="49">
        <v>79</v>
      </c>
      <c r="D89" s="50" t="s">
        <v>212</v>
      </c>
    </row>
    <row r="90" spans="2:4" ht="15.75" customHeight="1">
      <c r="B90" s="777"/>
      <c r="C90" s="49">
        <v>80</v>
      </c>
      <c r="D90" s="50" t="s">
        <v>213</v>
      </c>
    </row>
    <row r="91" spans="2:4" ht="15.75" customHeight="1">
      <c r="B91" s="775">
        <v>10</v>
      </c>
      <c r="C91" s="778" t="s">
        <v>214</v>
      </c>
      <c r="D91" s="779"/>
    </row>
    <row r="92" spans="2:4" ht="15.75" customHeight="1">
      <c r="B92" s="776"/>
      <c r="C92" s="49">
        <v>81</v>
      </c>
      <c r="D92" s="50" t="s">
        <v>215</v>
      </c>
    </row>
    <row r="93" spans="2:4" ht="15.75" customHeight="1">
      <c r="B93" s="776"/>
      <c r="C93" s="49">
        <v>82</v>
      </c>
      <c r="D93" s="50" t="s">
        <v>216</v>
      </c>
    </row>
    <row r="94" spans="2:4" ht="15.75" customHeight="1">
      <c r="B94" s="776"/>
      <c r="C94" s="49">
        <v>83</v>
      </c>
      <c r="D94" s="50" t="s">
        <v>217</v>
      </c>
    </row>
    <row r="95" spans="2:4" ht="15.75" customHeight="1">
      <c r="B95" s="776"/>
      <c r="C95" s="49">
        <v>84</v>
      </c>
      <c r="D95" s="50" t="s">
        <v>218</v>
      </c>
    </row>
    <row r="96" spans="2:4" ht="15.75" customHeight="1">
      <c r="B96" s="776"/>
      <c r="C96" s="49">
        <v>85</v>
      </c>
      <c r="D96" s="50" t="s">
        <v>219</v>
      </c>
    </row>
    <row r="97" spans="2:4" ht="15.75" customHeight="1">
      <c r="B97" s="776"/>
      <c r="C97" s="49">
        <v>86</v>
      </c>
      <c r="D97" s="50" t="s">
        <v>220</v>
      </c>
    </row>
    <row r="98" spans="2:4" ht="15.75" customHeight="1">
      <c r="B98" s="776"/>
      <c r="C98" s="49">
        <v>87</v>
      </c>
      <c r="D98" s="50" t="s">
        <v>221</v>
      </c>
    </row>
    <row r="99" spans="2:4" ht="15.75" customHeight="1">
      <c r="B99" s="776"/>
      <c r="C99" s="49">
        <v>88</v>
      </c>
      <c r="D99" s="50" t="s">
        <v>222</v>
      </c>
    </row>
    <row r="100" spans="2:4" ht="15.75" customHeight="1">
      <c r="B100" s="776"/>
      <c r="C100" s="49">
        <v>89</v>
      </c>
      <c r="D100" s="50" t="s">
        <v>223</v>
      </c>
    </row>
    <row r="101" spans="2:4" ht="15.75" customHeight="1">
      <c r="B101" s="777"/>
      <c r="C101" s="49">
        <v>90</v>
      </c>
      <c r="D101" s="50" t="s">
        <v>224</v>
      </c>
    </row>
    <row r="102" spans="2:4" ht="15.75" customHeight="1">
      <c r="B102" s="775">
        <v>11</v>
      </c>
      <c r="C102" s="778" t="s">
        <v>225</v>
      </c>
      <c r="D102" s="779"/>
    </row>
    <row r="103" spans="2:4" ht="15.75" customHeight="1">
      <c r="B103" s="776"/>
      <c r="C103" s="51">
        <v>91</v>
      </c>
      <c r="D103" s="52" t="s">
        <v>226</v>
      </c>
    </row>
    <row r="104" spans="2:4" ht="15.75" customHeight="1">
      <c r="B104" s="776"/>
      <c r="C104" s="51">
        <v>92</v>
      </c>
      <c r="D104" s="52" t="s">
        <v>227</v>
      </c>
    </row>
    <row r="105" spans="2:4" ht="15.75" customHeight="1">
      <c r="B105" s="776"/>
      <c r="C105" s="49">
        <v>93</v>
      </c>
      <c r="D105" s="50" t="s">
        <v>228</v>
      </c>
    </row>
    <row r="106" spans="2:4" ht="15.75" customHeight="1">
      <c r="B106" s="776"/>
      <c r="C106" s="49">
        <v>94</v>
      </c>
      <c r="D106" s="50" t="s">
        <v>229</v>
      </c>
    </row>
    <row r="107" spans="2:4" ht="15.75" customHeight="1">
      <c r="B107" s="776"/>
      <c r="C107" s="49">
        <v>95</v>
      </c>
      <c r="D107" s="50" t="s">
        <v>230</v>
      </c>
    </row>
    <row r="108" spans="2:4" ht="15.75" customHeight="1">
      <c r="B108" s="776"/>
      <c r="C108" s="49">
        <v>96</v>
      </c>
      <c r="D108" s="50" t="s">
        <v>231</v>
      </c>
    </row>
    <row r="109" spans="2:4" ht="15.75" customHeight="1">
      <c r="B109" s="776"/>
      <c r="C109" s="49">
        <v>97</v>
      </c>
      <c r="D109" s="50" t="s">
        <v>232</v>
      </c>
    </row>
    <row r="110" spans="2:4" ht="15.75" customHeight="1">
      <c r="B110" s="776"/>
      <c r="C110" s="49">
        <v>98</v>
      </c>
      <c r="D110" s="50" t="s">
        <v>233</v>
      </c>
    </row>
    <row r="111" spans="2:4" ht="15.75" customHeight="1">
      <c r="B111" s="776"/>
      <c r="C111" s="49">
        <v>99</v>
      </c>
      <c r="D111" s="50" t="s">
        <v>234</v>
      </c>
    </row>
    <row r="112" spans="2:4" ht="15.75" customHeight="1">
      <c r="B112" s="777"/>
      <c r="C112" s="49">
        <v>100</v>
      </c>
      <c r="D112" s="50" t="s">
        <v>235</v>
      </c>
    </row>
    <row r="113" spans="2:4" ht="15.75" customHeight="1">
      <c r="B113" s="775">
        <v>12</v>
      </c>
      <c r="C113" s="778" t="s">
        <v>236</v>
      </c>
      <c r="D113" s="779"/>
    </row>
    <row r="114" spans="2:4" ht="15.75" customHeight="1">
      <c r="B114" s="776"/>
      <c r="C114" s="49">
        <v>101</v>
      </c>
      <c r="D114" s="50" t="s">
        <v>237</v>
      </c>
    </row>
    <row r="115" spans="2:4" ht="15.75" customHeight="1">
      <c r="B115" s="776"/>
      <c r="C115" s="49">
        <v>102</v>
      </c>
      <c r="D115" s="50" t="s">
        <v>238</v>
      </c>
    </row>
    <row r="116" spans="2:4" ht="15.75" customHeight="1">
      <c r="B116" s="776"/>
      <c r="C116" s="49">
        <v>103</v>
      </c>
      <c r="D116" s="50" t="s">
        <v>239</v>
      </c>
    </row>
    <row r="117" spans="2:4" ht="15.75" customHeight="1">
      <c r="B117" s="776"/>
      <c r="C117" s="49">
        <v>104</v>
      </c>
      <c r="D117" s="50" t="s">
        <v>240</v>
      </c>
    </row>
    <row r="118" spans="2:4" ht="15.75" customHeight="1">
      <c r="B118" s="776"/>
      <c r="C118" s="49">
        <v>105</v>
      </c>
      <c r="D118" s="50" t="s">
        <v>241</v>
      </c>
    </row>
    <row r="119" spans="2:4" ht="15.75" customHeight="1">
      <c r="B119" s="776"/>
      <c r="C119" s="49">
        <v>106</v>
      </c>
      <c r="D119" s="50" t="s">
        <v>242</v>
      </c>
    </row>
    <row r="120" spans="2:4" ht="15.75" customHeight="1">
      <c r="B120" s="776"/>
      <c r="C120" s="49">
        <v>107</v>
      </c>
      <c r="D120" s="50" t="s">
        <v>243</v>
      </c>
    </row>
    <row r="121" spans="2:4" ht="15.75" customHeight="1">
      <c r="B121" s="776"/>
      <c r="C121" s="49">
        <v>108</v>
      </c>
      <c r="D121" s="50" t="s">
        <v>244</v>
      </c>
    </row>
    <row r="122" spans="2:4" ht="15.75" customHeight="1">
      <c r="B122" s="776"/>
      <c r="C122" s="49">
        <v>109</v>
      </c>
      <c r="D122" s="50" t="s">
        <v>245</v>
      </c>
    </row>
    <row r="123" spans="2:4" ht="15.75" customHeight="1">
      <c r="B123" s="776"/>
      <c r="C123" s="49">
        <v>110</v>
      </c>
      <c r="D123" s="50" t="s">
        <v>246</v>
      </c>
    </row>
    <row r="124" spans="2:4" ht="15.75" customHeight="1">
      <c r="B124" s="777"/>
      <c r="C124" s="49">
        <v>111</v>
      </c>
      <c r="D124" s="50" t="s">
        <v>247</v>
      </c>
    </row>
    <row r="125" spans="2:4" ht="15.75" customHeight="1">
      <c r="B125" s="775">
        <v>13</v>
      </c>
      <c r="C125" s="778" t="s">
        <v>248</v>
      </c>
      <c r="D125" s="779"/>
    </row>
    <row r="126" spans="2:4" ht="15.75" customHeight="1">
      <c r="B126" s="776"/>
      <c r="C126" s="49">
        <v>112</v>
      </c>
      <c r="D126" s="50" t="s">
        <v>249</v>
      </c>
    </row>
    <row r="127" spans="2:4" ht="15.75" customHeight="1">
      <c r="B127" s="776"/>
      <c r="C127" s="49">
        <v>113</v>
      </c>
      <c r="D127" s="50" t="s">
        <v>250</v>
      </c>
    </row>
    <row r="128" spans="2:4" ht="15.75" customHeight="1">
      <c r="B128" s="776"/>
      <c r="C128" s="49">
        <v>114</v>
      </c>
      <c r="D128" s="50" t="s">
        <v>251</v>
      </c>
    </row>
    <row r="129" spans="2:4" ht="15.75" customHeight="1">
      <c r="B129" s="776"/>
      <c r="C129" s="49">
        <v>115</v>
      </c>
      <c r="D129" s="50" t="s">
        <v>252</v>
      </c>
    </row>
    <row r="130" spans="2:4" ht="15.75" customHeight="1">
      <c r="B130" s="777"/>
      <c r="C130" s="49">
        <v>116</v>
      </c>
      <c r="D130" s="50" t="s">
        <v>253</v>
      </c>
    </row>
    <row r="131" spans="2:4" ht="15.75" customHeight="1">
      <c r="B131" s="775">
        <v>14</v>
      </c>
      <c r="C131" s="778" t="s">
        <v>254</v>
      </c>
      <c r="D131" s="779"/>
    </row>
    <row r="132" spans="2:4" ht="15.75" customHeight="1">
      <c r="B132" s="776"/>
      <c r="C132" s="49">
        <v>117</v>
      </c>
      <c r="D132" s="50" t="s">
        <v>255</v>
      </c>
    </row>
    <row r="133" spans="2:4" ht="15.75" customHeight="1">
      <c r="B133" s="776"/>
      <c r="C133" s="49">
        <v>118</v>
      </c>
      <c r="D133" s="50" t="s">
        <v>256</v>
      </c>
    </row>
    <row r="134" spans="2:4" ht="15.75" customHeight="1">
      <c r="B134" s="776"/>
      <c r="C134" s="49">
        <v>119</v>
      </c>
      <c r="D134" s="50" t="s">
        <v>257</v>
      </c>
    </row>
    <row r="135" spans="2:4" ht="15.75" customHeight="1">
      <c r="B135" s="776"/>
      <c r="C135" s="49">
        <v>120</v>
      </c>
      <c r="D135" s="50" t="s">
        <v>258</v>
      </c>
    </row>
    <row r="136" spans="2:4" ht="15.75" customHeight="1">
      <c r="B136" s="776"/>
      <c r="C136" s="49">
        <v>121</v>
      </c>
      <c r="D136" s="50" t="s">
        <v>259</v>
      </c>
    </row>
    <row r="137" spans="2:4" ht="15.75" customHeight="1">
      <c r="B137" s="776"/>
      <c r="C137" s="49">
        <v>122</v>
      </c>
      <c r="D137" s="50" t="s">
        <v>260</v>
      </c>
    </row>
    <row r="138" spans="2:4" ht="15.75" customHeight="1">
      <c r="B138" s="776"/>
      <c r="C138" s="49">
        <v>123</v>
      </c>
      <c r="D138" s="50" t="s">
        <v>261</v>
      </c>
    </row>
    <row r="139" spans="2:4" ht="15.75" customHeight="1">
      <c r="B139" s="776"/>
      <c r="C139" s="49">
        <v>124</v>
      </c>
      <c r="D139" s="50" t="s">
        <v>262</v>
      </c>
    </row>
    <row r="140" spans="2:4" ht="15.75" customHeight="1">
      <c r="B140" s="776"/>
      <c r="C140" s="49">
        <v>125</v>
      </c>
      <c r="D140" s="50" t="s">
        <v>263</v>
      </c>
    </row>
    <row r="141" spans="2:4" ht="15.75" customHeight="1">
      <c r="B141" s="777"/>
      <c r="C141" s="49">
        <v>126</v>
      </c>
      <c r="D141" s="50" t="s">
        <v>264</v>
      </c>
    </row>
    <row r="142" spans="2:4" ht="15.75" customHeight="1">
      <c r="B142" s="775">
        <v>15</v>
      </c>
      <c r="C142" s="778" t="s">
        <v>265</v>
      </c>
      <c r="D142" s="779"/>
    </row>
    <row r="143" spans="2:4" ht="15.75" customHeight="1">
      <c r="B143" s="776"/>
      <c r="C143" s="49">
        <v>127</v>
      </c>
      <c r="D143" s="50" t="s">
        <v>266</v>
      </c>
    </row>
    <row r="144" spans="2:4" ht="15.75" customHeight="1">
      <c r="B144" s="776"/>
      <c r="C144" s="49">
        <v>128</v>
      </c>
      <c r="D144" s="50" t="s">
        <v>267</v>
      </c>
    </row>
    <row r="145" spans="2:4" ht="15.75" customHeight="1">
      <c r="B145" s="776"/>
      <c r="C145" s="49">
        <v>129</v>
      </c>
      <c r="D145" s="50" t="s">
        <v>268</v>
      </c>
    </row>
    <row r="146" spans="2:4" ht="15.75" customHeight="1">
      <c r="B146" s="776"/>
      <c r="C146" s="49">
        <v>130</v>
      </c>
      <c r="D146" s="50" t="s">
        <v>269</v>
      </c>
    </row>
    <row r="147" spans="2:4" ht="15.75" customHeight="1">
      <c r="B147" s="776"/>
      <c r="C147" s="49">
        <v>131</v>
      </c>
      <c r="D147" s="50" t="s">
        <v>270</v>
      </c>
    </row>
    <row r="148" spans="2:4" ht="15.75" customHeight="1">
      <c r="B148" s="776"/>
      <c r="C148" s="49">
        <v>132</v>
      </c>
      <c r="D148" s="50" t="s">
        <v>271</v>
      </c>
    </row>
    <row r="149" spans="2:4" ht="15.75" customHeight="1">
      <c r="B149" s="776"/>
      <c r="C149" s="49">
        <v>133</v>
      </c>
      <c r="D149" s="50" t="s">
        <v>272</v>
      </c>
    </row>
    <row r="150" spans="2:4" ht="15.75" customHeight="1">
      <c r="B150" s="776"/>
      <c r="C150" s="49">
        <v>134</v>
      </c>
      <c r="D150" s="50" t="s">
        <v>273</v>
      </c>
    </row>
    <row r="151" spans="2:4" ht="15.75" customHeight="1">
      <c r="B151" s="776"/>
      <c r="C151" s="49">
        <v>135</v>
      </c>
      <c r="D151" s="50" t="s">
        <v>274</v>
      </c>
    </row>
    <row r="152" spans="2:4" ht="15.75" customHeight="1">
      <c r="B152" s="776"/>
      <c r="C152" s="49">
        <v>136</v>
      </c>
      <c r="D152" s="50" t="s">
        <v>275</v>
      </c>
    </row>
    <row r="153" spans="2:4" ht="15.75" customHeight="1">
      <c r="B153" s="776"/>
      <c r="C153" s="49">
        <v>137</v>
      </c>
      <c r="D153" s="50" t="s">
        <v>276</v>
      </c>
    </row>
    <row r="154" spans="2:4" ht="15.75" customHeight="1">
      <c r="B154" s="777"/>
      <c r="C154" s="49">
        <v>138</v>
      </c>
      <c r="D154" s="50" t="s">
        <v>277</v>
      </c>
    </row>
    <row r="155" spans="2:4" ht="15.75" customHeight="1">
      <c r="B155" s="775">
        <v>16</v>
      </c>
      <c r="C155" s="778" t="s">
        <v>278</v>
      </c>
      <c r="D155" s="779"/>
    </row>
    <row r="156" spans="2:4" ht="15.75" customHeight="1">
      <c r="B156" s="776"/>
      <c r="C156" s="49">
        <v>139</v>
      </c>
      <c r="D156" s="53" t="s">
        <v>279</v>
      </c>
    </row>
    <row r="157" spans="2:4" ht="15.75" customHeight="1">
      <c r="B157" s="776"/>
      <c r="C157" s="49">
        <v>140</v>
      </c>
      <c r="D157" s="50" t="s">
        <v>280</v>
      </c>
    </row>
    <row r="158" spans="2:4" ht="15.75" customHeight="1">
      <c r="B158" s="776"/>
      <c r="C158" s="49">
        <v>141</v>
      </c>
      <c r="D158" s="50" t="s">
        <v>281</v>
      </c>
    </row>
    <row r="159" spans="2:4" ht="15.75" customHeight="1">
      <c r="B159" s="776"/>
      <c r="C159" s="49">
        <v>142</v>
      </c>
      <c r="D159" s="50" t="s">
        <v>282</v>
      </c>
    </row>
    <row r="160" spans="2:4" ht="15.75" customHeight="1">
      <c r="B160" s="776"/>
      <c r="C160" s="51">
        <v>143</v>
      </c>
      <c r="D160" s="52" t="s">
        <v>283</v>
      </c>
    </row>
    <row r="161" spans="2:4" ht="15.75" customHeight="1">
      <c r="B161" s="776"/>
      <c r="C161" s="51">
        <v>144</v>
      </c>
      <c r="D161" s="52" t="s">
        <v>284</v>
      </c>
    </row>
    <row r="162" spans="2:4" ht="15.75" customHeight="1">
      <c r="B162" s="776"/>
      <c r="C162" s="51">
        <v>145</v>
      </c>
      <c r="D162" s="52" t="s">
        <v>285</v>
      </c>
    </row>
    <row r="163" spans="2:4" ht="15.75" customHeight="1">
      <c r="B163" s="776"/>
      <c r="C163" s="49">
        <v>146</v>
      </c>
      <c r="D163" s="50" t="s">
        <v>286</v>
      </c>
    </row>
    <row r="164" spans="2:4" ht="15.75" customHeight="1">
      <c r="B164" s="776"/>
      <c r="C164" s="49">
        <v>147</v>
      </c>
      <c r="D164" s="50" t="s">
        <v>287</v>
      </c>
    </row>
    <row r="165" spans="2:4" ht="15.75" customHeight="1">
      <c r="B165" s="776"/>
      <c r="C165" s="51">
        <v>148</v>
      </c>
      <c r="D165" s="52" t="s">
        <v>288</v>
      </c>
    </row>
    <row r="166" spans="2:4" ht="15.75" customHeight="1">
      <c r="B166" s="776"/>
      <c r="C166" s="49">
        <v>149</v>
      </c>
      <c r="D166" s="50" t="s">
        <v>289</v>
      </c>
    </row>
    <row r="167" spans="2:4" ht="15.75" customHeight="1">
      <c r="B167" s="777"/>
      <c r="C167" s="49">
        <v>150</v>
      </c>
      <c r="D167" s="50" t="s">
        <v>290</v>
      </c>
    </row>
    <row r="168" spans="2:4" ht="15.75" customHeight="1">
      <c r="B168" s="775">
        <v>17</v>
      </c>
      <c r="C168" s="778" t="s">
        <v>291</v>
      </c>
      <c r="D168" s="779"/>
    </row>
    <row r="169" spans="2:4" ht="15.75" customHeight="1">
      <c r="B169" s="776"/>
      <c r="C169" s="49">
        <v>151</v>
      </c>
      <c r="D169" s="50" t="s">
        <v>292</v>
      </c>
    </row>
    <row r="170" spans="2:4" ht="15.75" customHeight="1">
      <c r="B170" s="776"/>
      <c r="C170" s="49">
        <v>152</v>
      </c>
      <c r="D170" s="50" t="s">
        <v>293</v>
      </c>
    </row>
    <row r="171" spans="2:4" ht="15.75" customHeight="1">
      <c r="B171" s="776"/>
      <c r="C171" s="49">
        <v>153</v>
      </c>
      <c r="D171" s="50" t="s">
        <v>294</v>
      </c>
    </row>
    <row r="172" spans="2:4" ht="15.75" customHeight="1">
      <c r="B172" s="776"/>
      <c r="C172" s="49">
        <v>154</v>
      </c>
      <c r="D172" s="50" t="s">
        <v>295</v>
      </c>
    </row>
    <row r="173" spans="2:4" ht="15.75" customHeight="1">
      <c r="B173" s="776"/>
      <c r="C173" s="49">
        <v>155</v>
      </c>
      <c r="D173" s="50" t="s">
        <v>296</v>
      </c>
    </row>
    <row r="174" spans="2:4" ht="15.75" customHeight="1">
      <c r="B174" s="776"/>
      <c r="C174" s="49">
        <v>156</v>
      </c>
      <c r="D174" s="50" t="s">
        <v>297</v>
      </c>
    </row>
    <row r="175" spans="2:4" ht="15.75" customHeight="1">
      <c r="B175" s="776"/>
      <c r="C175" s="49">
        <v>157</v>
      </c>
      <c r="D175" s="50" t="s">
        <v>298</v>
      </c>
    </row>
    <row r="176" spans="2:4" ht="15.75" customHeight="1">
      <c r="B176" s="776"/>
      <c r="C176" s="49">
        <v>158</v>
      </c>
      <c r="D176" s="50" t="s">
        <v>299</v>
      </c>
    </row>
    <row r="177" spans="2:4" ht="15.75" customHeight="1">
      <c r="B177" s="776"/>
      <c r="C177" s="49">
        <v>159</v>
      </c>
      <c r="D177" s="50" t="s">
        <v>300</v>
      </c>
    </row>
    <row r="178" spans="2:4" ht="15.75" customHeight="1">
      <c r="B178" s="776"/>
      <c r="C178" s="49">
        <v>160</v>
      </c>
      <c r="D178" s="50" t="s">
        <v>301</v>
      </c>
    </row>
    <row r="179" spans="2:4" ht="15.75" customHeight="1">
      <c r="B179" s="776"/>
      <c r="C179" s="49">
        <v>161</v>
      </c>
      <c r="D179" s="50" t="s">
        <v>302</v>
      </c>
    </row>
    <row r="180" spans="2:4" ht="15.75" customHeight="1">
      <c r="B180" s="776"/>
      <c r="C180" s="49">
        <v>162</v>
      </c>
      <c r="D180" s="50" t="s">
        <v>303</v>
      </c>
    </row>
    <row r="181" spans="2:4" ht="15.75" customHeight="1">
      <c r="B181" s="776"/>
      <c r="C181" s="49">
        <v>163</v>
      </c>
      <c r="D181" s="50" t="s">
        <v>304</v>
      </c>
    </row>
    <row r="182" spans="2:4" ht="15.75" customHeight="1">
      <c r="B182" s="776"/>
      <c r="C182" s="49">
        <v>164</v>
      </c>
      <c r="D182" s="50" t="s">
        <v>305</v>
      </c>
    </row>
    <row r="183" spans="2:4" ht="15.75" customHeight="1">
      <c r="B183" s="776"/>
      <c r="C183" s="49">
        <v>165</v>
      </c>
      <c r="D183" s="50" t="s">
        <v>306</v>
      </c>
    </row>
    <row r="184" spans="2:4" ht="15.75" customHeight="1">
      <c r="B184" s="776"/>
      <c r="C184" s="49">
        <v>166</v>
      </c>
      <c r="D184" s="50" t="s">
        <v>307</v>
      </c>
    </row>
    <row r="185" spans="2:4" ht="15.75" customHeight="1">
      <c r="B185" s="776"/>
      <c r="C185" s="49">
        <v>167</v>
      </c>
      <c r="D185" s="50" t="s">
        <v>308</v>
      </c>
    </row>
    <row r="186" spans="2:4" ht="15.75" customHeight="1">
      <c r="B186" s="776"/>
      <c r="C186" s="49">
        <v>168</v>
      </c>
      <c r="D186" s="50" t="s">
        <v>309</v>
      </c>
    </row>
    <row r="187" spans="2:4" ht="15.75" customHeight="1">
      <c r="B187" s="777"/>
      <c r="C187" s="49">
        <v>169</v>
      </c>
      <c r="D187" s="50" t="s">
        <v>310</v>
      </c>
    </row>
  </sheetData>
  <mergeCells count="34">
    <mergeCell ref="C142:D142"/>
    <mergeCell ref="C155:D155"/>
    <mergeCell ref="C168:D168"/>
    <mergeCell ref="C44:D44"/>
    <mergeCell ref="C54:D54"/>
    <mergeCell ref="C63:D63"/>
    <mergeCell ref="C69:D69"/>
    <mergeCell ref="C82:D82"/>
    <mergeCell ref="C91:D91"/>
    <mergeCell ref="C102:D102"/>
    <mergeCell ref="B142:B154"/>
    <mergeCell ref="B155:B167"/>
    <mergeCell ref="B168:B187"/>
    <mergeCell ref="B33:B43"/>
    <mergeCell ref="B44:B53"/>
    <mergeCell ref="B54:B62"/>
    <mergeCell ref="B63:B68"/>
    <mergeCell ref="B69:B81"/>
    <mergeCell ref="B82:B90"/>
    <mergeCell ref="B91:B101"/>
    <mergeCell ref="C33:D33"/>
    <mergeCell ref="B102:B112"/>
    <mergeCell ref="B113:B124"/>
    <mergeCell ref="B125:B130"/>
    <mergeCell ref="B131:B141"/>
    <mergeCell ref="C113:D113"/>
    <mergeCell ref="C125:D125"/>
    <mergeCell ref="C131:D131"/>
    <mergeCell ref="B2:B9"/>
    <mergeCell ref="C2:D2"/>
    <mergeCell ref="B10:B18"/>
    <mergeCell ref="C10:D10"/>
    <mergeCell ref="B19:B32"/>
    <mergeCell ref="C19:D19"/>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T77"/>
  <sheetViews>
    <sheetView zoomScale="70" zoomScaleNormal="70" workbookViewId="0">
      <selection activeCell="A27" sqref="A27"/>
    </sheetView>
  </sheetViews>
  <sheetFormatPr baseColWidth="10" defaultColWidth="14.42578125" defaultRowHeight="15" customHeight="1"/>
  <cols>
    <col min="1" max="1" width="65.28515625" customWidth="1"/>
    <col min="2" max="2" width="11.42578125" customWidth="1"/>
    <col min="3" max="3" width="63.42578125" customWidth="1"/>
    <col min="4" max="5" width="11.42578125" customWidth="1"/>
    <col min="6" max="6" width="18.85546875" customWidth="1"/>
    <col min="7" max="7" width="11.42578125" customWidth="1"/>
    <col min="8" max="11" width="20.7109375" customWidth="1"/>
    <col min="12" max="12" width="35" customWidth="1"/>
    <col min="13" max="16" width="11.42578125" customWidth="1"/>
    <col min="17" max="17" width="15.85546875" customWidth="1"/>
    <col min="18" max="20" width="11.42578125" customWidth="1"/>
    <col min="21" max="26" width="10.7109375" customWidth="1"/>
  </cols>
  <sheetData>
    <row r="1" spans="1:20" ht="16.5" customHeight="1">
      <c r="A1" s="54" t="s">
        <v>311</v>
      </c>
      <c r="B1" s="55"/>
      <c r="C1" s="54" t="s">
        <v>312</v>
      </c>
      <c r="D1" s="56"/>
      <c r="E1" s="57" t="s">
        <v>313</v>
      </c>
      <c r="F1" s="57" t="s">
        <v>314</v>
      </c>
      <c r="G1" s="55"/>
      <c r="H1" s="786" t="s">
        <v>315</v>
      </c>
      <c r="I1" s="787"/>
      <c r="J1" s="787"/>
      <c r="K1" s="788"/>
      <c r="L1" s="789" t="s">
        <v>316</v>
      </c>
      <c r="M1" s="787"/>
      <c r="N1" s="787"/>
      <c r="O1" s="788"/>
      <c r="P1" s="58"/>
      <c r="Q1" s="790" t="s">
        <v>317</v>
      </c>
      <c r="R1" s="787"/>
      <c r="S1" s="787"/>
      <c r="T1" s="788"/>
    </row>
    <row r="2" spans="1:20" ht="12" customHeight="1">
      <c r="A2" s="59" t="s">
        <v>318</v>
      </c>
      <c r="B2" s="55"/>
      <c r="C2" s="60" t="s">
        <v>319</v>
      </c>
      <c r="D2" s="56"/>
      <c r="E2" s="61">
        <v>1</v>
      </c>
      <c r="F2" s="61" t="s">
        <v>320</v>
      </c>
      <c r="G2" s="55"/>
      <c r="H2" s="780" t="s">
        <v>321</v>
      </c>
      <c r="I2" s="781"/>
      <c r="J2" s="781"/>
      <c r="K2" s="782"/>
      <c r="L2" s="55"/>
      <c r="M2" s="57">
        <v>2012</v>
      </c>
      <c r="N2" s="57"/>
      <c r="O2" s="57"/>
      <c r="P2" s="55"/>
      <c r="Q2" s="57"/>
      <c r="R2" s="62" t="s">
        <v>322</v>
      </c>
      <c r="S2" s="62" t="s">
        <v>323</v>
      </c>
      <c r="T2" s="62" t="s">
        <v>324</v>
      </c>
    </row>
    <row r="3" spans="1:20" ht="12" customHeight="1">
      <c r="A3" s="59" t="s">
        <v>325</v>
      </c>
      <c r="B3" s="55"/>
      <c r="C3" s="60" t="s">
        <v>326</v>
      </c>
      <c r="D3" s="56"/>
      <c r="E3" s="61"/>
      <c r="F3" s="61"/>
      <c r="G3" s="55"/>
      <c r="H3" s="63"/>
      <c r="I3" s="64"/>
      <c r="J3" s="64"/>
      <c r="K3" s="65"/>
      <c r="L3" s="55"/>
      <c r="M3" s="57"/>
      <c r="N3" s="57"/>
      <c r="O3" s="57"/>
      <c r="P3" s="55"/>
      <c r="Q3" s="57"/>
      <c r="R3" s="62"/>
      <c r="S3" s="62"/>
      <c r="T3" s="62"/>
    </row>
    <row r="4" spans="1:20" ht="12" customHeight="1">
      <c r="A4" s="59" t="s">
        <v>327</v>
      </c>
      <c r="B4" s="55"/>
      <c r="C4" s="60" t="s">
        <v>328</v>
      </c>
      <c r="D4" s="56"/>
      <c r="E4" s="61"/>
      <c r="F4" s="61"/>
      <c r="G4" s="55"/>
      <c r="H4" s="63"/>
      <c r="I4" s="64"/>
      <c r="J4" s="64"/>
      <c r="K4" s="65"/>
      <c r="L4" s="55"/>
      <c r="M4" s="57"/>
      <c r="N4" s="57"/>
      <c r="O4" s="57"/>
      <c r="P4" s="55"/>
      <c r="Q4" s="57"/>
      <c r="R4" s="62"/>
      <c r="S4" s="62"/>
      <c r="T4" s="62"/>
    </row>
    <row r="5" spans="1:20" ht="12" customHeight="1">
      <c r="A5" s="59" t="s">
        <v>329</v>
      </c>
      <c r="B5" s="55"/>
      <c r="C5" s="60" t="s">
        <v>330</v>
      </c>
      <c r="D5" s="56"/>
      <c r="E5" s="61">
        <v>2</v>
      </c>
      <c r="F5" s="61" t="s">
        <v>331</v>
      </c>
      <c r="G5" s="55"/>
      <c r="H5" s="791" t="s">
        <v>332</v>
      </c>
      <c r="I5" s="66">
        <v>2017</v>
      </c>
      <c r="J5" s="67"/>
      <c r="K5" s="68"/>
      <c r="L5" s="55"/>
      <c r="M5" s="69" t="s">
        <v>322</v>
      </c>
      <c r="N5" s="69" t="s">
        <v>323</v>
      </c>
      <c r="O5" s="69" t="s">
        <v>324</v>
      </c>
      <c r="P5" s="55"/>
      <c r="Q5" s="70" t="s">
        <v>333</v>
      </c>
      <c r="R5" s="71">
        <v>479830</v>
      </c>
      <c r="S5" s="71">
        <v>222331</v>
      </c>
      <c r="T5" s="71">
        <v>257499</v>
      </c>
    </row>
    <row r="6" spans="1:20" ht="12" customHeight="1">
      <c r="A6" s="59" t="s">
        <v>334</v>
      </c>
      <c r="B6" s="55"/>
      <c r="C6" s="60" t="s">
        <v>335</v>
      </c>
      <c r="D6" s="56"/>
      <c r="E6" s="61">
        <v>3</v>
      </c>
      <c r="F6" s="61" t="s">
        <v>336</v>
      </c>
      <c r="G6" s="55"/>
      <c r="H6" s="792"/>
      <c r="I6" s="72" t="s">
        <v>322</v>
      </c>
      <c r="J6" s="73" t="s">
        <v>323</v>
      </c>
      <c r="K6" s="74" t="s">
        <v>324</v>
      </c>
      <c r="L6" s="55"/>
      <c r="M6" s="71">
        <v>7571345</v>
      </c>
      <c r="N6" s="71">
        <v>3653868</v>
      </c>
      <c r="O6" s="71">
        <v>3917477</v>
      </c>
      <c r="P6" s="55"/>
      <c r="Q6" s="70" t="s">
        <v>337</v>
      </c>
      <c r="R6" s="71">
        <v>135160</v>
      </c>
      <c r="S6" s="71">
        <v>62795</v>
      </c>
      <c r="T6" s="71">
        <v>72365</v>
      </c>
    </row>
    <row r="7" spans="1:20" ht="12.75" customHeight="1">
      <c r="A7" s="55"/>
      <c r="B7" s="55"/>
      <c r="C7" s="60" t="s">
        <v>338</v>
      </c>
      <c r="D7" s="56"/>
      <c r="E7" s="61">
        <v>4</v>
      </c>
      <c r="F7" s="61" t="s">
        <v>339</v>
      </c>
      <c r="G7" s="55"/>
      <c r="H7" s="75" t="s">
        <v>340</v>
      </c>
      <c r="I7" s="76"/>
      <c r="J7" s="77"/>
      <c r="K7" s="78"/>
      <c r="L7" s="55"/>
      <c r="M7" s="79">
        <v>120482</v>
      </c>
      <c r="N7" s="79">
        <v>61704</v>
      </c>
      <c r="O7" s="79">
        <v>58778</v>
      </c>
      <c r="P7" s="55"/>
      <c r="Q7" s="70" t="s">
        <v>341</v>
      </c>
      <c r="R7" s="71">
        <v>109955</v>
      </c>
      <c r="S7" s="71">
        <v>55153</v>
      </c>
      <c r="T7" s="71">
        <v>54802</v>
      </c>
    </row>
    <row r="8" spans="1:20" ht="12" customHeight="1">
      <c r="A8" s="54" t="s">
        <v>342</v>
      </c>
      <c r="B8" s="55"/>
      <c r="C8" s="60" t="s">
        <v>343</v>
      </c>
      <c r="D8" s="56"/>
      <c r="E8" s="61">
        <v>5</v>
      </c>
      <c r="F8" s="61" t="s">
        <v>344</v>
      </c>
      <c r="G8" s="55"/>
      <c r="H8" s="80" t="s">
        <v>322</v>
      </c>
      <c r="I8" s="81">
        <v>8080734</v>
      </c>
      <c r="J8" s="81">
        <v>3912910</v>
      </c>
      <c r="K8" s="81">
        <v>4167824</v>
      </c>
      <c r="L8" s="55"/>
      <c r="M8" s="79">
        <v>120064</v>
      </c>
      <c r="N8" s="79">
        <v>61454</v>
      </c>
      <c r="O8" s="79">
        <v>58610</v>
      </c>
      <c r="P8" s="55"/>
      <c r="Q8" s="70" t="s">
        <v>345</v>
      </c>
      <c r="R8" s="71">
        <v>409257</v>
      </c>
      <c r="S8" s="71">
        <v>199566</v>
      </c>
      <c r="T8" s="71">
        <v>209691</v>
      </c>
    </row>
    <row r="9" spans="1:20" ht="12" customHeight="1">
      <c r="A9" s="70" t="s">
        <v>346</v>
      </c>
      <c r="B9" s="55"/>
      <c r="C9" s="55"/>
      <c r="D9" s="56"/>
      <c r="E9" s="61">
        <v>6</v>
      </c>
      <c r="F9" s="61" t="s">
        <v>347</v>
      </c>
      <c r="G9" s="55"/>
      <c r="H9" s="82" t="s">
        <v>348</v>
      </c>
      <c r="I9" s="83">
        <v>607390</v>
      </c>
      <c r="J9" s="83">
        <v>312062</v>
      </c>
      <c r="K9" s="83">
        <v>295328</v>
      </c>
      <c r="L9" s="55"/>
      <c r="M9" s="79">
        <v>119780</v>
      </c>
      <c r="N9" s="79">
        <v>61272</v>
      </c>
      <c r="O9" s="79">
        <v>58508</v>
      </c>
      <c r="P9" s="55"/>
      <c r="Q9" s="70" t="s">
        <v>349</v>
      </c>
      <c r="R9" s="71">
        <v>400686</v>
      </c>
      <c r="S9" s="71">
        <v>197911</v>
      </c>
      <c r="T9" s="71">
        <v>202775</v>
      </c>
    </row>
    <row r="10" spans="1:20" ht="12" customHeight="1">
      <c r="A10" s="70" t="s">
        <v>350</v>
      </c>
      <c r="B10" s="55"/>
      <c r="C10" s="55"/>
      <c r="D10" s="56"/>
      <c r="E10" s="61">
        <v>7</v>
      </c>
      <c r="F10" s="61" t="s">
        <v>351</v>
      </c>
      <c r="G10" s="55"/>
      <c r="H10" s="82" t="s">
        <v>352</v>
      </c>
      <c r="I10" s="83">
        <v>601914</v>
      </c>
      <c r="J10" s="83">
        <v>308936</v>
      </c>
      <c r="K10" s="83">
        <v>292978</v>
      </c>
      <c r="L10" s="55"/>
      <c r="M10" s="79">
        <v>119273</v>
      </c>
      <c r="N10" s="79">
        <v>61064</v>
      </c>
      <c r="O10" s="79">
        <v>58209</v>
      </c>
      <c r="P10" s="55"/>
      <c r="Q10" s="70" t="s">
        <v>353</v>
      </c>
      <c r="R10" s="71">
        <v>201593</v>
      </c>
      <c r="S10" s="71">
        <v>99557</v>
      </c>
      <c r="T10" s="71">
        <v>102036</v>
      </c>
    </row>
    <row r="11" spans="1:20" ht="12" customHeight="1">
      <c r="A11" s="70" t="s">
        <v>354</v>
      </c>
      <c r="B11" s="55"/>
      <c r="C11" s="54" t="s">
        <v>355</v>
      </c>
      <c r="D11" s="56"/>
      <c r="E11" s="61">
        <v>8</v>
      </c>
      <c r="F11" s="61" t="s">
        <v>356</v>
      </c>
      <c r="G11" s="55"/>
      <c r="H11" s="82" t="s">
        <v>357</v>
      </c>
      <c r="I11" s="83">
        <v>602967</v>
      </c>
      <c r="J11" s="83">
        <v>308654</v>
      </c>
      <c r="K11" s="83">
        <v>294313</v>
      </c>
      <c r="L11" s="55"/>
      <c r="M11" s="79">
        <v>118935</v>
      </c>
      <c r="N11" s="79">
        <v>60931</v>
      </c>
      <c r="O11" s="79">
        <v>58004</v>
      </c>
      <c r="P11" s="55"/>
      <c r="Q11" s="70" t="s">
        <v>358</v>
      </c>
      <c r="R11" s="71">
        <v>597522</v>
      </c>
      <c r="S11" s="71">
        <v>292176</v>
      </c>
      <c r="T11" s="71">
        <v>305346</v>
      </c>
    </row>
    <row r="12" spans="1:20" ht="12" customHeight="1">
      <c r="A12" s="70" t="s">
        <v>359</v>
      </c>
      <c r="B12" s="55"/>
      <c r="C12" s="60" t="s">
        <v>360</v>
      </c>
      <c r="D12" s="56"/>
      <c r="E12" s="61">
        <v>9</v>
      </c>
      <c r="F12" s="61" t="s">
        <v>361</v>
      </c>
      <c r="G12" s="55"/>
      <c r="H12" s="82" t="s">
        <v>362</v>
      </c>
      <c r="I12" s="83">
        <v>632370</v>
      </c>
      <c r="J12" s="83">
        <v>321173</v>
      </c>
      <c r="K12" s="83">
        <v>311197</v>
      </c>
      <c r="L12" s="55"/>
      <c r="M12" s="79">
        <v>118833</v>
      </c>
      <c r="N12" s="79">
        <v>60903</v>
      </c>
      <c r="O12" s="79">
        <v>57930</v>
      </c>
      <c r="P12" s="55"/>
      <c r="Q12" s="70" t="s">
        <v>363</v>
      </c>
      <c r="R12" s="71">
        <v>1030623</v>
      </c>
      <c r="S12" s="71">
        <v>502287</v>
      </c>
      <c r="T12" s="71">
        <v>528336</v>
      </c>
    </row>
    <row r="13" spans="1:20" ht="12" customHeight="1">
      <c r="A13" s="70" t="s">
        <v>364</v>
      </c>
      <c r="B13" s="55"/>
      <c r="C13" s="60" t="s">
        <v>365</v>
      </c>
      <c r="D13" s="56"/>
      <c r="E13" s="61">
        <v>10</v>
      </c>
      <c r="F13" s="61" t="s">
        <v>366</v>
      </c>
      <c r="G13" s="55"/>
      <c r="H13" s="82" t="s">
        <v>367</v>
      </c>
      <c r="I13" s="83">
        <v>672749</v>
      </c>
      <c r="J13" s="83">
        <v>339928</v>
      </c>
      <c r="K13" s="83">
        <v>332821</v>
      </c>
      <c r="L13" s="55"/>
      <c r="M13" s="79">
        <v>118730</v>
      </c>
      <c r="N13" s="79">
        <v>60874</v>
      </c>
      <c r="O13" s="79">
        <v>57856</v>
      </c>
      <c r="P13" s="55"/>
      <c r="Q13" s="70" t="s">
        <v>368</v>
      </c>
      <c r="R13" s="71">
        <v>353859</v>
      </c>
      <c r="S13" s="71">
        <v>167533</v>
      </c>
      <c r="T13" s="71">
        <v>186326</v>
      </c>
    </row>
    <row r="14" spans="1:20" ht="12" customHeight="1">
      <c r="A14" s="70" t="s">
        <v>369</v>
      </c>
      <c r="B14" s="55"/>
      <c r="C14" s="60" t="s">
        <v>370</v>
      </c>
      <c r="D14" s="56"/>
      <c r="E14" s="61">
        <v>11</v>
      </c>
      <c r="F14" s="61" t="s">
        <v>371</v>
      </c>
      <c r="G14" s="55"/>
      <c r="H14" s="82" t="s">
        <v>372</v>
      </c>
      <c r="I14" s="83">
        <v>650902</v>
      </c>
      <c r="J14" s="83">
        <v>329064</v>
      </c>
      <c r="K14" s="83">
        <v>321838</v>
      </c>
      <c r="L14" s="55"/>
      <c r="M14" s="79">
        <v>118696</v>
      </c>
      <c r="N14" s="79">
        <v>60878</v>
      </c>
      <c r="O14" s="79">
        <v>57818</v>
      </c>
      <c r="P14" s="55"/>
      <c r="Q14" s="70" t="s">
        <v>373</v>
      </c>
      <c r="R14" s="71">
        <v>851299</v>
      </c>
      <c r="S14" s="71">
        <v>406597</v>
      </c>
      <c r="T14" s="71">
        <v>444702</v>
      </c>
    </row>
    <row r="15" spans="1:20" ht="12" customHeight="1">
      <c r="A15" s="70" t="s">
        <v>374</v>
      </c>
      <c r="B15" s="55"/>
      <c r="C15" s="60" t="s">
        <v>375</v>
      </c>
      <c r="D15" s="56"/>
      <c r="E15" s="61">
        <v>12</v>
      </c>
      <c r="F15" s="61" t="s">
        <v>376</v>
      </c>
      <c r="G15" s="55"/>
      <c r="H15" s="82" t="s">
        <v>377</v>
      </c>
      <c r="I15" s="83">
        <v>651442</v>
      </c>
      <c r="J15" s="83">
        <v>316050</v>
      </c>
      <c r="K15" s="83">
        <v>335392</v>
      </c>
      <c r="L15" s="55"/>
      <c r="M15" s="79">
        <v>119101</v>
      </c>
      <c r="N15" s="79">
        <v>61076</v>
      </c>
      <c r="O15" s="79">
        <v>58025</v>
      </c>
      <c r="P15" s="55"/>
      <c r="Q15" s="70" t="s">
        <v>378</v>
      </c>
      <c r="R15" s="71">
        <v>1094488</v>
      </c>
      <c r="S15" s="71">
        <v>518960</v>
      </c>
      <c r="T15" s="71">
        <v>575528</v>
      </c>
    </row>
    <row r="16" spans="1:20" ht="12" customHeight="1">
      <c r="A16" s="70" t="s">
        <v>379</v>
      </c>
      <c r="B16" s="55"/>
      <c r="C16" s="60" t="s">
        <v>380</v>
      </c>
      <c r="D16" s="56"/>
      <c r="E16" s="61">
        <v>13</v>
      </c>
      <c r="F16" s="61" t="s">
        <v>381</v>
      </c>
      <c r="G16" s="55"/>
      <c r="H16" s="82" t="s">
        <v>382</v>
      </c>
      <c r="I16" s="83">
        <v>640060</v>
      </c>
      <c r="J16" s="83">
        <v>303971</v>
      </c>
      <c r="K16" s="83">
        <v>336089</v>
      </c>
      <c r="L16" s="55"/>
      <c r="M16" s="79">
        <v>119856</v>
      </c>
      <c r="N16" s="79">
        <v>61418</v>
      </c>
      <c r="O16" s="79">
        <v>58438</v>
      </c>
      <c r="P16" s="55"/>
      <c r="Q16" s="70" t="s">
        <v>383</v>
      </c>
      <c r="R16" s="71">
        <v>234948</v>
      </c>
      <c r="S16" s="71">
        <v>112703</v>
      </c>
      <c r="T16" s="71">
        <v>122245</v>
      </c>
    </row>
    <row r="17" spans="1:20" ht="12" customHeight="1">
      <c r="A17" s="70" t="s">
        <v>384</v>
      </c>
      <c r="B17" s="55"/>
      <c r="C17" s="60" t="s">
        <v>385</v>
      </c>
      <c r="D17" s="56"/>
      <c r="E17" s="61">
        <v>14</v>
      </c>
      <c r="F17" s="61" t="s">
        <v>386</v>
      </c>
      <c r="G17" s="55"/>
      <c r="H17" s="82" t="s">
        <v>387</v>
      </c>
      <c r="I17" s="83">
        <v>563389</v>
      </c>
      <c r="J17" s="83">
        <v>268367</v>
      </c>
      <c r="K17" s="83">
        <v>295022</v>
      </c>
      <c r="L17" s="55"/>
      <c r="M17" s="79">
        <v>121019</v>
      </c>
      <c r="N17" s="79">
        <v>61921</v>
      </c>
      <c r="O17" s="79">
        <v>59098</v>
      </c>
      <c r="P17" s="55"/>
      <c r="Q17" s="70" t="s">
        <v>388</v>
      </c>
      <c r="R17" s="71">
        <v>147933</v>
      </c>
      <c r="S17" s="71">
        <v>68544</v>
      </c>
      <c r="T17" s="71">
        <v>79389</v>
      </c>
    </row>
    <row r="18" spans="1:20" ht="12" customHeight="1">
      <c r="A18" s="70" t="s">
        <v>389</v>
      </c>
      <c r="B18" s="55"/>
      <c r="C18" s="60" t="s">
        <v>390</v>
      </c>
      <c r="D18" s="56"/>
      <c r="E18" s="61">
        <v>15</v>
      </c>
      <c r="F18" s="61" t="s">
        <v>391</v>
      </c>
      <c r="G18" s="55"/>
      <c r="H18" s="82" t="s">
        <v>392</v>
      </c>
      <c r="I18" s="83">
        <v>519261</v>
      </c>
      <c r="J18" s="83">
        <v>244556</v>
      </c>
      <c r="K18" s="83">
        <v>274705</v>
      </c>
      <c r="L18" s="55"/>
      <c r="M18" s="79">
        <v>122272</v>
      </c>
      <c r="N18" s="79">
        <v>62471</v>
      </c>
      <c r="O18" s="79">
        <v>59801</v>
      </c>
      <c r="P18" s="55"/>
      <c r="Q18" s="70" t="s">
        <v>393</v>
      </c>
      <c r="R18" s="71">
        <v>98209</v>
      </c>
      <c r="S18" s="71">
        <v>49277</v>
      </c>
      <c r="T18" s="71">
        <v>48932</v>
      </c>
    </row>
    <row r="19" spans="1:20" ht="12" customHeight="1">
      <c r="A19" s="54" t="s">
        <v>394</v>
      </c>
      <c r="B19" s="55"/>
      <c r="C19" s="60" t="s">
        <v>395</v>
      </c>
      <c r="D19" s="56"/>
      <c r="E19" s="61">
        <v>16</v>
      </c>
      <c r="F19" s="61" t="s">
        <v>396</v>
      </c>
      <c r="G19" s="55"/>
      <c r="H19" s="82" t="s">
        <v>397</v>
      </c>
      <c r="I19" s="83">
        <v>503389</v>
      </c>
      <c r="J19" s="83">
        <v>233302</v>
      </c>
      <c r="K19" s="83">
        <v>270087</v>
      </c>
      <c r="L19" s="55"/>
      <c r="M19" s="79">
        <v>123722</v>
      </c>
      <c r="N19" s="79">
        <v>63080</v>
      </c>
      <c r="O19" s="79">
        <v>60642</v>
      </c>
      <c r="P19" s="55"/>
      <c r="Q19" s="70" t="s">
        <v>398</v>
      </c>
      <c r="R19" s="71">
        <v>108457</v>
      </c>
      <c r="S19" s="71">
        <v>52580</v>
      </c>
      <c r="T19" s="71">
        <v>55877</v>
      </c>
    </row>
    <row r="20" spans="1:20" ht="12" customHeight="1">
      <c r="A20" s="84" t="s">
        <v>399</v>
      </c>
      <c r="B20" s="55"/>
      <c r="C20" s="60" t="s">
        <v>400</v>
      </c>
      <c r="D20" s="56"/>
      <c r="E20" s="61">
        <v>17</v>
      </c>
      <c r="F20" s="61" t="s">
        <v>401</v>
      </c>
      <c r="G20" s="55"/>
      <c r="H20" s="82" t="s">
        <v>402</v>
      </c>
      <c r="I20" s="83">
        <v>439872</v>
      </c>
      <c r="J20" s="83">
        <v>200142</v>
      </c>
      <c r="K20" s="83">
        <v>239730</v>
      </c>
      <c r="L20" s="55"/>
      <c r="M20" s="79">
        <v>125124</v>
      </c>
      <c r="N20" s="79">
        <v>63639</v>
      </c>
      <c r="O20" s="79">
        <v>61485</v>
      </c>
      <c r="P20" s="55"/>
      <c r="Q20" s="70" t="s">
        <v>403</v>
      </c>
      <c r="R20" s="71">
        <v>258212</v>
      </c>
      <c r="S20" s="71">
        <v>125944</v>
      </c>
      <c r="T20" s="71">
        <v>132268</v>
      </c>
    </row>
    <row r="21" spans="1:20" ht="12" customHeight="1">
      <c r="A21" s="84" t="s">
        <v>404</v>
      </c>
      <c r="B21" s="55"/>
      <c r="C21" s="60" t="s">
        <v>405</v>
      </c>
      <c r="D21" s="56"/>
      <c r="E21" s="61">
        <v>18</v>
      </c>
      <c r="F21" s="61" t="s">
        <v>406</v>
      </c>
      <c r="G21" s="55"/>
      <c r="H21" s="82" t="s">
        <v>407</v>
      </c>
      <c r="I21" s="83">
        <v>341916</v>
      </c>
      <c r="J21" s="83">
        <v>152813</v>
      </c>
      <c r="K21" s="83">
        <v>189103</v>
      </c>
      <c r="L21" s="55"/>
      <c r="M21" s="79">
        <v>126598</v>
      </c>
      <c r="N21" s="79">
        <v>64282</v>
      </c>
      <c r="O21" s="79">
        <v>62316</v>
      </c>
      <c r="P21" s="55"/>
      <c r="Q21" s="70" t="s">
        <v>408</v>
      </c>
      <c r="R21" s="71">
        <v>24160</v>
      </c>
      <c r="S21" s="71">
        <v>12726</v>
      </c>
      <c r="T21" s="71">
        <v>11434</v>
      </c>
    </row>
    <row r="22" spans="1:20" ht="12" customHeight="1">
      <c r="A22" s="84" t="s">
        <v>409</v>
      </c>
      <c r="B22" s="55"/>
      <c r="C22" s="60" t="s">
        <v>410</v>
      </c>
      <c r="D22" s="56"/>
      <c r="E22" s="61">
        <v>19</v>
      </c>
      <c r="F22" s="61" t="s">
        <v>411</v>
      </c>
      <c r="G22" s="55"/>
      <c r="H22" s="82" t="s">
        <v>412</v>
      </c>
      <c r="I22" s="83">
        <v>253646</v>
      </c>
      <c r="J22" s="83">
        <v>111646</v>
      </c>
      <c r="K22" s="83">
        <v>142000</v>
      </c>
      <c r="L22" s="55"/>
      <c r="M22" s="79">
        <v>128143</v>
      </c>
      <c r="N22" s="79">
        <v>65043</v>
      </c>
      <c r="O22" s="79">
        <v>63100</v>
      </c>
      <c r="P22" s="55"/>
      <c r="Q22" s="70" t="s">
        <v>413</v>
      </c>
      <c r="R22" s="71">
        <v>377272</v>
      </c>
      <c r="S22" s="71">
        <v>184951</v>
      </c>
      <c r="T22" s="71">
        <v>192321</v>
      </c>
    </row>
    <row r="23" spans="1:20" ht="12" customHeight="1">
      <c r="A23" s="84" t="s">
        <v>414</v>
      </c>
      <c r="B23" s="55"/>
      <c r="C23" s="60" t="s">
        <v>415</v>
      </c>
      <c r="D23" s="56"/>
      <c r="E23" s="61">
        <v>20</v>
      </c>
      <c r="F23" s="61" t="s">
        <v>416</v>
      </c>
      <c r="G23" s="55"/>
      <c r="H23" s="82" t="s">
        <v>417</v>
      </c>
      <c r="I23" s="83">
        <v>177853</v>
      </c>
      <c r="J23" s="83">
        <v>76747</v>
      </c>
      <c r="K23" s="83">
        <v>101106</v>
      </c>
      <c r="L23" s="55"/>
      <c r="M23" s="79">
        <v>129625</v>
      </c>
      <c r="N23" s="79">
        <v>65820</v>
      </c>
      <c r="O23" s="79">
        <v>63805</v>
      </c>
      <c r="P23" s="55"/>
      <c r="Q23" s="70" t="s">
        <v>418</v>
      </c>
      <c r="R23" s="71">
        <v>651586</v>
      </c>
      <c r="S23" s="71">
        <v>319009</v>
      </c>
      <c r="T23" s="71">
        <v>332577</v>
      </c>
    </row>
    <row r="24" spans="1:20" ht="12" customHeight="1">
      <c r="A24" s="84" t="s">
        <v>419</v>
      </c>
      <c r="B24" s="55"/>
      <c r="C24" s="60" t="s">
        <v>420</v>
      </c>
      <c r="D24" s="56"/>
      <c r="E24" s="61">
        <v>55</v>
      </c>
      <c r="F24" s="61" t="s">
        <v>421</v>
      </c>
      <c r="G24" s="55"/>
      <c r="H24" s="82" t="s">
        <v>422</v>
      </c>
      <c r="I24" s="83">
        <v>113108</v>
      </c>
      <c r="J24" s="83">
        <v>45521</v>
      </c>
      <c r="K24" s="83">
        <v>67587</v>
      </c>
      <c r="L24" s="55"/>
      <c r="M24" s="79">
        <v>131107</v>
      </c>
      <c r="N24" s="79">
        <v>66558</v>
      </c>
      <c r="O24" s="79">
        <v>64549</v>
      </c>
      <c r="P24" s="55"/>
      <c r="Q24" s="70" t="s">
        <v>423</v>
      </c>
      <c r="R24" s="71">
        <v>6296</v>
      </c>
      <c r="S24" s="71">
        <v>3268</v>
      </c>
      <c r="T24" s="71">
        <v>3028</v>
      </c>
    </row>
    <row r="25" spans="1:20" ht="12" customHeight="1">
      <c r="A25" s="84" t="s">
        <v>424</v>
      </c>
      <c r="B25" s="55"/>
      <c r="C25" s="84" t="s">
        <v>425</v>
      </c>
      <c r="D25" s="56"/>
      <c r="E25" s="61">
        <v>66</v>
      </c>
      <c r="F25" s="61" t="s">
        <v>426</v>
      </c>
      <c r="G25" s="55"/>
      <c r="H25" s="82" t="s">
        <v>427</v>
      </c>
      <c r="I25" s="83">
        <v>108506</v>
      </c>
      <c r="J25" s="83">
        <v>39978</v>
      </c>
      <c r="K25" s="83">
        <v>68528</v>
      </c>
      <c r="L25" s="55"/>
      <c r="M25" s="79">
        <v>132790</v>
      </c>
      <c r="N25" s="79">
        <v>67353</v>
      </c>
      <c r="O25" s="79">
        <v>65437</v>
      </c>
      <c r="P25" s="55"/>
      <c r="Q25" s="85" t="s">
        <v>322</v>
      </c>
      <c r="R25" s="79">
        <f t="shared" ref="R25:T25" si="0">SUM(R5:R24)</f>
        <v>7571345</v>
      </c>
      <c r="S25" s="79">
        <f t="shared" si="0"/>
        <v>3653868</v>
      </c>
      <c r="T25" s="79">
        <f t="shared" si="0"/>
        <v>3917477</v>
      </c>
    </row>
    <row r="26" spans="1:20" ht="12" customHeight="1">
      <c r="A26" s="84" t="s">
        <v>428</v>
      </c>
      <c r="B26" s="55"/>
      <c r="C26" s="60" t="s">
        <v>429</v>
      </c>
      <c r="D26" s="56"/>
      <c r="E26" s="61">
        <v>77</v>
      </c>
      <c r="F26" s="61" t="s">
        <v>430</v>
      </c>
      <c r="G26" s="55"/>
      <c r="H26" s="55"/>
      <c r="I26" s="55"/>
      <c r="J26" s="55"/>
      <c r="K26" s="55"/>
      <c r="L26" s="55"/>
      <c r="M26" s="79">
        <v>133340</v>
      </c>
      <c r="N26" s="79">
        <v>67602</v>
      </c>
      <c r="O26" s="79">
        <v>65738</v>
      </c>
      <c r="P26" s="55"/>
      <c r="Q26" s="55"/>
      <c r="R26" s="55"/>
      <c r="S26" s="55"/>
      <c r="T26" s="55"/>
    </row>
    <row r="27" spans="1:20" ht="12" customHeight="1">
      <c r="A27" s="84" t="s">
        <v>431</v>
      </c>
      <c r="B27" s="55"/>
      <c r="C27" s="60" t="s">
        <v>432</v>
      </c>
      <c r="D27" s="56"/>
      <c r="E27" s="61">
        <v>88</v>
      </c>
      <c r="F27" s="61" t="s">
        <v>433</v>
      </c>
      <c r="G27" s="55"/>
      <c r="H27" s="55"/>
      <c r="I27" s="55"/>
      <c r="J27" s="55"/>
      <c r="K27" s="55"/>
      <c r="L27" s="55"/>
      <c r="M27" s="79">
        <v>132165</v>
      </c>
      <c r="N27" s="79">
        <v>67024</v>
      </c>
      <c r="O27" s="79">
        <v>65141</v>
      </c>
      <c r="P27" s="55"/>
      <c r="Q27" s="793" t="s">
        <v>434</v>
      </c>
      <c r="R27" s="794"/>
      <c r="S27" s="794"/>
      <c r="T27" s="795"/>
    </row>
    <row r="28" spans="1:20" ht="12" customHeight="1">
      <c r="A28" s="86" t="s">
        <v>435</v>
      </c>
      <c r="B28" s="55"/>
      <c r="C28" s="60" t="s">
        <v>436</v>
      </c>
      <c r="D28" s="56"/>
      <c r="E28" s="61">
        <v>98</v>
      </c>
      <c r="F28" s="61" t="s">
        <v>437</v>
      </c>
      <c r="G28" s="55"/>
      <c r="H28" s="55"/>
      <c r="I28" s="55"/>
      <c r="J28" s="55"/>
      <c r="K28" s="55"/>
      <c r="L28" s="55"/>
      <c r="M28" s="79">
        <v>129957</v>
      </c>
      <c r="N28" s="79">
        <v>65924</v>
      </c>
      <c r="O28" s="79">
        <v>64033</v>
      </c>
      <c r="P28" s="55"/>
      <c r="Q28" s="780" t="s">
        <v>321</v>
      </c>
      <c r="R28" s="781"/>
      <c r="S28" s="781"/>
      <c r="T28" s="782"/>
    </row>
    <row r="29" spans="1:20" ht="12" customHeight="1">
      <c r="A29" s="87" t="s">
        <v>438</v>
      </c>
      <c r="B29" s="55"/>
      <c r="C29" s="60" t="s">
        <v>439</v>
      </c>
      <c r="D29" s="56"/>
      <c r="E29" s="88"/>
      <c r="F29" s="88"/>
      <c r="G29" s="55"/>
      <c r="H29" s="55"/>
      <c r="I29" s="55"/>
      <c r="J29" s="55"/>
      <c r="K29" s="55"/>
      <c r="L29" s="55"/>
      <c r="M29" s="79">
        <v>127797</v>
      </c>
      <c r="N29" s="79">
        <v>64838</v>
      </c>
      <c r="O29" s="79">
        <v>62959</v>
      </c>
      <c r="P29" s="55"/>
      <c r="Q29" s="791" t="s">
        <v>332</v>
      </c>
      <c r="R29" s="783">
        <v>2015</v>
      </c>
      <c r="S29" s="784"/>
      <c r="T29" s="785"/>
    </row>
    <row r="30" spans="1:20" ht="12" customHeight="1">
      <c r="A30" s="87" t="s">
        <v>440</v>
      </c>
      <c r="B30" s="55"/>
      <c r="C30" s="60" t="s">
        <v>441</v>
      </c>
      <c r="D30" s="56"/>
      <c r="E30" s="88"/>
      <c r="F30" s="88"/>
      <c r="G30" s="55"/>
      <c r="H30" s="55"/>
      <c r="I30" s="55"/>
      <c r="J30" s="55"/>
      <c r="K30" s="55"/>
      <c r="L30" s="55"/>
      <c r="M30" s="79">
        <v>125232</v>
      </c>
      <c r="N30" s="79">
        <v>63602</v>
      </c>
      <c r="O30" s="79">
        <v>61630</v>
      </c>
      <c r="P30" s="55"/>
      <c r="Q30" s="792"/>
      <c r="R30" s="72" t="s">
        <v>322</v>
      </c>
      <c r="S30" s="73" t="s">
        <v>323</v>
      </c>
      <c r="T30" s="74" t="s">
        <v>324</v>
      </c>
    </row>
    <row r="31" spans="1:20" ht="12" customHeight="1">
      <c r="A31" s="87" t="s">
        <v>442</v>
      </c>
      <c r="B31" s="55"/>
      <c r="C31" s="60" t="s">
        <v>443</v>
      </c>
      <c r="D31" s="56"/>
      <c r="E31" s="88"/>
      <c r="F31" s="88"/>
      <c r="G31" s="55"/>
      <c r="H31" s="55"/>
      <c r="I31" s="55"/>
      <c r="J31" s="55"/>
      <c r="K31" s="55"/>
      <c r="L31" s="55"/>
      <c r="M31" s="79">
        <v>124055</v>
      </c>
      <c r="N31" s="79">
        <v>62761</v>
      </c>
      <c r="O31" s="79">
        <v>61294</v>
      </c>
      <c r="P31" s="55"/>
      <c r="Q31" s="75" t="s">
        <v>340</v>
      </c>
      <c r="R31" s="76"/>
      <c r="S31" s="77"/>
      <c r="T31" s="78"/>
    </row>
    <row r="32" spans="1:20" ht="12" customHeight="1">
      <c r="A32" s="87" t="s">
        <v>444</v>
      </c>
      <c r="B32" s="55"/>
      <c r="C32" s="60" t="s">
        <v>445</v>
      </c>
      <c r="D32" s="56"/>
      <c r="E32" s="88"/>
      <c r="F32" s="88"/>
      <c r="G32" s="55"/>
      <c r="H32" s="55"/>
      <c r="I32" s="55"/>
      <c r="J32" s="55"/>
      <c r="K32" s="55"/>
      <c r="L32" s="55"/>
      <c r="M32" s="79">
        <v>125190</v>
      </c>
      <c r="N32" s="79">
        <v>62619</v>
      </c>
      <c r="O32" s="79">
        <v>62571</v>
      </c>
      <c r="P32" s="55"/>
      <c r="Q32" s="89" t="s">
        <v>322</v>
      </c>
      <c r="R32" s="90">
        <v>7878783</v>
      </c>
      <c r="S32" s="91">
        <v>3810013</v>
      </c>
      <c r="T32" s="92">
        <v>4068770</v>
      </c>
    </row>
    <row r="33" spans="1:20" ht="12" customHeight="1">
      <c r="A33" s="86" t="s">
        <v>446</v>
      </c>
      <c r="B33" s="55"/>
      <c r="C33" s="60" t="s">
        <v>447</v>
      </c>
      <c r="D33" s="56"/>
      <c r="E33" s="88"/>
      <c r="F33" s="88"/>
      <c r="G33" s="55"/>
      <c r="H33" s="55"/>
      <c r="I33" s="55"/>
      <c r="J33" s="55"/>
      <c r="K33" s="55"/>
      <c r="L33" s="55"/>
      <c r="M33" s="79">
        <v>127692</v>
      </c>
      <c r="N33" s="79">
        <v>62895</v>
      </c>
      <c r="O33" s="79">
        <v>64797</v>
      </c>
      <c r="P33" s="55"/>
      <c r="Q33" s="93" t="s">
        <v>348</v>
      </c>
      <c r="R33" s="94">
        <v>603230</v>
      </c>
      <c r="S33" s="95">
        <v>309432</v>
      </c>
      <c r="T33" s="96">
        <v>293798</v>
      </c>
    </row>
    <row r="34" spans="1:20" ht="12" customHeight="1">
      <c r="A34" s="97" t="s">
        <v>448</v>
      </c>
      <c r="B34" s="55"/>
      <c r="C34" s="60" t="s">
        <v>449</v>
      </c>
      <c r="D34" s="56"/>
      <c r="E34" s="88"/>
      <c r="F34" s="88"/>
      <c r="G34" s="55"/>
      <c r="H34" s="55"/>
      <c r="I34" s="55"/>
      <c r="J34" s="55"/>
      <c r="K34" s="55"/>
      <c r="L34" s="55"/>
      <c r="M34" s="79">
        <v>129742</v>
      </c>
      <c r="N34" s="79">
        <v>62993</v>
      </c>
      <c r="O34" s="79">
        <v>66749</v>
      </c>
      <c r="P34" s="55"/>
      <c r="Q34" s="93" t="s">
        <v>352</v>
      </c>
      <c r="R34" s="94">
        <v>598182</v>
      </c>
      <c r="S34" s="95">
        <v>306434</v>
      </c>
      <c r="T34" s="96">
        <v>291748</v>
      </c>
    </row>
    <row r="35" spans="1:20" ht="12" customHeight="1">
      <c r="A35" s="97" t="s">
        <v>450</v>
      </c>
      <c r="B35" s="55"/>
      <c r="C35" s="54" t="s">
        <v>451</v>
      </c>
      <c r="D35" s="56"/>
      <c r="E35" s="88"/>
      <c r="F35" s="88"/>
      <c r="G35" s="55"/>
      <c r="H35" s="55"/>
      <c r="I35" s="55"/>
      <c r="J35" s="55"/>
      <c r="K35" s="55"/>
      <c r="L35" s="55"/>
      <c r="M35" s="79">
        <v>131768</v>
      </c>
      <c r="N35" s="79">
        <v>63030</v>
      </c>
      <c r="O35" s="79">
        <v>68738</v>
      </c>
      <c r="P35" s="55"/>
      <c r="Q35" s="93" t="s">
        <v>357</v>
      </c>
      <c r="R35" s="94">
        <v>605068</v>
      </c>
      <c r="S35" s="95">
        <v>309819</v>
      </c>
      <c r="T35" s="96">
        <v>295249</v>
      </c>
    </row>
    <row r="36" spans="1:20" ht="12" customHeight="1">
      <c r="A36" s="97" t="s">
        <v>452</v>
      </c>
      <c r="B36" s="55"/>
      <c r="C36" s="60" t="s">
        <v>343</v>
      </c>
      <c r="D36" s="56"/>
      <c r="E36" s="88"/>
      <c r="F36" s="88"/>
      <c r="G36" s="55"/>
      <c r="H36" s="55"/>
      <c r="I36" s="55"/>
      <c r="J36" s="55"/>
      <c r="K36" s="55"/>
      <c r="L36" s="55"/>
      <c r="M36" s="79">
        <v>132712</v>
      </c>
      <c r="N36" s="79">
        <v>62862</v>
      </c>
      <c r="O36" s="79">
        <v>69850</v>
      </c>
      <c r="P36" s="55"/>
      <c r="Q36" s="93" t="s">
        <v>362</v>
      </c>
      <c r="R36" s="94">
        <v>642476</v>
      </c>
      <c r="S36" s="95">
        <v>325752</v>
      </c>
      <c r="T36" s="96">
        <v>316724</v>
      </c>
    </row>
    <row r="37" spans="1:20" ht="12" customHeight="1">
      <c r="A37" s="97" t="s">
        <v>453</v>
      </c>
      <c r="B37" s="55"/>
      <c r="C37" s="60" t="s">
        <v>454</v>
      </c>
      <c r="D37" s="56"/>
      <c r="E37" s="88"/>
      <c r="F37" s="88"/>
      <c r="G37" s="55"/>
      <c r="H37" s="55"/>
      <c r="I37" s="55"/>
      <c r="J37" s="55"/>
      <c r="K37" s="55"/>
      <c r="L37" s="55"/>
      <c r="M37" s="79">
        <v>131882</v>
      </c>
      <c r="N37" s="79">
        <v>62354</v>
      </c>
      <c r="O37" s="79">
        <v>69528</v>
      </c>
      <c r="P37" s="55"/>
      <c r="Q37" s="93" t="s">
        <v>367</v>
      </c>
      <c r="R37" s="94">
        <v>669960</v>
      </c>
      <c r="S37" s="95">
        <v>338888</v>
      </c>
      <c r="T37" s="96">
        <v>331072</v>
      </c>
    </row>
    <row r="38" spans="1:20" ht="12" customHeight="1">
      <c r="A38" s="97" t="s">
        <v>455</v>
      </c>
      <c r="B38" s="55"/>
      <c r="C38" s="60" t="s">
        <v>456</v>
      </c>
      <c r="D38" s="56"/>
      <c r="E38" s="88"/>
      <c r="F38" s="88"/>
      <c r="G38" s="55"/>
      <c r="H38" s="55"/>
      <c r="I38" s="55"/>
      <c r="J38" s="55"/>
      <c r="K38" s="55"/>
      <c r="L38" s="55"/>
      <c r="M38" s="79">
        <v>129823</v>
      </c>
      <c r="N38" s="79">
        <v>61588</v>
      </c>
      <c r="O38" s="79">
        <v>68235</v>
      </c>
      <c r="P38" s="55"/>
      <c r="Q38" s="93" t="s">
        <v>372</v>
      </c>
      <c r="R38" s="94">
        <v>635633</v>
      </c>
      <c r="S38" s="95">
        <v>319048</v>
      </c>
      <c r="T38" s="96">
        <v>316585</v>
      </c>
    </row>
    <row r="39" spans="1:20" ht="12" customHeight="1">
      <c r="A39" s="97" t="s">
        <v>457</v>
      </c>
      <c r="B39" s="55"/>
      <c r="C39" s="60" t="s">
        <v>458</v>
      </c>
      <c r="D39" s="98"/>
      <c r="E39" s="88"/>
      <c r="F39" s="88"/>
      <c r="G39" s="55"/>
      <c r="H39" s="55"/>
      <c r="I39" s="55"/>
      <c r="J39" s="55"/>
      <c r="K39" s="55"/>
      <c r="L39" s="55"/>
      <c r="M39" s="79">
        <v>127922</v>
      </c>
      <c r="N39" s="79">
        <v>60850</v>
      </c>
      <c r="O39" s="79">
        <v>67072</v>
      </c>
      <c r="P39" s="55"/>
      <c r="Q39" s="93" t="s">
        <v>377</v>
      </c>
      <c r="R39" s="94">
        <v>657874</v>
      </c>
      <c r="S39" s="95">
        <v>313458</v>
      </c>
      <c r="T39" s="96">
        <v>344416</v>
      </c>
    </row>
    <row r="40" spans="1:20" ht="12" customHeight="1">
      <c r="A40" s="54" t="s">
        <v>459</v>
      </c>
      <c r="B40" s="55"/>
      <c r="C40" s="60" t="s">
        <v>460</v>
      </c>
      <c r="D40" s="56"/>
      <c r="E40" s="88"/>
      <c r="F40" s="88"/>
      <c r="G40" s="55"/>
      <c r="H40" s="55"/>
      <c r="I40" s="55"/>
      <c r="J40" s="55"/>
      <c r="K40" s="55"/>
      <c r="L40" s="55"/>
      <c r="M40" s="79">
        <v>126082</v>
      </c>
      <c r="N40" s="79">
        <v>60165</v>
      </c>
      <c r="O40" s="79">
        <v>65917</v>
      </c>
      <c r="P40" s="55"/>
      <c r="Q40" s="93" t="s">
        <v>382</v>
      </c>
      <c r="R40" s="94">
        <v>614779</v>
      </c>
      <c r="S40" s="95">
        <v>293158</v>
      </c>
      <c r="T40" s="96">
        <v>321621</v>
      </c>
    </row>
    <row r="41" spans="1:20" ht="12" customHeight="1">
      <c r="A41" s="60" t="s">
        <v>461</v>
      </c>
      <c r="B41" s="55"/>
      <c r="C41" s="99" t="s">
        <v>462</v>
      </c>
      <c r="D41" s="56"/>
      <c r="E41" s="88"/>
      <c r="F41" s="88"/>
      <c r="G41" s="55"/>
      <c r="H41" s="55"/>
      <c r="I41" s="55"/>
      <c r="J41" s="55"/>
      <c r="K41" s="55"/>
      <c r="L41" s="55"/>
      <c r="M41" s="79"/>
      <c r="N41" s="79"/>
      <c r="O41" s="79"/>
      <c r="P41" s="55"/>
      <c r="Q41" s="93"/>
      <c r="R41" s="94"/>
      <c r="S41" s="95"/>
      <c r="T41" s="96"/>
    </row>
    <row r="42" spans="1:20" ht="12" customHeight="1">
      <c r="A42" s="60" t="s">
        <v>463</v>
      </c>
      <c r="B42" s="55"/>
      <c r="C42" s="100" t="s">
        <v>464</v>
      </c>
      <c r="D42" s="56"/>
      <c r="E42" s="88"/>
      <c r="F42" s="88"/>
      <c r="G42" s="55"/>
      <c r="H42" s="55"/>
      <c r="I42" s="55"/>
      <c r="J42" s="55"/>
      <c r="K42" s="55"/>
      <c r="L42" s="55"/>
      <c r="M42" s="79"/>
      <c r="N42" s="79"/>
      <c r="O42" s="79"/>
      <c r="P42" s="55"/>
      <c r="Q42" s="93"/>
      <c r="R42" s="94"/>
      <c r="S42" s="95"/>
      <c r="T42" s="96"/>
    </row>
    <row r="43" spans="1:20" ht="12" customHeight="1">
      <c r="A43" s="60" t="s">
        <v>465</v>
      </c>
      <c r="B43" s="55"/>
      <c r="C43" s="56"/>
      <c r="D43" s="56"/>
      <c r="E43" s="88"/>
      <c r="F43" s="88"/>
      <c r="G43" s="55"/>
      <c r="H43" s="55"/>
      <c r="I43" s="55"/>
      <c r="J43" s="55"/>
      <c r="K43" s="55"/>
      <c r="L43" s="55"/>
      <c r="M43" s="79"/>
      <c r="N43" s="79"/>
      <c r="O43" s="79"/>
      <c r="P43" s="55"/>
      <c r="Q43" s="93"/>
      <c r="R43" s="94"/>
      <c r="S43" s="95"/>
      <c r="T43" s="96"/>
    </row>
    <row r="44" spans="1:20" ht="12" customHeight="1">
      <c r="A44" s="60" t="s">
        <v>466</v>
      </c>
      <c r="B44" s="55"/>
      <c r="C44" s="56"/>
      <c r="D44" s="56"/>
      <c r="E44" s="88"/>
      <c r="F44" s="88"/>
      <c r="G44" s="55"/>
      <c r="H44" s="55"/>
      <c r="I44" s="55"/>
      <c r="J44" s="55"/>
      <c r="K44" s="55"/>
      <c r="L44" s="55"/>
      <c r="M44" s="79"/>
      <c r="N44" s="79"/>
      <c r="O44" s="79"/>
      <c r="P44" s="55"/>
      <c r="Q44" s="93"/>
      <c r="R44" s="94"/>
      <c r="S44" s="95"/>
      <c r="T44" s="96"/>
    </row>
    <row r="45" spans="1:20" ht="12" customHeight="1">
      <c r="A45" s="60" t="s">
        <v>467</v>
      </c>
      <c r="B45" s="55"/>
      <c r="C45" s="55"/>
      <c r="D45" s="56"/>
      <c r="E45" s="88"/>
      <c r="F45" s="88"/>
      <c r="G45" s="55"/>
      <c r="H45" s="55"/>
      <c r="I45" s="55"/>
      <c r="J45" s="55"/>
      <c r="K45" s="55"/>
      <c r="L45" s="55"/>
      <c r="M45" s="79">
        <v>123600</v>
      </c>
      <c r="N45" s="79">
        <v>59117</v>
      </c>
      <c r="O45" s="79">
        <v>64483</v>
      </c>
      <c r="P45" s="55"/>
      <c r="Q45" s="93" t="s">
        <v>387</v>
      </c>
      <c r="R45" s="94">
        <v>536343</v>
      </c>
      <c r="S45" s="95">
        <v>254902</v>
      </c>
      <c r="T45" s="96">
        <v>281441</v>
      </c>
    </row>
    <row r="46" spans="1:20" ht="12" customHeight="1">
      <c r="A46" s="54" t="s">
        <v>468</v>
      </c>
      <c r="B46" s="55"/>
      <c r="C46" s="55"/>
      <c r="D46" s="56"/>
      <c r="E46" s="88"/>
      <c r="F46" s="88"/>
      <c r="G46" s="55"/>
      <c r="H46" s="55"/>
      <c r="I46" s="55"/>
      <c r="J46" s="55"/>
      <c r="K46" s="55"/>
      <c r="L46" s="55"/>
      <c r="M46" s="79"/>
      <c r="N46" s="79"/>
      <c r="O46" s="79"/>
      <c r="P46" s="55"/>
      <c r="Q46" s="93"/>
      <c r="R46" s="94"/>
      <c r="S46" s="95"/>
      <c r="T46" s="96"/>
    </row>
    <row r="47" spans="1:20" ht="12" customHeight="1">
      <c r="A47" s="60" t="s">
        <v>469</v>
      </c>
      <c r="B47" s="55"/>
      <c r="C47" s="55"/>
      <c r="D47" s="56"/>
      <c r="E47" s="88"/>
      <c r="F47" s="88"/>
      <c r="G47" s="55"/>
      <c r="H47" s="55"/>
      <c r="I47" s="55"/>
      <c r="J47" s="55"/>
      <c r="K47" s="55"/>
      <c r="L47" s="55"/>
      <c r="M47" s="79"/>
      <c r="N47" s="79"/>
      <c r="O47" s="79"/>
      <c r="P47" s="55"/>
      <c r="Q47" s="93"/>
      <c r="R47" s="94"/>
      <c r="S47" s="95"/>
      <c r="T47" s="96"/>
    </row>
    <row r="48" spans="1:20" ht="12" customHeight="1">
      <c r="A48" s="60" t="s">
        <v>470</v>
      </c>
      <c r="B48" s="55"/>
      <c r="C48" s="55"/>
      <c r="D48" s="56"/>
      <c r="E48" s="88"/>
      <c r="F48" s="88"/>
      <c r="G48" s="55"/>
      <c r="H48" s="55"/>
      <c r="I48" s="55"/>
      <c r="J48" s="55"/>
      <c r="K48" s="55"/>
      <c r="L48" s="55"/>
      <c r="M48" s="79"/>
      <c r="N48" s="79"/>
      <c r="O48" s="79"/>
      <c r="P48" s="55"/>
      <c r="Q48" s="93"/>
      <c r="R48" s="94"/>
      <c r="S48" s="95"/>
      <c r="T48" s="96"/>
    </row>
    <row r="49" spans="1:20" ht="12" customHeight="1">
      <c r="A49" s="101" t="s">
        <v>471</v>
      </c>
      <c r="B49" s="55"/>
      <c r="C49" s="55"/>
      <c r="D49" s="56"/>
      <c r="E49" s="88"/>
      <c r="F49" s="88"/>
      <c r="G49" s="55"/>
      <c r="H49" s="55"/>
      <c r="I49" s="55"/>
      <c r="J49" s="55"/>
      <c r="K49" s="55"/>
      <c r="L49" s="55"/>
      <c r="M49" s="79">
        <v>120324</v>
      </c>
      <c r="N49" s="79">
        <v>57551</v>
      </c>
      <c r="O49" s="79">
        <v>62773</v>
      </c>
      <c r="P49" s="55"/>
      <c r="Q49" s="93" t="s">
        <v>392</v>
      </c>
      <c r="R49" s="94">
        <v>516837</v>
      </c>
      <c r="S49" s="95">
        <v>242123</v>
      </c>
      <c r="T49" s="96">
        <v>274714</v>
      </c>
    </row>
    <row r="50" spans="1:20" ht="12" customHeight="1">
      <c r="A50" s="70" t="s">
        <v>472</v>
      </c>
      <c r="B50" s="55"/>
      <c r="C50" s="56"/>
      <c r="D50" s="56"/>
      <c r="E50" s="88"/>
      <c r="F50" s="88"/>
      <c r="G50" s="55"/>
      <c r="H50" s="55"/>
      <c r="I50" s="55"/>
      <c r="J50" s="55"/>
      <c r="K50" s="55"/>
      <c r="L50" s="55"/>
      <c r="M50" s="79">
        <v>116606</v>
      </c>
      <c r="N50" s="79">
        <v>55686</v>
      </c>
      <c r="O50" s="79">
        <v>60920</v>
      </c>
      <c r="P50" s="55"/>
      <c r="Q50" s="93" t="s">
        <v>397</v>
      </c>
      <c r="R50" s="94">
        <v>489703</v>
      </c>
      <c r="S50" s="95">
        <v>225926</v>
      </c>
      <c r="T50" s="96">
        <v>263777</v>
      </c>
    </row>
    <row r="51" spans="1:20" ht="12" customHeight="1">
      <c r="A51" s="70" t="s">
        <v>473</v>
      </c>
      <c r="B51" s="55"/>
      <c r="C51" s="56"/>
      <c r="D51" s="56"/>
      <c r="E51" s="88"/>
      <c r="F51" s="88"/>
      <c r="G51" s="55"/>
      <c r="H51" s="55"/>
      <c r="I51" s="55"/>
      <c r="J51" s="55"/>
      <c r="K51" s="55"/>
      <c r="L51" s="55"/>
      <c r="M51" s="79">
        <v>112852</v>
      </c>
      <c r="N51" s="79">
        <v>53849</v>
      </c>
      <c r="O51" s="79">
        <v>59003</v>
      </c>
      <c r="P51" s="55"/>
      <c r="Q51" s="93" t="s">
        <v>402</v>
      </c>
      <c r="R51" s="94">
        <v>406084</v>
      </c>
      <c r="S51" s="95">
        <v>183930</v>
      </c>
      <c r="T51" s="96">
        <v>222154</v>
      </c>
    </row>
    <row r="52" spans="1:20" ht="12" customHeight="1">
      <c r="A52" s="54" t="s">
        <v>474</v>
      </c>
      <c r="B52" s="55"/>
      <c r="C52" s="56"/>
      <c r="D52" s="56"/>
      <c r="E52" s="88"/>
      <c r="F52" s="88"/>
      <c r="G52" s="55"/>
      <c r="H52" s="55"/>
      <c r="I52" s="55"/>
      <c r="J52" s="55"/>
      <c r="K52" s="55"/>
      <c r="L52" s="55"/>
      <c r="M52" s="79">
        <v>97001</v>
      </c>
      <c r="N52" s="79">
        <v>44730</v>
      </c>
      <c r="O52" s="79">
        <v>52271</v>
      </c>
      <c r="P52" s="55"/>
      <c r="Q52" s="55"/>
      <c r="R52" s="55"/>
      <c r="S52" s="55"/>
      <c r="T52" s="55"/>
    </row>
    <row r="53" spans="1:20" ht="12" customHeight="1">
      <c r="A53" s="101" t="s">
        <v>475</v>
      </c>
      <c r="B53" s="55"/>
      <c r="C53" s="56"/>
      <c r="D53" s="56"/>
      <c r="E53" s="88"/>
      <c r="F53" s="88"/>
      <c r="G53" s="55"/>
      <c r="H53" s="55"/>
      <c r="I53" s="55"/>
      <c r="J53" s="55"/>
      <c r="K53" s="55"/>
      <c r="L53" s="55"/>
      <c r="M53" s="79">
        <v>93445</v>
      </c>
      <c r="N53" s="79">
        <v>42931</v>
      </c>
      <c r="O53" s="79">
        <v>50514</v>
      </c>
      <c r="P53" s="55"/>
      <c r="Q53" s="55"/>
      <c r="R53" s="55"/>
      <c r="S53" s="55"/>
      <c r="T53" s="55"/>
    </row>
    <row r="54" spans="1:20" ht="12" customHeight="1">
      <c r="A54" s="101" t="s">
        <v>476</v>
      </c>
      <c r="B54" s="55"/>
      <c r="C54" s="56"/>
      <c r="D54" s="56"/>
      <c r="E54" s="88"/>
      <c r="F54" s="88"/>
      <c r="G54" s="55"/>
      <c r="H54" s="55"/>
      <c r="I54" s="55"/>
      <c r="J54" s="55"/>
      <c r="K54" s="55"/>
      <c r="L54" s="55"/>
      <c r="M54" s="79">
        <v>89853</v>
      </c>
      <c r="N54" s="79">
        <v>41126</v>
      </c>
      <c r="O54" s="79">
        <v>48727</v>
      </c>
      <c r="P54" s="55"/>
      <c r="Q54" s="55"/>
      <c r="R54" s="55"/>
      <c r="S54" s="55"/>
      <c r="T54" s="55"/>
    </row>
    <row r="55" spans="1:20" ht="12" customHeight="1">
      <c r="A55" s="54" t="s">
        <v>477</v>
      </c>
      <c r="B55" s="55"/>
      <c r="C55" s="56"/>
      <c r="D55" s="56"/>
      <c r="E55" s="88"/>
      <c r="F55" s="88"/>
      <c r="G55" s="55"/>
      <c r="H55" s="55"/>
      <c r="I55" s="55"/>
      <c r="J55" s="55"/>
      <c r="K55" s="55"/>
      <c r="L55" s="55"/>
      <c r="M55" s="79">
        <v>66807</v>
      </c>
      <c r="N55" s="79">
        <v>30117</v>
      </c>
      <c r="O55" s="79">
        <v>36690</v>
      </c>
      <c r="P55" s="55"/>
      <c r="Q55" s="55"/>
      <c r="R55" s="55"/>
      <c r="S55" s="55"/>
      <c r="T55" s="55"/>
    </row>
    <row r="56" spans="1:20" ht="12" customHeight="1">
      <c r="A56" s="101" t="s">
        <v>478</v>
      </c>
      <c r="B56" s="55"/>
      <c r="C56" s="56"/>
      <c r="D56" s="56"/>
      <c r="E56" s="88"/>
      <c r="F56" s="88"/>
      <c r="G56" s="55"/>
      <c r="H56" s="55"/>
      <c r="I56" s="55"/>
      <c r="J56" s="55"/>
      <c r="K56" s="55"/>
      <c r="L56" s="55"/>
      <c r="M56" s="79">
        <v>63071</v>
      </c>
      <c r="N56" s="79">
        <v>28387</v>
      </c>
      <c r="O56" s="79">
        <v>34684</v>
      </c>
      <c r="P56" s="55"/>
      <c r="Q56" s="55"/>
      <c r="R56" s="55"/>
      <c r="S56" s="55"/>
      <c r="T56" s="55"/>
    </row>
    <row r="57" spans="1:20" ht="12" customHeight="1">
      <c r="A57" s="101" t="s">
        <v>479</v>
      </c>
      <c r="B57" s="55"/>
      <c r="C57" s="56"/>
      <c r="D57" s="56"/>
      <c r="E57" s="88"/>
      <c r="F57" s="88"/>
      <c r="G57" s="55"/>
      <c r="H57" s="55"/>
      <c r="I57" s="55"/>
      <c r="J57" s="55"/>
      <c r="K57" s="55"/>
      <c r="L57" s="55"/>
      <c r="M57" s="79">
        <v>59761</v>
      </c>
      <c r="N57" s="79">
        <v>26856</v>
      </c>
      <c r="O57" s="79">
        <v>32905</v>
      </c>
      <c r="P57" s="55"/>
      <c r="Q57" s="55"/>
      <c r="R57" s="55"/>
      <c r="S57" s="55"/>
      <c r="T57" s="55"/>
    </row>
    <row r="58" spans="1:20" ht="12" customHeight="1">
      <c r="A58" s="101" t="s">
        <v>480</v>
      </c>
      <c r="B58" s="55"/>
      <c r="C58" s="56"/>
      <c r="D58" s="56"/>
      <c r="E58" s="88"/>
      <c r="F58" s="88"/>
      <c r="G58" s="55"/>
      <c r="H58" s="55"/>
      <c r="I58" s="55"/>
      <c r="J58" s="55"/>
      <c r="K58" s="55"/>
      <c r="L58" s="55"/>
      <c r="M58" s="79">
        <v>56749</v>
      </c>
      <c r="N58" s="79">
        <v>25466</v>
      </c>
      <c r="O58" s="79">
        <v>31283</v>
      </c>
      <c r="P58" s="55"/>
      <c r="Q58" s="55"/>
      <c r="R58" s="55"/>
      <c r="S58" s="55"/>
      <c r="T58" s="55"/>
    </row>
    <row r="59" spans="1:20" ht="16.5" customHeight="1">
      <c r="A59" s="55"/>
      <c r="B59" s="55"/>
      <c r="C59" s="56"/>
      <c r="D59" s="56"/>
      <c r="E59" s="88"/>
      <c r="F59" s="88"/>
      <c r="G59" s="55"/>
      <c r="H59" s="55"/>
      <c r="I59" s="55"/>
      <c r="J59" s="55"/>
      <c r="K59" s="55"/>
      <c r="L59" s="55"/>
      <c r="M59" s="79">
        <v>53748</v>
      </c>
      <c r="N59" s="79">
        <v>24086</v>
      </c>
      <c r="O59" s="79">
        <v>29662</v>
      </c>
      <c r="P59" s="55"/>
      <c r="Q59" s="55"/>
      <c r="R59" s="55"/>
      <c r="S59" s="55"/>
      <c r="T59" s="55"/>
    </row>
    <row r="60" spans="1:20" ht="16.5" customHeight="1">
      <c r="A60" s="55"/>
      <c r="B60" s="55"/>
      <c r="C60" s="56"/>
      <c r="D60" s="56"/>
      <c r="E60" s="88"/>
      <c r="F60" s="88"/>
      <c r="G60" s="55"/>
      <c r="H60" s="55"/>
      <c r="I60" s="55"/>
      <c r="J60" s="55"/>
      <c r="K60" s="55"/>
      <c r="L60" s="55"/>
      <c r="M60" s="79">
        <v>50833</v>
      </c>
      <c r="N60" s="79">
        <v>22745</v>
      </c>
      <c r="O60" s="79">
        <v>28088</v>
      </c>
      <c r="P60" s="55"/>
      <c r="Q60" s="55"/>
      <c r="R60" s="55"/>
      <c r="S60" s="55"/>
      <c r="T60" s="55"/>
    </row>
    <row r="61" spans="1:20" ht="16.5" customHeight="1">
      <c r="A61" s="55"/>
      <c r="B61" s="55"/>
      <c r="C61" s="56"/>
      <c r="D61" s="56"/>
      <c r="E61" s="88"/>
      <c r="F61" s="88"/>
      <c r="G61" s="55"/>
      <c r="H61" s="55"/>
      <c r="I61" s="55"/>
      <c r="J61" s="55"/>
      <c r="K61" s="55"/>
      <c r="L61" s="55"/>
      <c r="M61" s="79">
        <v>47916</v>
      </c>
      <c r="N61" s="79">
        <v>21407</v>
      </c>
      <c r="O61" s="79">
        <v>26509</v>
      </c>
      <c r="P61" s="55"/>
      <c r="Q61" s="55"/>
      <c r="R61" s="55"/>
      <c r="S61" s="55"/>
      <c r="T61" s="55"/>
    </row>
    <row r="62" spans="1:20" ht="16.5" customHeight="1">
      <c r="A62" s="55"/>
      <c r="B62" s="55"/>
      <c r="C62" s="56"/>
      <c r="D62" s="56"/>
      <c r="E62" s="88"/>
      <c r="F62" s="88"/>
      <c r="G62" s="55"/>
      <c r="H62" s="55"/>
      <c r="I62" s="55"/>
      <c r="J62" s="55"/>
      <c r="K62" s="55"/>
      <c r="L62" s="55"/>
      <c r="M62" s="79">
        <v>44929</v>
      </c>
      <c r="N62" s="79">
        <v>20042</v>
      </c>
      <c r="O62" s="79">
        <v>24887</v>
      </c>
      <c r="P62" s="55"/>
      <c r="Q62" s="55"/>
      <c r="R62" s="55"/>
      <c r="S62" s="55"/>
      <c r="T62" s="55"/>
    </row>
    <row r="63" spans="1:20" ht="16.5" customHeight="1">
      <c r="A63" s="55"/>
      <c r="B63" s="55"/>
      <c r="C63" s="56"/>
      <c r="D63" s="56"/>
      <c r="E63" s="88"/>
      <c r="F63" s="88"/>
      <c r="G63" s="55"/>
      <c r="H63" s="55"/>
      <c r="I63" s="55"/>
      <c r="J63" s="55"/>
      <c r="K63" s="55"/>
      <c r="L63" s="55"/>
      <c r="M63" s="79">
        <v>41939</v>
      </c>
      <c r="N63" s="79">
        <v>18676</v>
      </c>
      <c r="O63" s="79">
        <v>23263</v>
      </c>
      <c r="P63" s="55"/>
      <c r="Q63" s="55"/>
      <c r="R63" s="55"/>
      <c r="S63" s="55"/>
      <c r="T63" s="55"/>
    </row>
    <row r="64" spans="1:20" ht="16.5" customHeight="1">
      <c r="A64" s="55"/>
      <c r="B64" s="55"/>
      <c r="C64" s="56"/>
      <c r="D64" s="56"/>
      <c r="E64" s="88"/>
      <c r="F64" s="88"/>
      <c r="G64" s="55"/>
      <c r="H64" s="55"/>
      <c r="I64" s="55"/>
      <c r="J64" s="55"/>
      <c r="K64" s="55"/>
      <c r="L64" s="55"/>
      <c r="M64" s="79">
        <v>39086</v>
      </c>
      <c r="N64" s="79">
        <v>17369</v>
      </c>
      <c r="O64" s="79">
        <v>21717</v>
      </c>
      <c r="P64" s="55"/>
      <c r="Q64" s="55"/>
      <c r="R64" s="55"/>
      <c r="S64" s="55"/>
      <c r="T64" s="55"/>
    </row>
    <row r="65" spans="13:15" ht="16.5" customHeight="1">
      <c r="M65" s="79">
        <v>36348</v>
      </c>
      <c r="N65" s="79">
        <v>16117</v>
      </c>
      <c r="O65" s="79">
        <v>20231</v>
      </c>
    </row>
    <row r="66" spans="13:15" ht="16.5" customHeight="1">
      <c r="M66" s="79">
        <v>33755</v>
      </c>
      <c r="N66" s="79">
        <v>14898</v>
      </c>
      <c r="O66" s="79">
        <v>18857</v>
      </c>
    </row>
    <row r="67" spans="13:15" ht="16.5" customHeight="1">
      <c r="M67" s="79">
        <v>31333</v>
      </c>
      <c r="N67" s="79">
        <v>13708</v>
      </c>
      <c r="O67" s="79">
        <v>17625</v>
      </c>
    </row>
    <row r="68" spans="13:15" ht="16.5" customHeight="1">
      <c r="M68" s="79">
        <v>28832</v>
      </c>
      <c r="N68" s="79">
        <v>12440</v>
      </c>
      <c r="O68" s="79">
        <v>16392</v>
      </c>
    </row>
    <row r="69" spans="13:15" ht="16.5" customHeight="1">
      <c r="M69" s="79">
        <v>26662</v>
      </c>
      <c r="N69" s="79">
        <v>11342</v>
      </c>
      <c r="O69" s="79">
        <v>15320</v>
      </c>
    </row>
    <row r="70" spans="13:15" ht="16.5" customHeight="1">
      <c r="M70" s="79">
        <v>24625</v>
      </c>
      <c r="N70" s="79">
        <v>10306</v>
      </c>
      <c r="O70" s="79">
        <v>14319</v>
      </c>
    </row>
    <row r="71" spans="13:15" ht="16.5" customHeight="1">
      <c r="M71" s="79">
        <v>22734</v>
      </c>
      <c r="N71" s="79">
        <v>9334</v>
      </c>
      <c r="O71" s="79">
        <v>13400</v>
      </c>
    </row>
    <row r="72" spans="13:15" ht="16.5" customHeight="1">
      <c r="M72" s="79">
        <v>20994</v>
      </c>
      <c r="N72" s="79">
        <v>8432</v>
      </c>
      <c r="O72" s="79">
        <v>12562</v>
      </c>
    </row>
    <row r="73" spans="13:15" ht="16.5" customHeight="1">
      <c r="M73" s="79">
        <v>19408</v>
      </c>
      <c r="N73" s="79">
        <v>7603</v>
      </c>
      <c r="O73" s="79">
        <v>11805</v>
      </c>
    </row>
    <row r="74" spans="13:15" ht="16.5" customHeight="1">
      <c r="M74" s="79">
        <v>17988</v>
      </c>
      <c r="N74" s="79">
        <v>7002</v>
      </c>
      <c r="O74" s="79">
        <v>10986</v>
      </c>
    </row>
    <row r="75" spans="13:15" ht="16.5" customHeight="1">
      <c r="M75" s="79">
        <v>16675</v>
      </c>
      <c r="N75" s="79">
        <v>6510</v>
      </c>
      <c r="O75" s="79">
        <v>10165</v>
      </c>
    </row>
    <row r="76" spans="13:15" ht="16.5" customHeight="1">
      <c r="M76" s="79">
        <v>15472</v>
      </c>
      <c r="N76" s="79">
        <v>6134</v>
      </c>
      <c r="O76" s="79">
        <v>9338</v>
      </c>
    </row>
    <row r="77" spans="13:15" ht="16.5" customHeight="1">
      <c r="M77" s="70">
        <v>89747</v>
      </c>
      <c r="N77" s="70">
        <v>33084</v>
      </c>
      <c r="O77" s="70">
        <v>56663</v>
      </c>
    </row>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800-000000000000}">
      <formula1>$A$15:$A$50</formula1>
    </dataValidation>
  </dataValidation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B2:F30"/>
  <sheetViews>
    <sheetView showGridLines="0" workbookViewId="0"/>
  </sheetViews>
  <sheetFormatPr baseColWidth="10" defaultColWidth="14.42578125" defaultRowHeight="15" customHeight="1"/>
  <cols>
    <col min="1" max="1" width="6.7109375" customWidth="1"/>
    <col min="2" max="2" width="56.28515625" customWidth="1"/>
    <col min="3" max="3" width="145.5703125" customWidth="1"/>
    <col min="4" max="4" width="11.42578125" customWidth="1"/>
    <col min="5" max="6" width="11.42578125" hidden="1" customWidth="1"/>
    <col min="7" max="26" width="10.7109375" customWidth="1"/>
  </cols>
  <sheetData>
    <row r="2" spans="2:3" ht="24" customHeight="1">
      <c r="B2" s="796" t="s">
        <v>481</v>
      </c>
      <c r="C2" s="430"/>
    </row>
    <row r="3" spans="2:3" ht="24" customHeight="1">
      <c r="B3" s="102"/>
      <c r="C3" s="102"/>
    </row>
    <row r="4" spans="2:3" ht="24" customHeight="1">
      <c r="B4" s="103" t="s">
        <v>482</v>
      </c>
      <c r="C4" s="104" t="s">
        <v>483</v>
      </c>
    </row>
    <row r="5" spans="2:3" ht="24" customHeight="1">
      <c r="B5" s="105" t="s">
        <v>484</v>
      </c>
      <c r="C5" s="106" t="s">
        <v>485</v>
      </c>
    </row>
    <row r="6" spans="2:3" ht="24" customHeight="1">
      <c r="B6" s="105" t="s">
        <v>486</v>
      </c>
      <c r="C6" s="106" t="s">
        <v>487</v>
      </c>
    </row>
    <row r="7" spans="2:3" ht="24" customHeight="1">
      <c r="B7" s="105" t="s">
        <v>488</v>
      </c>
      <c r="C7" s="106" t="s">
        <v>489</v>
      </c>
    </row>
    <row r="8" spans="2:3" ht="24" customHeight="1">
      <c r="B8" s="105" t="s">
        <v>490</v>
      </c>
      <c r="C8" s="107" t="s">
        <v>491</v>
      </c>
    </row>
    <row r="9" spans="2:3" ht="24" customHeight="1">
      <c r="B9" s="105" t="s">
        <v>492</v>
      </c>
      <c r="C9" s="107" t="s">
        <v>493</v>
      </c>
    </row>
    <row r="10" spans="2:3" ht="24" customHeight="1">
      <c r="B10" s="105" t="s">
        <v>494</v>
      </c>
      <c r="C10" s="107" t="s">
        <v>495</v>
      </c>
    </row>
    <row r="11" spans="2:3" ht="24" customHeight="1">
      <c r="B11" s="108" t="s">
        <v>496</v>
      </c>
      <c r="C11" s="106" t="s">
        <v>497</v>
      </c>
    </row>
    <row r="12" spans="2:3" ht="24" customHeight="1">
      <c r="B12" s="108" t="s">
        <v>498</v>
      </c>
      <c r="C12" s="106" t="s">
        <v>499</v>
      </c>
    </row>
    <row r="13" spans="2:3" ht="24" customHeight="1">
      <c r="B13" s="108" t="s">
        <v>500</v>
      </c>
      <c r="C13" s="106" t="s">
        <v>501</v>
      </c>
    </row>
    <row r="14" spans="2:3" ht="24" customHeight="1">
      <c r="B14" s="109"/>
      <c r="C14" s="106"/>
    </row>
    <row r="15" spans="2:3" ht="24" customHeight="1">
      <c r="B15" s="108" t="s">
        <v>502</v>
      </c>
      <c r="C15" s="106" t="s">
        <v>503</v>
      </c>
    </row>
    <row r="16" spans="2:3" ht="24" customHeight="1">
      <c r="B16" s="108" t="s">
        <v>504</v>
      </c>
      <c r="C16" s="106" t="s">
        <v>505</v>
      </c>
    </row>
    <row r="17" spans="2:3" ht="24" customHeight="1">
      <c r="B17" s="108" t="s">
        <v>506</v>
      </c>
      <c r="C17" s="106" t="s">
        <v>507</v>
      </c>
    </row>
    <row r="18" spans="2:3" ht="24" customHeight="1">
      <c r="B18" s="108" t="s">
        <v>508</v>
      </c>
      <c r="C18" s="106" t="s">
        <v>509</v>
      </c>
    </row>
    <row r="19" spans="2:3" ht="24" customHeight="1">
      <c r="B19" s="108" t="s">
        <v>510</v>
      </c>
      <c r="C19" s="106" t="s">
        <v>511</v>
      </c>
    </row>
    <row r="20" spans="2:3" ht="24" customHeight="1">
      <c r="B20" s="108" t="s">
        <v>512</v>
      </c>
      <c r="C20" s="106" t="s">
        <v>513</v>
      </c>
    </row>
    <row r="21" spans="2:3" ht="24" customHeight="1">
      <c r="B21" s="108" t="s">
        <v>514</v>
      </c>
      <c r="C21" s="106" t="s">
        <v>515</v>
      </c>
    </row>
    <row r="22" spans="2:3" ht="24" customHeight="1">
      <c r="B22" s="108" t="s">
        <v>516</v>
      </c>
      <c r="C22" s="106" t="s">
        <v>517</v>
      </c>
    </row>
    <row r="23" spans="2:3" ht="24" customHeight="1">
      <c r="B23" s="108" t="s">
        <v>518</v>
      </c>
      <c r="C23" s="106" t="s">
        <v>519</v>
      </c>
    </row>
    <row r="24" spans="2:3" ht="24" customHeight="1">
      <c r="B24" s="108" t="s">
        <v>520</v>
      </c>
      <c r="C24" s="106" t="s">
        <v>521</v>
      </c>
    </row>
    <row r="25" spans="2:3" ht="24" customHeight="1">
      <c r="B25" s="108" t="s">
        <v>522</v>
      </c>
      <c r="C25" s="106" t="s">
        <v>523</v>
      </c>
    </row>
    <row r="26" spans="2:3" ht="24" customHeight="1">
      <c r="B26" s="108" t="s">
        <v>524</v>
      </c>
      <c r="C26" s="106" t="s">
        <v>525</v>
      </c>
    </row>
    <row r="27" spans="2:3" ht="24" customHeight="1">
      <c r="B27" s="108" t="s">
        <v>526</v>
      </c>
      <c r="C27" s="106" t="s">
        <v>527</v>
      </c>
    </row>
    <row r="28" spans="2:3" ht="24" customHeight="1">
      <c r="B28" s="108" t="s">
        <v>528</v>
      </c>
      <c r="C28" s="106" t="s">
        <v>529</v>
      </c>
    </row>
    <row r="29" spans="2:3" ht="24" customHeight="1">
      <c r="B29" s="108" t="s">
        <v>530</v>
      </c>
      <c r="C29" s="106" t="s">
        <v>531</v>
      </c>
    </row>
    <row r="30" spans="2:3" ht="24" customHeight="1">
      <c r="B30" s="110" t="s">
        <v>532</v>
      </c>
      <c r="C30" s="111" t="s">
        <v>533</v>
      </c>
    </row>
  </sheetData>
  <mergeCells count="1">
    <mergeCell ref="B2:C2"/>
  </mergeCells>
  <pageMargins left="0.25" right="0.25" top="0.75" bottom="0.75" header="0" footer="0"/>
  <pageSetup scale="5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Generalidades</vt:lpstr>
      <vt:lpstr>Anexo Ficha Técnica</vt:lpstr>
      <vt:lpstr>2.Actividad_tareas_subtareas</vt:lpstr>
      <vt:lpstr>3. Actividades Proyecto</vt:lpstr>
      <vt:lpstr>4.Magnitud_Presupuesto</vt:lpstr>
      <vt:lpstr>5. Metas_PDD</vt:lpstr>
      <vt:lpstr>ANEXO_ODS</vt:lpstr>
      <vt:lpstr>ANEXO_VARIABLES</vt:lpstr>
      <vt:lpstr>GLOSARIO</vt:lpstr>
      <vt:lpstr>INSTRUCCIÓN DE DILIGENCIAMIENTO</vt:lpstr>
      <vt:lpstr>6. Territorialización</vt:lpstr>
      <vt:lpstr>LISTAS 1</vt:lpstr>
      <vt:lpstr>INSTRUCTIVO DE DILIGENCIAMIENTO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Mijail Enrique Montiel Sandoval</cp:lastModifiedBy>
  <dcterms:created xsi:type="dcterms:W3CDTF">2016-09-13T14:01:46Z</dcterms:created>
  <dcterms:modified xsi:type="dcterms:W3CDTF">2026-05-11T14:50:34Z</dcterms:modified>
</cp:coreProperties>
</file>