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6\15. PUBLIWEB\02.FEBRERO\"/>
    </mc:Choice>
  </mc:AlternateContent>
  <xr:revisionPtr revIDLastSave="0" documentId="13_ncr:1_{4BA2C6EB-0DF9-427D-94AB-8E98220D8829}" xr6:coauthVersionLast="47" xr6:coauthVersionMax="47" xr10:uidLastSave="{00000000-0000-0000-0000-000000000000}"/>
  <bookViews>
    <workbookView xWindow="-75" yWindow="0" windowWidth="14175" windowHeight="15585" xr2:uid="{00000000-000D-0000-FFFF-FFFF00000000}"/>
  </bookViews>
  <sheets>
    <sheet name="EJECUCIÓN" sheetId="2" r:id="rId1"/>
    <sheet name="FUNCIONAMIETO" sheetId="6" r:id="rId2"/>
    <sheet name="FET" sheetId="7" r:id="rId3"/>
  </sheets>
  <definedNames>
    <definedName name="_xlnm._FilterDatabase" localSheetId="0" hidden="1">EJECUCIÓN!$A$5:$M$5</definedName>
    <definedName name="a">#REF!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io/txmezClfNVF5hPzxLmdiNdmxRJdOutfCveRcn38E="/>
    </ext>
  </extLst>
</workbook>
</file>

<file path=xl/calcChain.xml><?xml version="1.0" encoding="utf-8"?>
<calcChain xmlns="http://schemas.openxmlformats.org/spreadsheetml/2006/main">
  <c r="H6" i="7" l="1"/>
  <c r="J6" i="7" s="1"/>
  <c r="F6" i="7"/>
  <c r="G6" i="7" s="1"/>
  <c r="D6" i="7"/>
  <c r="E6" i="7" s="1"/>
  <c r="C6" i="7"/>
  <c r="J5" i="7"/>
  <c r="I5" i="7"/>
  <c r="G5" i="7"/>
  <c r="E5" i="7"/>
  <c r="J9" i="6"/>
  <c r="H9" i="6"/>
  <c r="I9" i="6" s="1"/>
  <c r="F9" i="6"/>
  <c r="G9" i="6" s="1"/>
  <c r="D9" i="6"/>
  <c r="E9" i="6" s="1"/>
  <c r="C9" i="6"/>
  <c r="J8" i="6"/>
  <c r="I8" i="6"/>
  <c r="G8" i="6"/>
  <c r="E8" i="6"/>
  <c r="J7" i="6"/>
  <c r="I7" i="6"/>
  <c r="G7" i="6"/>
  <c r="E7" i="6"/>
  <c r="J6" i="6"/>
  <c r="I6" i="6"/>
  <c r="G6" i="6"/>
  <c r="E6" i="6"/>
  <c r="K31" i="2"/>
  <c r="M31" i="2" s="1"/>
  <c r="I31" i="2"/>
  <c r="G31" i="2"/>
  <c r="H31" i="2" s="1"/>
  <c r="F31" i="2"/>
  <c r="J31" i="2" s="1"/>
  <c r="M30" i="2"/>
  <c r="L30" i="2"/>
  <c r="J30" i="2"/>
  <c r="H30" i="2"/>
  <c r="M29" i="2"/>
  <c r="L29" i="2"/>
  <c r="J29" i="2"/>
  <c r="H29" i="2"/>
  <c r="K28" i="2"/>
  <c r="M27" i="2"/>
  <c r="L27" i="2"/>
  <c r="J27" i="2"/>
  <c r="H27" i="2"/>
  <c r="M26" i="2"/>
  <c r="L26" i="2"/>
  <c r="J26" i="2"/>
  <c r="H26" i="2"/>
  <c r="M25" i="2"/>
  <c r="L25" i="2"/>
  <c r="J25" i="2"/>
  <c r="H25" i="2"/>
  <c r="K24" i="2"/>
  <c r="I24" i="2"/>
  <c r="G24" i="2"/>
  <c r="F24" i="2"/>
  <c r="M23" i="2"/>
  <c r="L23" i="2"/>
  <c r="J23" i="2"/>
  <c r="H23" i="2"/>
  <c r="M22" i="2"/>
  <c r="L22" i="2"/>
  <c r="J22" i="2"/>
  <c r="H22" i="2"/>
  <c r="K21" i="2"/>
  <c r="M21" i="2" s="1"/>
  <c r="I21" i="2"/>
  <c r="G21" i="2"/>
  <c r="G28" i="2" s="1"/>
  <c r="F21" i="2"/>
  <c r="M20" i="2"/>
  <c r="L20" i="2"/>
  <c r="J20" i="2"/>
  <c r="H20" i="2"/>
  <c r="M19" i="2"/>
  <c r="L19" i="2"/>
  <c r="J19" i="2"/>
  <c r="H19" i="2"/>
  <c r="K18" i="2"/>
  <c r="I18" i="2"/>
  <c r="G18" i="2"/>
  <c r="F18" i="2"/>
  <c r="M17" i="2"/>
  <c r="L17" i="2"/>
  <c r="J17" i="2"/>
  <c r="H17" i="2"/>
  <c r="K16" i="2"/>
  <c r="M16" i="2" s="1"/>
  <c r="J16" i="2"/>
  <c r="I16" i="2"/>
  <c r="G16" i="2"/>
  <c r="H16" i="2" s="1"/>
  <c r="F16" i="2"/>
  <c r="M15" i="2"/>
  <c r="L15" i="2"/>
  <c r="J15" i="2"/>
  <c r="H15" i="2"/>
  <c r="M14" i="2"/>
  <c r="L14" i="2"/>
  <c r="J14" i="2"/>
  <c r="H14" i="2"/>
  <c r="M13" i="2"/>
  <c r="L13" i="2"/>
  <c r="J13" i="2"/>
  <c r="H13" i="2"/>
  <c r="F12" i="2"/>
  <c r="K11" i="2"/>
  <c r="I11" i="2"/>
  <c r="I12" i="2" s="1"/>
  <c r="G11" i="2"/>
  <c r="G12" i="2" s="1"/>
  <c r="F11" i="2"/>
  <c r="M10" i="2"/>
  <c r="L10" i="2"/>
  <c r="J10" i="2"/>
  <c r="H10" i="2"/>
  <c r="K9" i="2"/>
  <c r="K12" i="2" s="1"/>
  <c r="J9" i="2"/>
  <c r="I9" i="2"/>
  <c r="G9" i="2"/>
  <c r="H9" i="2" s="1"/>
  <c r="F9" i="2"/>
  <c r="M8" i="2"/>
  <c r="L8" i="2"/>
  <c r="J8" i="2"/>
  <c r="H8" i="2"/>
  <c r="M7" i="2"/>
  <c r="L7" i="2"/>
  <c r="J7" i="2"/>
  <c r="H7" i="2"/>
  <c r="M6" i="2"/>
  <c r="L6" i="2"/>
  <c r="J6" i="2"/>
  <c r="H6" i="2"/>
  <c r="M11" i="2" l="1"/>
  <c r="I32" i="2"/>
  <c r="I33" i="2" s="1"/>
  <c r="H18" i="2"/>
  <c r="H24" i="2"/>
  <c r="M18" i="2"/>
  <c r="M24" i="2"/>
  <c r="J18" i="2"/>
  <c r="F28" i="2"/>
  <c r="J28" i="2" s="1"/>
  <c r="I28" i="2"/>
  <c r="M28" i="2"/>
  <c r="J24" i="2"/>
  <c r="H12" i="2"/>
  <c r="F32" i="2"/>
  <c r="F33" i="2" s="1"/>
  <c r="J12" i="2"/>
  <c r="M12" i="2"/>
  <c r="L12" i="2"/>
  <c r="J32" i="2"/>
  <c r="H28" i="2"/>
  <c r="L9" i="2"/>
  <c r="H11" i="2"/>
  <c r="L16" i="2"/>
  <c r="H21" i="2"/>
  <c r="L28" i="2"/>
  <c r="L31" i="2"/>
  <c r="K32" i="2"/>
  <c r="J11" i="2"/>
  <c r="J21" i="2"/>
  <c r="G32" i="2"/>
  <c r="G33" i="2" s="1"/>
  <c r="H33" i="2" s="1"/>
  <c r="L11" i="2"/>
  <c r="L18" i="2"/>
  <c r="L21" i="2"/>
  <c r="L24" i="2"/>
  <c r="I6" i="7"/>
  <c r="M9" i="2"/>
  <c r="M32" i="2" l="1"/>
  <c r="L32" i="2"/>
  <c r="J33" i="2"/>
  <c r="K33" i="2"/>
  <c r="H32" i="2"/>
  <c r="M33" i="2" l="1"/>
  <c r="L33" i="2"/>
</calcChain>
</file>

<file path=xl/sharedStrings.xml><?xml version="1.0" encoding="utf-8"?>
<sst xmlns="http://schemas.openxmlformats.org/spreadsheetml/2006/main" count="129" uniqueCount="89">
  <si>
    <t>INFORME DE EJECUCION DEL PRESUPUESTO DE GASTOS E INVERSIONES</t>
  </si>
  <si>
    <t xml:space="preserve">SECRETARÍA DISTRITAL DE MOVILIDAD </t>
  </si>
  <si>
    <t>EJECUCION PRESUPUESTAL  - 28 DE FEBRERO DE 2026</t>
  </si>
  <si>
    <t>PLAN DISTRITAL DE DESARROLLO</t>
  </si>
  <si>
    <t>PROYECTO DE INVERSIÓN</t>
  </si>
  <si>
    <t>PRESUPUESTO  ASIGNADO
2026</t>
  </si>
  <si>
    <t xml:space="preserve">CDP´S </t>
  </si>
  <si>
    <t>% DE EJEC. CDP</t>
  </si>
  <si>
    <t>COMPROMISOS (RP)</t>
  </si>
  <si>
    <t>% DE EJEC. 
RP</t>
  </si>
  <si>
    <t xml:space="preserve">GIROS </t>
  </si>
  <si>
    <t>% 
GIRO APROP.</t>
  </si>
  <si>
    <t>% 
GIRO RP</t>
  </si>
  <si>
    <t>Bogota Camina Segura</t>
  </si>
  <si>
    <t>7969</t>
  </si>
  <si>
    <t>O230117459920240093</t>
  </si>
  <si>
    <t>Mejoramiento en la gestión de las acciones de transparencia e integridad de la Secretaría Distrital de Movilidad en Bogotá D.C</t>
  </si>
  <si>
    <t>TOTAL</t>
  </si>
  <si>
    <t>7982</t>
  </si>
  <si>
    <t>O230117459920240095</t>
  </si>
  <si>
    <t>Mejoramiento y mantenimiento de los servicios de TI asociados a la infraestructura tecnológica operacional de la Secretaría Distrital de la Movilidad Bogotá D.C.</t>
  </si>
  <si>
    <t>7985</t>
  </si>
  <si>
    <t>O230117459920240097</t>
  </si>
  <si>
    <t>Consolidación del trabajo colaborativo y apoyo institucional en la Secretaría Distrital de Movilidad de Bogotá D.C</t>
  </si>
  <si>
    <t>SUB. GESTIÓN CORPORATIVA</t>
  </si>
  <si>
    <t>7994</t>
  </si>
  <si>
    <t>O230117459920240104</t>
  </si>
  <si>
    <t>Fortalecimiento de la Gestión Jurídica en la Secretaría Distrital de Movilidad de Bogotá D.C.</t>
  </si>
  <si>
    <t>SUB. GESTIÓN JURIDICA</t>
  </si>
  <si>
    <t>UNIDAD EJECUTORA 01</t>
  </si>
  <si>
    <t>7941</t>
  </si>
  <si>
    <t>O230117240920240100</t>
  </si>
  <si>
    <t>Fortalecimiento del componente de gobernanza para la implementación de la estrategia de seguridad vial en Bogotá D.C.</t>
  </si>
  <si>
    <t>7975</t>
  </si>
  <si>
    <t>O230117240920240099</t>
  </si>
  <si>
    <t>Implementación de acciones para una movilidad sostenible, segura y confiable para Bogotá D.C.</t>
  </si>
  <si>
    <t>8012</t>
  </si>
  <si>
    <t>O230117450220240077</t>
  </si>
  <si>
    <t>Implementación de espacios de participación ciudadana incidente en Bogotá D.C.</t>
  </si>
  <si>
    <t>SUB. POLÍTICA DE MOVILIDAD</t>
  </si>
  <si>
    <t>7980</t>
  </si>
  <si>
    <t>O230117240920240096</t>
  </si>
  <si>
    <t>Implementación de intervenciones integrales de cultura, comunicación y pedagogía, para la movilidad segura en Bogotá D.C.</t>
  </si>
  <si>
    <t>7996</t>
  </si>
  <si>
    <t>O230117240920240116</t>
  </si>
  <si>
    <t>Fortalecimiento del programa niñas y niños primero para mejorar la seguridad vial y la confianza en el camino al colegio en Bogotá D.C.</t>
  </si>
  <si>
    <t>7998</t>
  </si>
  <si>
    <t>O230117240220240114</t>
  </si>
  <si>
    <t>Fortalecimiento de la red de cicloinfraestructura en la ciudad de Bogotá D.C</t>
  </si>
  <si>
    <t>8000</t>
  </si>
  <si>
    <t>O230117240920240124</t>
  </si>
  <si>
    <t>Fortalecimiento del sistema de señalización para la movilidad enfocada en la mejora de la seguridad vial en la ciudad de Bogotá D.C.</t>
  </si>
  <si>
    <t>INVERSION</t>
  </si>
  <si>
    <t>PASIVOS</t>
  </si>
  <si>
    <t>8001</t>
  </si>
  <si>
    <t>O230117240920240127</t>
  </si>
  <si>
    <t>Consolidación de las intervenciones en el espacio público para el mejoramiento de las condiciones de movilidad y seguridad vial en los corredores y puntos estratégicos en Bogotá D.C.</t>
  </si>
  <si>
    <t>8009</t>
  </si>
  <si>
    <t>O230117240920240125</t>
  </si>
  <si>
    <t>Fortalecimiento de las intervenciones de control y prevención del tránsito y el transporte para mejorar la seguridad vial en Bogotá D.C.</t>
  </si>
  <si>
    <t>SUB. GESTIÓN DE LA MOVILIDAD</t>
  </si>
  <si>
    <t>7974</t>
  </si>
  <si>
    <t>O230117459920240075</t>
  </si>
  <si>
    <t>Fortalecimiento de los procesos contravencionales asociados a las infracciones de normas de tránsito y transporte público en Bogotá D.C.</t>
  </si>
  <si>
    <t>8008</t>
  </si>
  <si>
    <t>O230117459920240076</t>
  </si>
  <si>
    <t>Mejoramiento de los servicios prestados en la Secretaría Distrital de Movilidad de Bogotá D.C</t>
  </si>
  <si>
    <t>SUB. DE SERVICIOS A LA CIUDADANÍA</t>
  </si>
  <si>
    <t>UNIDAD EJECUTORA 02</t>
  </si>
  <si>
    <t>TOTAL SDM</t>
  </si>
  <si>
    <t>Diferencial Tarifario</t>
  </si>
  <si>
    <t>COMPROMISOS - RP</t>
  </si>
  <si>
    <t>SECRETARÍA DISTRITAL DE MOVILIDAD</t>
  </si>
  <si>
    <t xml:space="preserve">GASTOS DE FUNCIONAMIENTO </t>
  </si>
  <si>
    <t>RUBRO</t>
  </si>
  <si>
    <t>PRESUPUESTO  ASIGNADO</t>
  </si>
  <si>
    <t>O211</t>
  </si>
  <si>
    <t xml:space="preserve"> GASTOS DE PERSONAL </t>
  </si>
  <si>
    <t>O212</t>
  </si>
  <si>
    <t>ADQUISICIÓN DE BIENES Y SERVICIOS</t>
  </si>
  <si>
    <t>O213</t>
  </si>
  <si>
    <t>TRANSFERENCIAS CORRIENTES DE FUNCIONAMIENTO</t>
  </si>
  <si>
    <t>O21</t>
  </si>
  <si>
    <t>GASTOS DE FUNCIONAMIENTO</t>
  </si>
  <si>
    <t>FONDO DE ESTABILIZACIÓN TARIFARIA - FET</t>
  </si>
  <si>
    <t>NOMBRE DEL RUBRO</t>
  </si>
  <si>
    <t>CÓDIGO DEL RUBRO</t>
  </si>
  <si>
    <t>O2330102003010301</t>
  </si>
  <si>
    <t>TOTAL FET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</si>
</sst>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164" formatCode="_(* #,##0_);_(* \(#,##0\);_(* &quot;-&quot;??_);_(@_)"/>
    <numFmt numFmtId="165" formatCode="0.0%"/>
    <numFmt numFmtId="166" formatCode="_-* #,##0_-;\-* #,##0_-;_-* &quot;-&quot;_-;_-@"/>
    <numFmt numFmtId="167" formatCode="#,###,,"/>
    <numFmt numFmtId="168" formatCode="&quot;$&quot;\ #,##0"/>
    <numFmt numFmtId="169" formatCode="_-&quot;$&quot;\ * #,##0_-;\-&quot;$&quot;\ * #,##0_-;_-&quot;$&quot;\ * &quot;-&quot;??_-;_-@"/>
    <numFmt numFmtId="170" formatCode="#,##0,,"/>
    <numFmt numFmtId="171" formatCode="_-&quot;$&quot;\ * #,##0_-;\-&quot;$&quot;\ * #,##0_-;_-&quot;$&quot;\ * &quot;-&quot;_-;_-@"/>
  </numFmts>
  <fonts count="17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8"/>
      <color theme="1"/>
      <name val="Arial Narrow"/>
    </font>
    <font>
      <sz val="8"/>
      <color theme="1"/>
      <name val="Arial"/>
    </font>
    <font>
      <sz val="10"/>
      <color theme="1"/>
      <name val="Arial Narrow"/>
    </font>
    <font>
      <b/>
      <sz val="9"/>
      <color theme="1"/>
      <name val="Arial Narrow"/>
    </font>
    <font>
      <b/>
      <sz val="8"/>
      <color theme="1"/>
      <name val="Arial Narrow"/>
    </font>
    <font>
      <b/>
      <sz val="10"/>
      <color theme="1"/>
      <name val="Arial Narrow"/>
    </font>
    <font>
      <sz val="6"/>
      <color theme="1"/>
      <name val="Arial Narrow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FF0000"/>
      <name val="Arial"/>
    </font>
    <font>
      <b/>
      <sz val="12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3" borderId="21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/>
    </xf>
    <xf numFmtId="49" fontId="6" fillId="5" borderId="2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168" fontId="8" fillId="5" borderId="7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0" fontId="3" fillId="2" borderId="17" xfId="0" applyNumberFormat="1" applyFont="1" applyFill="1" applyBorder="1"/>
    <xf numFmtId="49" fontId="6" fillId="5" borderId="29" xfId="0" applyNumberFormat="1" applyFont="1" applyFill="1" applyBorder="1" applyAlignment="1">
      <alignment horizontal="center" vertical="center"/>
    </xf>
    <xf numFmtId="49" fontId="6" fillId="5" borderId="30" xfId="0" applyNumberFormat="1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168" fontId="8" fillId="5" borderId="8" xfId="0" applyNumberFormat="1" applyFont="1" applyFill="1" applyBorder="1" applyAlignment="1">
      <alignment horizontal="right" vertical="center" wrapText="1"/>
    </xf>
    <xf numFmtId="165" fontId="8" fillId="5" borderId="8" xfId="0" applyNumberFormat="1" applyFont="1" applyFill="1" applyBorder="1" applyAlignment="1">
      <alignment horizontal="right" vertical="center"/>
    </xf>
    <xf numFmtId="168" fontId="8" fillId="5" borderId="8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0" fontId="10" fillId="6" borderId="8" xfId="0" applyFont="1" applyFill="1" applyBorder="1" applyAlignment="1">
      <alignment horizontal="center" vertical="center" wrapText="1"/>
    </xf>
    <xf numFmtId="168" fontId="11" fillId="6" borderId="8" xfId="0" applyNumberFormat="1" applyFont="1" applyFill="1" applyBorder="1" applyAlignment="1">
      <alignment horizontal="right" vertical="center" wrapText="1"/>
    </xf>
    <xf numFmtId="165" fontId="11" fillId="6" borderId="8" xfId="0" applyNumberFormat="1" applyFont="1" applyFill="1" applyBorder="1" applyAlignment="1">
      <alignment horizontal="right" vertical="center" wrapText="1"/>
    </xf>
    <xf numFmtId="165" fontId="11" fillId="6" borderId="10" xfId="0" applyNumberFormat="1" applyFont="1" applyFill="1" applyBorder="1" applyAlignment="1">
      <alignment horizontal="right" vertical="center" wrapText="1"/>
    </xf>
    <xf numFmtId="49" fontId="6" fillId="5" borderId="30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 wrapText="1"/>
    </xf>
    <xf numFmtId="168" fontId="11" fillId="7" borderId="8" xfId="0" applyNumberFormat="1" applyFont="1" applyFill="1" applyBorder="1" applyAlignment="1">
      <alignment horizontal="right" vertical="center" wrapText="1"/>
    </xf>
    <xf numFmtId="165" fontId="11" fillId="7" borderId="8" xfId="0" applyNumberFormat="1" applyFont="1" applyFill="1" applyBorder="1" applyAlignment="1">
      <alignment horizontal="right" vertical="center" wrapText="1"/>
    </xf>
    <xf numFmtId="165" fontId="11" fillId="7" borderId="10" xfId="0" applyNumberFormat="1" applyFont="1" applyFill="1" applyBorder="1" applyAlignment="1">
      <alignment horizontal="right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35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49" fontId="6" fillId="5" borderId="29" xfId="0" applyNumberFormat="1" applyFont="1" applyFill="1" applyBorder="1" applyAlignment="1">
      <alignment horizontal="center" vertical="center" wrapText="1"/>
    </xf>
    <xf numFmtId="168" fontId="11" fillId="8" borderId="12" xfId="0" applyNumberFormat="1" applyFont="1" applyFill="1" applyBorder="1" applyAlignment="1">
      <alignment horizontal="right" vertical="center"/>
    </xf>
    <xf numFmtId="165" fontId="11" fillId="8" borderId="12" xfId="0" applyNumberFormat="1" applyFont="1" applyFill="1" applyBorder="1" applyAlignment="1">
      <alignment horizontal="right" vertical="center"/>
    </xf>
    <xf numFmtId="165" fontId="11" fillId="8" borderId="13" xfId="0" applyNumberFormat="1" applyFont="1" applyFill="1" applyBorder="1" applyAlignment="1">
      <alignment horizontal="right" vertical="center"/>
    </xf>
    <xf numFmtId="168" fontId="11" fillId="2" borderId="17" xfId="0" applyNumberFormat="1" applyFont="1" applyFill="1" applyBorder="1" applyAlignment="1">
      <alignment horizontal="right" vertical="center"/>
    </xf>
    <xf numFmtId="169" fontId="3" fillId="2" borderId="17" xfId="0" applyNumberFormat="1" applyFont="1" applyFill="1" applyBorder="1"/>
    <xf numFmtId="169" fontId="2" fillId="2" borderId="17" xfId="0" applyNumberFormat="1" applyFont="1" applyFill="1" applyBorder="1"/>
    <xf numFmtId="165" fontId="3" fillId="2" borderId="17" xfId="0" applyNumberFormat="1" applyFont="1" applyFill="1" applyBorder="1"/>
    <xf numFmtId="0" fontId="14" fillId="2" borderId="17" xfId="0" applyFont="1" applyFill="1" applyBorder="1"/>
    <xf numFmtId="166" fontId="13" fillId="9" borderId="8" xfId="0" applyNumberFormat="1" applyFont="1" applyFill="1" applyBorder="1" applyAlignment="1">
      <alignment horizontal="center" vertical="center" wrapText="1"/>
    </xf>
    <xf numFmtId="167" fontId="13" fillId="9" borderId="8" xfId="0" applyNumberFormat="1" applyFont="1" applyFill="1" applyBorder="1" applyAlignment="1">
      <alignment horizontal="center" vertical="center" wrapText="1"/>
    </xf>
    <xf numFmtId="170" fontId="13" fillId="9" borderId="8" xfId="0" applyNumberFormat="1" applyFont="1" applyFill="1" applyBorder="1" applyAlignment="1">
      <alignment horizontal="center" vertical="center" wrapText="1"/>
    </xf>
    <xf numFmtId="167" fontId="4" fillId="9" borderId="8" xfId="0" applyNumberFormat="1" applyFont="1" applyFill="1" applyBorder="1" applyAlignment="1">
      <alignment horizontal="center" vertical="center" wrapText="1"/>
    </xf>
    <xf numFmtId="167" fontId="4" fillId="9" borderId="10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171" fontId="14" fillId="0" borderId="8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/>
    </xf>
    <xf numFmtId="6" fontId="14" fillId="0" borderId="8" xfId="0" applyNumberFormat="1" applyFont="1" applyBorder="1" applyAlignment="1">
      <alignment horizontal="right" vertical="center" wrapText="1"/>
    </xf>
    <xf numFmtId="9" fontId="14" fillId="0" borderId="10" xfId="0" applyNumberFormat="1" applyFont="1" applyBorder="1" applyAlignment="1">
      <alignment horizontal="center" vertical="center"/>
    </xf>
    <xf numFmtId="171" fontId="14" fillId="2" borderId="8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166" fontId="16" fillId="10" borderId="12" xfId="0" applyNumberFormat="1" applyFont="1" applyFill="1" applyBorder="1" applyAlignment="1">
      <alignment horizontal="center" vertical="center" wrapText="1"/>
    </xf>
    <xf numFmtId="165" fontId="16" fillId="10" borderId="12" xfId="0" applyNumberFormat="1" applyFont="1" applyFill="1" applyBorder="1" applyAlignment="1">
      <alignment horizontal="center" vertical="center"/>
    </xf>
    <xf numFmtId="165" fontId="16" fillId="10" borderId="13" xfId="0" applyNumberFormat="1" applyFont="1" applyFill="1" applyBorder="1" applyAlignment="1">
      <alignment horizontal="center" vertical="center"/>
    </xf>
    <xf numFmtId="0" fontId="7" fillId="2" borderId="17" xfId="0" applyFont="1" applyFill="1" applyBorder="1"/>
    <xf numFmtId="166" fontId="14" fillId="2" borderId="17" xfId="0" applyNumberFormat="1" applyFont="1" applyFill="1" applyBorder="1"/>
    <xf numFmtId="164" fontId="14" fillId="2" borderId="17" xfId="0" applyNumberFormat="1" applyFont="1" applyFill="1" applyBorder="1"/>
    <xf numFmtId="10" fontId="14" fillId="2" borderId="17" xfId="0" applyNumberFormat="1" applyFont="1" applyFill="1" applyBorder="1"/>
    <xf numFmtId="168" fontId="14" fillId="2" borderId="17" xfId="0" applyNumberFormat="1" applyFont="1" applyFill="1" applyBorder="1" applyAlignment="1">
      <alignment vertical="center"/>
    </xf>
    <xf numFmtId="9" fontId="14" fillId="2" borderId="17" xfId="0" applyNumberFormat="1" applyFont="1" applyFill="1" applyBorder="1"/>
    <xf numFmtId="168" fontId="14" fillId="2" borderId="17" xfId="0" applyNumberFormat="1" applyFont="1" applyFill="1" applyBorder="1"/>
    <xf numFmtId="165" fontId="14" fillId="2" borderId="17" xfId="0" applyNumberFormat="1" applyFont="1" applyFill="1" applyBorder="1"/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right" vertical="center" wrapText="1"/>
    </xf>
    <xf numFmtId="9" fontId="14" fillId="0" borderId="8" xfId="0" applyNumberFormat="1" applyFont="1" applyBorder="1" applyAlignment="1">
      <alignment horizontal="center" vertical="center"/>
    </xf>
    <xf numFmtId="9" fontId="13" fillId="2" borderId="8" xfId="0" applyNumberFormat="1" applyFont="1" applyFill="1" applyBorder="1" applyAlignment="1">
      <alignment horizontal="center" vertical="center"/>
    </xf>
    <xf numFmtId="168" fontId="13" fillId="10" borderId="8" xfId="0" applyNumberFormat="1" applyFont="1" applyFill="1" applyBorder="1" applyAlignment="1">
      <alignment horizontal="right" vertical="center" wrapText="1"/>
    </xf>
    <xf numFmtId="166" fontId="13" fillId="10" borderId="8" xfId="0" applyNumberFormat="1" applyFont="1" applyFill="1" applyBorder="1" applyAlignment="1">
      <alignment horizontal="center" vertical="center" wrapText="1"/>
    </xf>
    <xf numFmtId="9" fontId="13" fillId="10" borderId="8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0" fontId="1" fillId="0" borderId="16" xfId="0" applyFont="1" applyBorder="1"/>
    <xf numFmtId="0" fontId="1" fillId="0" borderId="15" xfId="0" applyFont="1" applyBorder="1"/>
    <xf numFmtId="0" fontId="1" fillId="0" borderId="2" xfId="0" applyFont="1" applyBorder="1"/>
    <xf numFmtId="0" fontId="9" fillId="6" borderId="32" xfId="0" applyFont="1" applyFill="1" applyBorder="1" applyAlignment="1">
      <alignment horizontal="center" vertical="center" wrapText="1"/>
    </xf>
    <xf numFmtId="0" fontId="1" fillId="0" borderId="33" xfId="0" applyFont="1" applyBorder="1"/>
    <xf numFmtId="0" fontId="1" fillId="0" borderId="34" xfId="0" applyFont="1" applyBorder="1"/>
    <xf numFmtId="0" fontId="9" fillId="7" borderId="31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49" fontId="6" fillId="5" borderId="36" xfId="0" applyNumberFormat="1" applyFont="1" applyFill="1" applyBorder="1" applyAlignment="1">
      <alignment horizontal="center" vertical="center" wrapText="1"/>
    </xf>
    <xf numFmtId="0" fontId="1" fillId="0" borderId="38" xfId="0" applyFont="1" applyBorder="1"/>
    <xf numFmtId="0" fontId="1" fillId="0" borderId="5" xfId="0" applyFont="1" applyBorder="1"/>
    <xf numFmtId="49" fontId="6" fillId="5" borderId="37" xfId="0" applyNumberFormat="1" applyFont="1" applyFill="1" applyBorder="1" applyAlignment="1">
      <alignment horizontal="center" vertical="center" wrapText="1"/>
    </xf>
    <xf numFmtId="0" fontId="1" fillId="0" borderId="39" xfId="0" applyFont="1" applyBorder="1"/>
    <xf numFmtId="0" fontId="1" fillId="0" borderId="6" xfId="0" applyFont="1" applyBorder="1"/>
    <xf numFmtId="0" fontId="7" fillId="5" borderId="37" xfId="0" applyFont="1" applyFill="1" applyBorder="1" applyAlignment="1">
      <alignment horizontal="center" vertical="center" wrapText="1"/>
    </xf>
    <xf numFmtId="166" fontId="11" fillId="8" borderId="41" xfId="0" applyNumberFormat="1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4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22" xfId="0" applyFont="1" applyBorder="1"/>
    <xf numFmtId="166" fontId="4" fillId="3" borderId="23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8" xfId="0" applyFont="1" applyBorder="1"/>
    <xf numFmtId="0" fontId="1" fillId="0" borderId="40" xfId="0" applyFont="1" applyBorder="1"/>
    <xf numFmtId="0" fontId="13" fillId="2" borderId="44" xfId="0" applyFont="1" applyFill="1" applyBorder="1" applyAlignment="1">
      <alignment horizontal="center" vertical="center"/>
    </xf>
    <xf numFmtId="0" fontId="1" fillId="0" borderId="45" xfId="0" applyFont="1" applyBorder="1"/>
    <xf numFmtId="0" fontId="1" fillId="0" borderId="46" xfId="0" applyFont="1" applyBorder="1"/>
    <xf numFmtId="0" fontId="13" fillId="2" borderId="41" xfId="0" applyFont="1" applyFill="1" applyBorder="1" applyAlignment="1">
      <alignment horizontal="center" vertical="center"/>
    </xf>
    <xf numFmtId="0" fontId="1" fillId="0" borderId="47" xfId="0" applyFont="1" applyBorder="1"/>
    <xf numFmtId="0" fontId="14" fillId="2" borderId="48" xfId="0" applyFont="1" applyFill="1" applyBorder="1" applyAlignment="1">
      <alignment horizont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166" fontId="13" fillId="9" borderId="31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3" fillId="10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8"/>
  <sheetViews>
    <sheetView tabSelected="1" workbookViewId="0">
      <selection activeCell="I39" sqref="I39"/>
    </sheetView>
  </sheetViews>
  <sheetFormatPr baseColWidth="10" defaultColWidth="14.42578125" defaultRowHeight="15" customHeight="1" x14ac:dyDescent="0.25"/>
  <cols>
    <col min="1" max="1" width="11.28515625" customWidth="1"/>
    <col min="2" max="2" width="5" customWidth="1"/>
    <col min="3" max="3" width="8.7109375" customWidth="1"/>
    <col min="4" max="4" width="38.42578125" customWidth="1"/>
    <col min="5" max="5" width="9.7109375" customWidth="1"/>
    <col min="6" max="6" width="17.5703125" customWidth="1"/>
    <col min="7" max="7" width="19.85546875" customWidth="1"/>
    <col min="8" max="8" width="7.5703125" customWidth="1"/>
    <col min="9" max="9" width="19.5703125" customWidth="1"/>
    <col min="10" max="10" width="8.140625" customWidth="1"/>
    <col min="11" max="11" width="17.42578125" customWidth="1"/>
    <col min="12" max="12" width="8.42578125" customWidth="1"/>
    <col min="13" max="13" width="8.140625" customWidth="1"/>
    <col min="14" max="26" width="11.42578125" customWidth="1"/>
  </cols>
  <sheetData>
    <row r="1" spans="1:26" ht="12" customHeight="1" x14ac:dyDescent="0.25">
      <c r="A1" s="1"/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105" t="s">
        <v>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"/>
      <c r="B3" s="105" t="s">
        <v>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1"/>
      <c r="C4" s="1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4.5" customHeight="1" x14ac:dyDescent="0.25">
      <c r="A5" s="4" t="s">
        <v>3</v>
      </c>
      <c r="B5" s="101" t="s">
        <v>4</v>
      </c>
      <c r="C5" s="85"/>
      <c r="D5" s="102"/>
      <c r="E5" s="103" t="s">
        <v>5</v>
      </c>
      <c r="F5" s="102"/>
      <c r="G5" s="5" t="s">
        <v>6</v>
      </c>
      <c r="H5" s="6" t="s">
        <v>7</v>
      </c>
      <c r="I5" s="6" t="s">
        <v>8</v>
      </c>
      <c r="J5" s="6" t="s">
        <v>9</v>
      </c>
      <c r="K5" s="5" t="s">
        <v>10</v>
      </c>
      <c r="L5" s="6" t="s">
        <v>11</v>
      </c>
      <c r="M5" s="7" t="s">
        <v>12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104" t="s">
        <v>13</v>
      </c>
      <c r="B6" s="8" t="s">
        <v>14</v>
      </c>
      <c r="C6" s="9" t="s">
        <v>15</v>
      </c>
      <c r="D6" s="10" t="s">
        <v>16</v>
      </c>
      <c r="E6" s="11" t="s">
        <v>17</v>
      </c>
      <c r="F6" s="12">
        <v>570210000</v>
      </c>
      <c r="G6" s="12">
        <v>492045492</v>
      </c>
      <c r="H6" s="13">
        <f t="shared" ref="H6:H33" si="0">IFERROR(G6/F6,"-")</f>
        <v>0.86291978744673015</v>
      </c>
      <c r="I6" s="12">
        <v>492045492</v>
      </c>
      <c r="J6" s="13">
        <f t="shared" ref="J6:J33" si="1">IFERROR(I6/F6,"-")</f>
        <v>0.86291978744673015</v>
      </c>
      <c r="K6" s="12">
        <v>15110526</v>
      </c>
      <c r="L6" s="13">
        <f t="shared" ref="L6:L33" si="2">IFERROR(K6/F6,"-")</f>
        <v>2.6499931604145842E-2</v>
      </c>
      <c r="M6" s="14">
        <f t="shared" ref="M6:M33" si="3">IFERROR(K6/I6,"-")</f>
        <v>3.070961170395196E-2</v>
      </c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8.25" customHeight="1" x14ac:dyDescent="0.25">
      <c r="A7" s="108"/>
      <c r="B7" s="16" t="s">
        <v>18</v>
      </c>
      <c r="C7" s="17" t="s">
        <v>19</v>
      </c>
      <c r="D7" s="18" t="s">
        <v>20</v>
      </c>
      <c r="E7" s="19" t="s">
        <v>17</v>
      </c>
      <c r="F7" s="20">
        <v>32047408000</v>
      </c>
      <c r="G7" s="20">
        <v>17837555526</v>
      </c>
      <c r="H7" s="21">
        <f t="shared" si="0"/>
        <v>0.55659900875602797</v>
      </c>
      <c r="I7" s="22">
        <v>14216797554</v>
      </c>
      <c r="J7" s="21">
        <f t="shared" si="1"/>
        <v>0.44361770393412159</v>
      </c>
      <c r="K7" s="22">
        <v>387909983</v>
      </c>
      <c r="L7" s="13">
        <f t="shared" si="2"/>
        <v>1.2104254515685012E-2</v>
      </c>
      <c r="M7" s="23">
        <f t="shared" si="3"/>
        <v>2.7285327903600814E-2</v>
      </c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" customHeight="1" x14ac:dyDescent="0.25">
      <c r="A8" s="108"/>
      <c r="B8" s="16" t="s">
        <v>21</v>
      </c>
      <c r="C8" s="17" t="s">
        <v>22</v>
      </c>
      <c r="D8" s="18" t="s">
        <v>23</v>
      </c>
      <c r="E8" s="19" t="s">
        <v>17</v>
      </c>
      <c r="F8" s="22">
        <v>32817923000</v>
      </c>
      <c r="G8" s="22">
        <v>17679043140</v>
      </c>
      <c r="H8" s="21">
        <f t="shared" si="0"/>
        <v>0.53870085379870014</v>
      </c>
      <c r="I8" s="22">
        <v>14639673178</v>
      </c>
      <c r="J8" s="21">
        <f t="shared" si="1"/>
        <v>0.44608774229862141</v>
      </c>
      <c r="K8" s="22">
        <v>705006299</v>
      </c>
      <c r="L8" s="13">
        <f t="shared" si="2"/>
        <v>2.1482355815144061E-2</v>
      </c>
      <c r="M8" s="23">
        <f t="shared" si="3"/>
        <v>4.8157243022300483E-2</v>
      </c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108"/>
      <c r="B9" s="90" t="s">
        <v>24</v>
      </c>
      <c r="C9" s="83"/>
      <c r="D9" s="84"/>
      <c r="E9" s="24" t="s">
        <v>17</v>
      </c>
      <c r="F9" s="25">
        <f t="shared" ref="F9:G9" si="4">+F6+F7+F8</f>
        <v>65435541000</v>
      </c>
      <c r="G9" s="25">
        <f t="shared" si="4"/>
        <v>36008644158</v>
      </c>
      <c r="H9" s="26">
        <f t="shared" si="0"/>
        <v>0.55029183846741636</v>
      </c>
      <c r="I9" s="25">
        <f>+I6+I7+I8</f>
        <v>29348516224</v>
      </c>
      <c r="J9" s="26">
        <f t="shared" si="1"/>
        <v>0.44851033208390528</v>
      </c>
      <c r="K9" s="25">
        <f>+K6+K7+K8</f>
        <v>1108026808</v>
      </c>
      <c r="L9" s="26">
        <f t="shared" si="2"/>
        <v>1.6933103800578345E-2</v>
      </c>
      <c r="M9" s="27">
        <f t="shared" si="3"/>
        <v>3.77540997147209E-2</v>
      </c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3.5" customHeight="1" x14ac:dyDescent="0.25">
      <c r="A10" s="108"/>
      <c r="B10" s="28" t="s">
        <v>25</v>
      </c>
      <c r="C10" s="17" t="s">
        <v>26</v>
      </c>
      <c r="D10" s="18" t="s">
        <v>27</v>
      </c>
      <c r="E10" s="19" t="s">
        <v>17</v>
      </c>
      <c r="F10" s="20">
        <v>30872127000</v>
      </c>
      <c r="G10" s="20">
        <v>26284748835</v>
      </c>
      <c r="H10" s="21">
        <f t="shared" si="0"/>
        <v>0.85140712316323397</v>
      </c>
      <c r="I10" s="22">
        <v>26188501835</v>
      </c>
      <c r="J10" s="21">
        <f t="shared" si="1"/>
        <v>0.84828952132128765</v>
      </c>
      <c r="K10" s="22">
        <v>448714540</v>
      </c>
      <c r="L10" s="21">
        <f t="shared" si="2"/>
        <v>1.4534616937796349E-2</v>
      </c>
      <c r="M10" s="23">
        <f t="shared" si="3"/>
        <v>1.7134028621687284E-2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108"/>
      <c r="B11" s="86" t="s">
        <v>28</v>
      </c>
      <c r="C11" s="87"/>
      <c r="D11" s="88"/>
      <c r="E11" s="24" t="s">
        <v>17</v>
      </c>
      <c r="F11" s="25">
        <f t="shared" ref="F11:G11" si="5">F10</f>
        <v>30872127000</v>
      </c>
      <c r="G11" s="25">
        <f t="shared" si="5"/>
        <v>26284748835</v>
      </c>
      <c r="H11" s="26">
        <f t="shared" si="0"/>
        <v>0.85140712316323397</v>
      </c>
      <c r="I11" s="25">
        <f>I10</f>
        <v>26188501835</v>
      </c>
      <c r="J11" s="26">
        <f t="shared" si="1"/>
        <v>0.84828952132128765</v>
      </c>
      <c r="K11" s="25">
        <f>K10</f>
        <v>448714540</v>
      </c>
      <c r="L11" s="26">
        <f t="shared" si="2"/>
        <v>1.4534616937796349E-2</v>
      </c>
      <c r="M11" s="27">
        <f t="shared" si="3"/>
        <v>1.7134028621687284E-2</v>
      </c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108"/>
      <c r="B12" s="89" t="s">
        <v>29</v>
      </c>
      <c r="C12" s="83"/>
      <c r="D12" s="84"/>
      <c r="E12" s="29" t="s">
        <v>17</v>
      </c>
      <c r="F12" s="30">
        <f t="shared" ref="F12:G12" si="6">F9+F11</f>
        <v>96307668000</v>
      </c>
      <c r="G12" s="30">
        <f t="shared" si="6"/>
        <v>62293392993</v>
      </c>
      <c r="H12" s="31">
        <f t="shared" si="0"/>
        <v>0.64681654417174761</v>
      </c>
      <c r="I12" s="30">
        <f>I9+I11</f>
        <v>55537018059</v>
      </c>
      <c r="J12" s="31">
        <f t="shared" si="1"/>
        <v>0.57666247363605561</v>
      </c>
      <c r="K12" s="30">
        <f>K9+K11</f>
        <v>1556741348</v>
      </c>
      <c r="L12" s="31">
        <f t="shared" si="2"/>
        <v>1.6164251303437231E-2</v>
      </c>
      <c r="M12" s="32">
        <f t="shared" si="3"/>
        <v>2.8030697405218782E-2</v>
      </c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 x14ac:dyDescent="0.25">
      <c r="A13" s="108"/>
      <c r="B13" s="33" t="s">
        <v>30</v>
      </c>
      <c r="C13" s="34" t="s">
        <v>31</v>
      </c>
      <c r="D13" s="35" t="s">
        <v>32</v>
      </c>
      <c r="E13" s="19" t="s">
        <v>17</v>
      </c>
      <c r="F13" s="22">
        <v>6010536000</v>
      </c>
      <c r="G13" s="22">
        <v>5070353299</v>
      </c>
      <c r="H13" s="21">
        <f t="shared" si="0"/>
        <v>0.84357756096960401</v>
      </c>
      <c r="I13" s="22">
        <v>5070352799</v>
      </c>
      <c r="J13" s="21">
        <f t="shared" si="1"/>
        <v>0.84357747778234748</v>
      </c>
      <c r="K13" s="22">
        <v>12834803</v>
      </c>
      <c r="L13" s="21">
        <f t="shared" si="2"/>
        <v>2.1353840988557428E-3</v>
      </c>
      <c r="M13" s="23">
        <f t="shared" si="3"/>
        <v>2.5313431843502769E-3</v>
      </c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 x14ac:dyDescent="0.25">
      <c r="A14" s="108"/>
      <c r="B14" s="33" t="s">
        <v>33</v>
      </c>
      <c r="C14" s="34" t="s">
        <v>34</v>
      </c>
      <c r="D14" s="35" t="s">
        <v>35</v>
      </c>
      <c r="E14" s="19" t="s">
        <v>17</v>
      </c>
      <c r="F14" s="22">
        <v>48795895000</v>
      </c>
      <c r="G14" s="22">
        <v>23018436141</v>
      </c>
      <c r="H14" s="21">
        <f t="shared" si="0"/>
        <v>0.47172894648207603</v>
      </c>
      <c r="I14" s="22">
        <v>22662820810</v>
      </c>
      <c r="J14" s="21">
        <f t="shared" si="1"/>
        <v>0.46444113403391823</v>
      </c>
      <c r="K14" s="22">
        <v>687389349</v>
      </c>
      <c r="L14" s="21">
        <f t="shared" si="2"/>
        <v>1.4087032300565447E-2</v>
      </c>
      <c r="M14" s="23">
        <f t="shared" si="3"/>
        <v>3.0331146981345258E-2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 x14ac:dyDescent="0.25">
      <c r="A15" s="108"/>
      <c r="B15" s="33" t="s">
        <v>36</v>
      </c>
      <c r="C15" s="34" t="s">
        <v>37</v>
      </c>
      <c r="D15" s="35" t="s">
        <v>38</v>
      </c>
      <c r="E15" s="19" t="s">
        <v>17</v>
      </c>
      <c r="F15" s="22">
        <v>4520205000</v>
      </c>
      <c r="G15" s="22">
        <v>3350394288</v>
      </c>
      <c r="H15" s="21">
        <f t="shared" si="0"/>
        <v>0.74120405778056531</v>
      </c>
      <c r="I15" s="22">
        <v>2769821288</v>
      </c>
      <c r="J15" s="21">
        <f t="shared" si="1"/>
        <v>0.61276452904237755</v>
      </c>
      <c r="K15" s="22">
        <v>14117681</v>
      </c>
      <c r="L15" s="21">
        <f t="shared" si="2"/>
        <v>3.1232391008814866E-3</v>
      </c>
      <c r="M15" s="23">
        <f t="shared" si="3"/>
        <v>5.0969645807704541E-3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108"/>
      <c r="B16" s="90" t="s">
        <v>39</v>
      </c>
      <c r="C16" s="83"/>
      <c r="D16" s="84"/>
      <c r="E16" s="24" t="s">
        <v>17</v>
      </c>
      <c r="F16" s="25">
        <f t="shared" ref="F16:G16" si="7">F13+F14+F15</f>
        <v>59326636000</v>
      </c>
      <c r="G16" s="25">
        <f t="shared" si="7"/>
        <v>31439183728</v>
      </c>
      <c r="H16" s="26">
        <f t="shared" si="0"/>
        <v>0.52993370006686369</v>
      </c>
      <c r="I16" s="25">
        <f>I13+I14+I15</f>
        <v>30502994897</v>
      </c>
      <c r="J16" s="26">
        <f t="shared" si="1"/>
        <v>0.51415345540576407</v>
      </c>
      <c r="K16" s="25">
        <f>K13+K14+K15</f>
        <v>714341833</v>
      </c>
      <c r="L16" s="26">
        <f t="shared" si="2"/>
        <v>1.2040828220902328E-2</v>
      </c>
      <c r="M16" s="27">
        <f t="shared" si="3"/>
        <v>2.3418744140112493E-2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5" customHeight="1" x14ac:dyDescent="0.25">
      <c r="A17" s="108"/>
      <c r="B17" s="33" t="s">
        <v>40</v>
      </c>
      <c r="C17" s="34" t="s">
        <v>41</v>
      </c>
      <c r="D17" s="35" t="s">
        <v>42</v>
      </c>
      <c r="E17" s="19" t="s">
        <v>17</v>
      </c>
      <c r="F17" s="22">
        <v>8602671000</v>
      </c>
      <c r="G17" s="22">
        <v>4826367756</v>
      </c>
      <c r="H17" s="21">
        <f t="shared" si="0"/>
        <v>0.56103130713705085</v>
      </c>
      <c r="I17" s="22">
        <v>4465970256</v>
      </c>
      <c r="J17" s="21">
        <f t="shared" si="1"/>
        <v>0.51913763248646849</v>
      </c>
      <c r="K17" s="22">
        <v>21557012</v>
      </c>
      <c r="L17" s="21">
        <f t="shared" si="2"/>
        <v>2.5058510316156458E-3</v>
      </c>
      <c r="M17" s="23">
        <f t="shared" si="3"/>
        <v>4.8269492997716013E-3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108"/>
      <c r="B18" s="90" t="s">
        <v>24</v>
      </c>
      <c r="C18" s="83"/>
      <c r="D18" s="84"/>
      <c r="E18" s="24" t="s">
        <v>17</v>
      </c>
      <c r="F18" s="25">
        <f t="shared" ref="F18:G18" si="8">F17</f>
        <v>8602671000</v>
      </c>
      <c r="G18" s="25">
        <f t="shared" si="8"/>
        <v>4826367756</v>
      </c>
      <c r="H18" s="26">
        <f t="shared" si="0"/>
        <v>0.56103130713705085</v>
      </c>
      <c r="I18" s="25">
        <f>I17</f>
        <v>4465970256</v>
      </c>
      <c r="J18" s="26">
        <f t="shared" si="1"/>
        <v>0.51913763248646849</v>
      </c>
      <c r="K18" s="25">
        <f>K17</f>
        <v>21557012</v>
      </c>
      <c r="L18" s="26">
        <f t="shared" si="2"/>
        <v>2.5058510316156458E-3</v>
      </c>
      <c r="M18" s="27">
        <f t="shared" si="3"/>
        <v>4.8269492997716013E-3</v>
      </c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0.5" customHeight="1" x14ac:dyDescent="0.25">
      <c r="A19" s="108"/>
      <c r="B19" s="33" t="s">
        <v>43</v>
      </c>
      <c r="C19" s="34" t="s">
        <v>44</v>
      </c>
      <c r="D19" s="35" t="s">
        <v>45</v>
      </c>
      <c r="E19" s="19" t="s">
        <v>17</v>
      </c>
      <c r="F19" s="22">
        <v>25561813000</v>
      </c>
      <c r="G19" s="22">
        <v>23055637460</v>
      </c>
      <c r="H19" s="21">
        <f t="shared" si="0"/>
        <v>0.90195626812542595</v>
      </c>
      <c r="I19" s="22">
        <v>23055637460</v>
      </c>
      <c r="J19" s="21">
        <f t="shared" si="1"/>
        <v>0.90195626812542595</v>
      </c>
      <c r="K19" s="22">
        <v>605678233</v>
      </c>
      <c r="L19" s="21">
        <f t="shared" si="2"/>
        <v>2.3694650805872026E-2</v>
      </c>
      <c r="M19" s="23">
        <f t="shared" si="3"/>
        <v>2.6270287865638568E-2</v>
      </c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0.5" customHeight="1" x14ac:dyDescent="0.25">
      <c r="A20" s="108"/>
      <c r="B20" s="33" t="s">
        <v>46</v>
      </c>
      <c r="C20" s="34" t="s">
        <v>47</v>
      </c>
      <c r="D20" s="35" t="s">
        <v>48</v>
      </c>
      <c r="E20" s="19" t="s">
        <v>17</v>
      </c>
      <c r="F20" s="22">
        <v>2105948000</v>
      </c>
      <c r="G20" s="22">
        <v>968490000</v>
      </c>
      <c r="H20" s="21">
        <f t="shared" si="0"/>
        <v>0.45988315001130131</v>
      </c>
      <c r="I20" s="22">
        <v>865634000</v>
      </c>
      <c r="J20" s="21">
        <f t="shared" si="1"/>
        <v>0.41104243789495276</v>
      </c>
      <c r="K20" s="22">
        <v>9946333</v>
      </c>
      <c r="L20" s="21">
        <f t="shared" si="2"/>
        <v>4.7229717922759725E-3</v>
      </c>
      <c r="M20" s="23">
        <f t="shared" si="3"/>
        <v>1.1490229126859619E-2</v>
      </c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08"/>
      <c r="B21" s="91" t="s">
        <v>49</v>
      </c>
      <c r="C21" s="94" t="s">
        <v>50</v>
      </c>
      <c r="D21" s="97" t="s">
        <v>51</v>
      </c>
      <c r="E21" s="19" t="s">
        <v>17</v>
      </c>
      <c r="F21" s="22">
        <f t="shared" ref="F21:G21" si="9">F22+F23</f>
        <v>105633880000</v>
      </c>
      <c r="G21" s="22">
        <f t="shared" si="9"/>
        <v>72957460994</v>
      </c>
      <c r="H21" s="21">
        <f t="shared" si="0"/>
        <v>0.69066345943176566</v>
      </c>
      <c r="I21" s="22">
        <f>I22+I23</f>
        <v>71799632215</v>
      </c>
      <c r="J21" s="21">
        <f t="shared" si="1"/>
        <v>0.67970268833256908</v>
      </c>
      <c r="K21" s="22">
        <f>K22+K23</f>
        <v>839667331</v>
      </c>
      <c r="L21" s="21">
        <f t="shared" si="2"/>
        <v>7.9488449255106404E-3</v>
      </c>
      <c r="M21" s="23">
        <f t="shared" si="3"/>
        <v>1.1694590976255463E-2</v>
      </c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08"/>
      <c r="B22" s="92"/>
      <c r="C22" s="95"/>
      <c r="D22" s="95"/>
      <c r="E22" s="36" t="s">
        <v>52</v>
      </c>
      <c r="F22" s="22">
        <v>97451839000</v>
      </c>
      <c r="G22" s="22">
        <v>72245954215</v>
      </c>
      <c r="H22" s="21">
        <f t="shared" si="0"/>
        <v>0.74135034244966891</v>
      </c>
      <c r="I22" s="22">
        <v>71799632215</v>
      </c>
      <c r="J22" s="21">
        <f t="shared" si="1"/>
        <v>0.73677041861672821</v>
      </c>
      <c r="K22" s="22">
        <v>839667331</v>
      </c>
      <c r="L22" s="21">
        <f t="shared" si="2"/>
        <v>8.6162286891271495E-3</v>
      </c>
      <c r="M22" s="23">
        <f t="shared" si="3"/>
        <v>1.1694590976255463E-2</v>
      </c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08"/>
      <c r="B23" s="93"/>
      <c r="C23" s="96"/>
      <c r="D23" s="96"/>
      <c r="E23" s="36" t="s">
        <v>53</v>
      </c>
      <c r="F23" s="22">
        <v>8182041000</v>
      </c>
      <c r="G23" s="22">
        <v>711506779</v>
      </c>
      <c r="H23" s="21">
        <f t="shared" si="0"/>
        <v>8.6959571456559553E-2</v>
      </c>
      <c r="I23" s="22">
        <v>0</v>
      </c>
      <c r="J23" s="21">
        <f t="shared" si="1"/>
        <v>0</v>
      </c>
      <c r="K23" s="22">
        <v>0</v>
      </c>
      <c r="L23" s="21">
        <f t="shared" si="2"/>
        <v>0</v>
      </c>
      <c r="M23" s="23" t="str">
        <f t="shared" si="3"/>
        <v>-</v>
      </c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08"/>
      <c r="B24" s="91" t="s">
        <v>54</v>
      </c>
      <c r="C24" s="94" t="s">
        <v>55</v>
      </c>
      <c r="D24" s="97" t="s">
        <v>56</v>
      </c>
      <c r="E24" s="19" t="s">
        <v>17</v>
      </c>
      <c r="F24" s="22">
        <f t="shared" ref="F24:G24" si="10">F25+F26</f>
        <v>176720781000</v>
      </c>
      <c r="G24" s="22">
        <f t="shared" si="10"/>
        <v>74460839239</v>
      </c>
      <c r="H24" s="21">
        <f t="shared" si="0"/>
        <v>0.42134738663813398</v>
      </c>
      <c r="I24" s="22">
        <f>I25+I26</f>
        <v>32136628588</v>
      </c>
      <c r="J24" s="21">
        <f t="shared" si="1"/>
        <v>0.18184974288903805</v>
      </c>
      <c r="K24" s="22">
        <f>K25+K26</f>
        <v>7632388276</v>
      </c>
      <c r="L24" s="21">
        <f t="shared" si="2"/>
        <v>4.3188968681617583E-2</v>
      </c>
      <c r="M24" s="23">
        <f t="shared" si="3"/>
        <v>0.2374981014296558</v>
      </c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08"/>
      <c r="B25" s="92"/>
      <c r="C25" s="95"/>
      <c r="D25" s="95"/>
      <c r="E25" s="36" t="s">
        <v>52</v>
      </c>
      <c r="F25" s="22">
        <v>160813575000</v>
      </c>
      <c r="G25" s="22">
        <v>74460839239</v>
      </c>
      <c r="H25" s="21">
        <f t="shared" si="0"/>
        <v>0.46302583123968233</v>
      </c>
      <c r="I25" s="22">
        <v>32136628588</v>
      </c>
      <c r="J25" s="21">
        <f t="shared" si="1"/>
        <v>0.19983778476412828</v>
      </c>
      <c r="K25" s="22">
        <v>7632388276</v>
      </c>
      <c r="L25" s="21">
        <f t="shared" si="2"/>
        <v>4.7461094475388661E-2</v>
      </c>
      <c r="M25" s="23">
        <f t="shared" si="3"/>
        <v>0.2374981014296558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08"/>
      <c r="B26" s="93"/>
      <c r="C26" s="96"/>
      <c r="D26" s="96"/>
      <c r="E26" s="36" t="s">
        <v>53</v>
      </c>
      <c r="F26" s="22">
        <v>15907206000</v>
      </c>
      <c r="G26" s="22">
        <v>0</v>
      </c>
      <c r="H26" s="21">
        <f t="shared" si="0"/>
        <v>0</v>
      </c>
      <c r="I26" s="22">
        <v>0</v>
      </c>
      <c r="J26" s="21">
        <f t="shared" si="1"/>
        <v>0</v>
      </c>
      <c r="K26" s="22">
        <v>0</v>
      </c>
      <c r="L26" s="21">
        <f t="shared" si="2"/>
        <v>0</v>
      </c>
      <c r="M26" s="23" t="str">
        <f t="shared" si="3"/>
        <v>-</v>
      </c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 x14ac:dyDescent="0.25">
      <c r="A27" s="108"/>
      <c r="B27" s="37" t="s">
        <v>57</v>
      </c>
      <c r="C27" s="17" t="s">
        <v>58</v>
      </c>
      <c r="D27" s="18" t="s">
        <v>59</v>
      </c>
      <c r="E27" s="19" t="s">
        <v>17</v>
      </c>
      <c r="F27" s="22">
        <v>73821831000</v>
      </c>
      <c r="G27" s="22">
        <v>34154203448</v>
      </c>
      <c r="H27" s="21">
        <f t="shared" si="0"/>
        <v>0.46265722463589393</v>
      </c>
      <c r="I27" s="22">
        <v>23793821463</v>
      </c>
      <c r="J27" s="21">
        <f t="shared" si="1"/>
        <v>0.32231416019740827</v>
      </c>
      <c r="K27" s="22">
        <v>1511768690</v>
      </c>
      <c r="L27" s="21">
        <f t="shared" si="2"/>
        <v>2.0478612756164229E-2</v>
      </c>
      <c r="M27" s="23">
        <f t="shared" si="3"/>
        <v>6.3536187003455452E-2</v>
      </c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5">
      <c r="A28" s="108"/>
      <c r="B28" s="90" t="s">
        <v>60</v>
      </c>
      <c r="C28" s="83"/>
      <c r="D28" s="84"/>
      <c r="E28" s="24" t="s">
        <v>17</v>
      </c>
      <c r="F28" s="25">
        <f t="shared" ref="F28:G28" si="11">F19+F20+F21+F24+F27</f>
        <v>383844253000</v>
      </c>
      <c r="G28" s="25">
        <f t="shared" si="11"/>
        <v>205596631141</v>
      </c>
      <c r="H28" s="26">
        <f t="shared" si="0"/>
        <v>0.53562513840997905</v>
      </c>
      <c r="I28" s="25">
        <f>I19+I20+I21+I24+I27</f>
        <v>151651353726</v>
      </c>
      <c r="J28" s="26">
        <f t="shared" si="1"/>
        <v>0.39508564356700165</v>
      </c>
      <c r="K28" s="25">
        <f>K19+K20+K21+K24+K27</f>
        <v>10599448863</v>
      </c>
      <c r="L28" s="26">
        <f t="shared" si="2"/>
        <v>2.7613931380131931E-2</v>
      </c>
      <c r="M28" s="27">
        <f t="shared" si="3"/>
        <v>6.9893532781453618E-2</v>
      </c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1.25" customHeight="1" x14ac:dyDescent="0.25">
      <c r="A29" s="108"/>
      <c r="B29" s="37" t="s">
        <v>61</v>
      </c>
      <c r="C29" s="17" t="s">
        <v>62</v>
      </c>
      <c r="D29" s="18" t="s">
        <v>63</v>
      </c>
      <c r="E29" s="19" t="s">
        <v>17</v>
      </c>
      <c r="F29" s="22">
        <v>40156486000</v>
      </c>
      <c r="G29" s="22">
        <v>19671514046</v>
      </c>
      <c r="H29" s="21">
        <f t="shared" si="0"/>
        <v>0.4898714007495576</v>
      </c>
      <c r="I29" s="22">
        <v>17761513309</v>
      </c>
      <c r="J29" s="21">
        <f t="shared" si="1"/>
        <v>0.44230745959693785</v>
      </c>
      <c r="K29" s="22">
        <v>5842766</v>
      </c>
      <c r="L29" s="21">
        <f t="shared" si="2"/>
        <v>1.4549993243930757E-4</v>
      </c>
      <c r="M29" s="23">
        <f t="shared" si="3"/>
        <v>3.2895654206668254E-4</v>
      </c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1.25" customHeight="1" x14ac:dyDescent="0.25">
      <c r="A30" s="108"/>
      <c r="B30" s="37" t="s">
        <v>64</v>
      </c>
      <c r="C30" s="17" t="s">
        <v>65</v>
      </c>
      <c r="D30" s="18" t="s">
        <v>66</v>
      </c>
      <c r="E30" s="19" t="s">
        <v>17</v>
      </c>
      <c r="F30" s="22">
        <v>44778066000</v>
      </c>
      <c r="G30" s="22">
        <v>34247307689</v>
      </c>
      <c r="H30" s="21">
        <f t="shared" si="0"/>
        <v>0.76482328846002412</v>
      </c>
      <c r="I30" s="22">
        <v>29991655689</v>
      </c>
      <c r="J30" s="21">
        <f t="shared" si="1"/>
        <v>0.66978452550853806</v>
      </c>
      <c r="K30" s="22">
        <v>593391817</v>
      </c>
      <c r="L30" s="21">
        <f t="shared" si="2"/>
        <v>1.3251841135791797E-2</v>
      </c>
      <c r="M30" s="23">
        <f t="shared" si="3"/>
        <v>1.978523037051394E-2</v>
      </c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5">
      <c r="A31" s="108"/>
      <c r="B31" s="90" t="s">
        <v>67</v>
      </c>
      <c r="C31" s="83"/>
      <c r="D31" s="84"/>
      <c r="E31" s="24" t="s">
        <v>17</v>
      </c>
      <c r="F31" s="25">
        <f t="shared" ref="F31:G31" si="12">F29+F30</f>
        <v>84934552000</v>
      </c>
      <c r="G31" s="25">
        <f t="shared" si="12"/>
        <v>53918821735</v>
      </c>
      <c r="H31" s="26">
        <f t="shared" si="0"/>
        <v>0.63482788176712812</v>
      </c>
      <c r="I31" s="25">
        <f>I29+I30</f>
        <v>47753168998</v>
      </c>
      <c r="J31" s="26">
        <f t="shared" si="1"/>
        <v>0.56223489585251474</v>
      </c>
      <c r="K31" s="25">
        <f>K29+K30</f>
        <v>599234583</v>
      </c>
      <c r="L31" s="26">
        <f t="shared" si="2"/>
        <v>7.0552510007941176E-3</v>
      </c>
      <c r="M31" s="27">
        <f t="shared" si="3"/>
        <v>1.2548582545905951E-2</v>
      </c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108"/>
      <c r="B32" s="89" t="s">
        <v>68</v>
      </c>
      <c r="C32" s="83"/>
      <c r="D32" s="84"/>
      <c r="E32" s="29" t="s">
        <v>17</v>
      </c>
      <c r="F32" s="30">
        <f t="shared" ref="F32:G32" si="13">F16+F18+F28+F31</f>
        <v>536708112000</v>
      </c>
      <c r="G32" s="30">
        <f t="shared" si="13"/>
        <v>295781004360</v>
      </c>
      <c r="H32" s="31">
        <f t="shared" si="0"/>
        <v>0.55110216847253468</v>
      </c>
      <c r="I32" s="30">
        <f>I16+I18+I28+I31</f>
        <v>234373487877</v>
      </c>
      <c r="J32" s="31">
        <f t="shared" si="1"/>
        <v>0.4366870606885852</v>
      </c>
      <c r="K32" s="30">
        <f>K16+K18+K28+K31</f>
        <v>11934582291</v>
      </c>
      <c r="L32" s="31">
        <f t="shared" si="2"/>
        <v>2.2236634819113747E-2</v>
      </c>
      <c r="M32" s="32">
        <f t="shared" si="3"/>
        <v>5.0921212971252572E-2</v>
      </c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109"/>
      <c r="B33" s="98" t="s">
        <v>69</v>
      </c>
      <c r="C33" s="99"/>
      <c r="D33" s="99"/>
      <c r="E33" s="100"/>
      <c r="F33" s="38">
        <f t="shared" ref="F33:G33" si="14">F12+F32</f>
        <v>633015780000</v>
      </c>
      <c r="G33" s="38">
        <f t="shared" si="14"/>
        <v>358074397353</v>
      </c>
      <c r="H33" s="39">
        <f t="shared" si="0"/>
        <v>0.56566425145515331</v>
      </c>
      <c r="I33" s="38">
        <f>I12+I32</f>
        <v>289910505936</v>
      </c>
      <c r="J33" s="39">
        <f t="shared" si="1"/>
        <v>0.4579830631331181</v>
      </c>
      <c r="K33" s="38">
        <f>K12+K32</f>
        <v>13491323639</v>
      </c>
      <c r="L33" s="39">
        <f t="shared" si="2"/>
        <v>2.1312776182293592E-2</v>
      </c>
      <c r="M33" s="40">
        <f t="shared" si="3"/>
        <v>4.6536166723044919E-2</v>
      </c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1"/>
      <c r="B34" s="1"/>
      <c r="C34" s="1"/>
      <c r="D34" s="2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5">
      <c r="A35" s="1"/>
      <c r="B35" s="1"/>
      <c r="C35" s="1"/>
      <c r="D35" s="2"/>
      <c r="E35" s="3"/>
      <c r="F35" s="1"/>
      <c r="G35" s="41"/>
      <c r="H35" s="1"/>
      <c r="I35" s="4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5">
      <c r="A36" s="1"/>
      <c r="B36" s="1"/>
      <c r="C36" s="1"/>
      <c r="D36" s="2"/>
      <c r="E36" s="3"/>
      <c r="F36" s="1"/>
      <c r="G36" s="4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5">
      <c r="A37" s="1"/>
      <c r="B37" s="1"/>
      <c r="C37" s="1"/>
      <c r="D37" s="2"/>
      <c r="E37" s="3"/>
      <c r="F37" s="1"/>
      <c r="G37" s="43"/>
      <c r="H37" s="1"/>
      <c r="I37" s="43"/>
      <c r="J37" s="1"/>
      <c r="K37" s="4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5">
      <c r="A38" s="1"/>
      <c r="B38" s="1"/>
      <c r="C38" s="1"/>
      <c r="D38" s="2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1"/>
      <c r="B39" s="1"/>
      <c r="C39" s="1"/>
      <c r="D39" s="2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1"/>
      <c r="B40" s="1"/>
      <c r="C40" s="1"/>
      <c r="D40" s="2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1"/>
      <c r="C41" s="1"/>
      <c r="D41" s="2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"/>
      <c r="C42" s="1"/>
      <c r="D42" s="2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"/>
      <c r="C43" s="1"/>
      <c r="D43" s="2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2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2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2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2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2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2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2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2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2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2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2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2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2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2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2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2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2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2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2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2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2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2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2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2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2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2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2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2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2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2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2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2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2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2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2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2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2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2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2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2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2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2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2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2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2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2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2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2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2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2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2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2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2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2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2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2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2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2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2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2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2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2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2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2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2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2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2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2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2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2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2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2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2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2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2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2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2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2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2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2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2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2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2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2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2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2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2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2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2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2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2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2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2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2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2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2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2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2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2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2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2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2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2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2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2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2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2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2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2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2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2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2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2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2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2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2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2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2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2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2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2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2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2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2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2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2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2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2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2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2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2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2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2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2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2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2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2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2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2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2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2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2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2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2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2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2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2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2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2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2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2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2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2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2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2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2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2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2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2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2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2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2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2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2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2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2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2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2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2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2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2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2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2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2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2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2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2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2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2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2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2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2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2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2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2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2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2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2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2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2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2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2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2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2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2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2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2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2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2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2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2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2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2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2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2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2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2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2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2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2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2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2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2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2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2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2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2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2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2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2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2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2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2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2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2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2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2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2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2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2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2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2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2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2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2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2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2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2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2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2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2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2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2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2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2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2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2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2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2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2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2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2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2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2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2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2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2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2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2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2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2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2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2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2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2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2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2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2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2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2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2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2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2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2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2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2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2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2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2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2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2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2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2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2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2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2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2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2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2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2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2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2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2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2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2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2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2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2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2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2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2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2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2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2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2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2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2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2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2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2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2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2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2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2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2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2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2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2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2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2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2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2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2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2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2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2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2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2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2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2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2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2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2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2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2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2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2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2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2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2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2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2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2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2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2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2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2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2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2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2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2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2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2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2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2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2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2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2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2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2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2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2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2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2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2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2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2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2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2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2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2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2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2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2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2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2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2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2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2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2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2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2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2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2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2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2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2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2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2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2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2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2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2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2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2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2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2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2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2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2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2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2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2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2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2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2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2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2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2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2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2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2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2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2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2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2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2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2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2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2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2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2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2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2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2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2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2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2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2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2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2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2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2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2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2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2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2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2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2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2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2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2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2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2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2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2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2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2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2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2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2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2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2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2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2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2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2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2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2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2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2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2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2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2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2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2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2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2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2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2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2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2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2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2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2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2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2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2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2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2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2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2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2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2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2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2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2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2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2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2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2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2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2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2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2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2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2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2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2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2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2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2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2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2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2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2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2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2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2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2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2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2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2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2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2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2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2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2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2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2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2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2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2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2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2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2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2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2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2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2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2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2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2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2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2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2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2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2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2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2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2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2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2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2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2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2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2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2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2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2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2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2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2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2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2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2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2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2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2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2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2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2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2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2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2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2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2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2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2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2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2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2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2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2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2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2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2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2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2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2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2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2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2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2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2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2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2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2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2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2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2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2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2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2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2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2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2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2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2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2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2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2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2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2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2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2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2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2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2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2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2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2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2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2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2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2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2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2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2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2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2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2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2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2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2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2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2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2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2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2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2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2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2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2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2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2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2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2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2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2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2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2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2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2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2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2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2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2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2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2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2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2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2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2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2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2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2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2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2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2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2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2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2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2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2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2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2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2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2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2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2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2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2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2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2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2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2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2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2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2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2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2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2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2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2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2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2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2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2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2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2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2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2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2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2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2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2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2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2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2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2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2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2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2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2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2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2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2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2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2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2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2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2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2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2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2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2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2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2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2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2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2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2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2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2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2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2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2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2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2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2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2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2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2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2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2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2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2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2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2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2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2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2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2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2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2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2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2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2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2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2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2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autoFilter ref="A5:M5" xr:uid="{00000000-0009-0000-0000-000001000000}"/>
  <mergeCells count="21">
    <mergeCell ref="B1:M1"/>
    <mergeCell ref="B2:M2"/>
    <mergeCell ref="B3:M3"/>
    <mergeCell ref="B5:D5"/>
    <mergeCell ref="E5:F5"/>
    <mergeCell ref="B32:D32"/>
    <mergeCell ref="B33:E33"/>
    <mergeCell ref="A6:A33"/>
    <mergeCell ref="B9:D9"/>
    <mergeCell ref="B24:B26"/>
    <mergeCell ref="C24:C26"/>
    <mergeCell ref="D24:D26"/>
    <mergeCell ref="B28:D28"/>
    <mergeCell ref="B31:D31"/>
    <mergeCell ref="B11:D11"/>
    <mergeCell ref="B12:D12"/>
    <mergeCell ref="B16:D16"/>
    <mergeCell ref="B18:D18"/>
    <mergeCell ref="B21:B23"/>
    <mergeCell ref="C21:C23"/>
    <mergeCell ref="D21:D23"/>
  </mergeCells>
  <pageMargins left="0.70866141732283472" right="0.70866141732283472" top="0.74803149606299213" bottom="0.74803149606299213" header="0" footer="0"/>
  <pageSetup scale="3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pane ySplit="5" topLeftCell="A6" activePane="bottomLeft" state="frozen"/>
      <selection pane="bottomLeft" activeCell="D17" sqref="D17"/>
    </sheetView>
  </sheetViews>
  <sheetFormatPr baseColWidth="10" defaultColWidth="14.42578125" defaultRowHeight="15" customHeight="1" x14ac:dyDescent="0.25"/>
  <cols>
    <col min="1" max="1" width="8.5703125" customWidth="1"/>
    <col min="2" max="2" width="27.85546875" customWidth="1"/>
    <col min="3" max="3" width="23" customWidth="1"/>
    <col min="4" max="4" width="22.42578125" customWidth="1"/>
    <col min="5" max="5" width="12.5703125" customWidth="1"/>
    <col min="6" max="6" width="22.140625" customWidth="1"/>
    <col min="7" max="7" width="14.85546875" customWidth="1"/>
    <col min="8" max="8" width="19.85546875" customWidth="1"/>
    <col min="9" max="9" width="13.140625" customWidth="1"/>
    <col min="10" max="26" width="11.42578125" customWidth="1"/>
  </cols>
  <sheetData>
    <row r="1" spans="1:26" ht="22.5" customHeight="1" x14ac:dyDescent="0.25">
      <c r="A1" s="110" t="s">
        <v>72</v>
      </c>
      <c r="B1" s="111"/>
      <c r="C1" s="111"/>
      <c r="D1" s="111"/>
      <c r="E1" s="111"/>
      <c r="F1" s="111"/>
      <c r="G1" s="111"/>
      <c r="H1" s="111"/>
      <c r="I1" s="111"/>
      <c r="J1" s="112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22.5" customHeight="1" x14ac:dyDescent="0.25">
      <c r="A2" s="113" t="s">
        <v>73</v>
      </c>
      <c r="B2" s="99"/>
      <c r="C2" s="99"/>
      <c r="D2" s="99"/>
      <c r="E2" s="99"/>
      <c r="F2" s="99"/>
      <c r="G2" s="99"/>
      <c r="H2" s="99"/>
      <c r="I2" s="99"/>
      <c r="J2" s="114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6.75" customHeight="1" x14ac:dyDescent="0.25">
      <c r="A3" s="115"/>
      <c r="B3" s="116"/>
      <c r="C3" s="116"/>
      <c r="D3" s="116"/>
      <c r="E3" s="116"/>
      <c r="F3" s="116"/>
      <c r="G3" s="116"/>
      <c r="H3" s="116"/>
      <c r="I3" s="116"/>
      <c r="J3" s="117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6.75" customHeight="1" x14ac:dyDescent="0.25">
      <c r="A4" s="118"/>
      <c r="B4" s="119"/>
      <c r="C4" s="119"/>
      <c r="D4" s="119"/>
      <c r="E4" s="119"/>
      <c r="F4" s="119"/>
      <c r="G4" s="119"/>
      <c r="H4" s="119"/>
      <c r="I4" s="119"/>
      <c r="J4" s="120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1.5" customHeight="1" x14ac:dyDescent="0.25">
      <c r="A5" s="121" t="s">
        <v>74</v>
      </c>
      <c r="B5" s="84"/>
      <c r="C5" s="46" t="s">
        <v>75</v>
      </c>
      <c r="D5" s="46" t="s">
        <v>6</v>
      </c>
      <c r="E5" s="47" t="s">
        <v>7</v>
      </c>
      <c r="F5" s="46" t="s">
        <v>71</v>
      </c>
      <c r="G5" s="48" t="s">
        <v>9</v>
      </c>
      <c r="H5" s="46" t="s">
        <v>10</v>
      </c>
      <c r="I5" s="49" t="s">
        <v>11</v>
      </c>
      <c r="J5" s="50" t="s">
        <v>12</v>
      </c>
      <c r="K5" s="51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30.75" customHeight="1" x14ac:dyDescent="0.25">
      <c r="A6" s="52" t="s">
        <v>76</v>
      </c>
      <c r="B6" s="53" t="s">
        <v>77</v>
      </c>
      <c r="C6" s="54">
        <v>142016533000</v>
      </c>
      <c r="D6" s="54">
        <v>141120681610</v>
      </c>
      <c r="E6" s="55">
        <f t="shared" ref="E6:E9" si="0">+D6/C6</f>
        <v>0.99369192184124089</v>
      </c>
      <c r="F6" s="56">
        <v>19190647932</v>
      </c>
      <c r="G6" s="55">
        <f t="shared" ref="G6:G9" si="1">+F6/C6</f>
        <v>0.13512967488088165</v>
      </c>
      <c r="H6" s="56">
        <v>16134430463</v>
      </c>
      <c r="I6" s="55">
        <f t="shared" ref="I6:I9" si="2">+H6/C6</f>
        <v>0.11360952223076731</v>
      </c>
      <c r="J6" s="57">
        <f>+H6/F6</f>
        <v>0.84074443552769151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30.75" customHeight="1" x14ac:dyDescent="0.25">
      <c r="A7" s="52" t="s">
        <v>78</v>
      </c>
      <c r="B7" s="53" t="s">
        <v>79</v>
      </c>
      <c r="C7" s="54">
        <v>22337700000</v>
      </c>
      <c r="D7" s="58">
        <v>18824345642</v>
      </c>
      <c r="E7" s="55">
        <f t="shared" si="0"/>
        <v>0.84271637823052503</v>
      </c>
      <c r="F7" s="56">
        <v>16257549713</v>
      </c>
      <c r="G7" s="55">
        <f t="shared" si="1"/>
        <v>0.72780768445274135</v>
      </c>
      <c r="H7" s="56">
        <v>2324190237</v>
      </c>
      <c r="I7" s="55">
        <f t="shared" si="2"/>
        <v>0.10404787587799998</v>
      </c>
      <c r="J7" s="59">
        <f t="shared" ref="J7:J8" si="3">IFERROR(H7/F7,"-")</f>
        <v>0.14296067230484993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43.5" customHeight="1" x14ac:dyDescent="0.25">
      <c r="A8" s="52" t="s">
        <v>80</v>
      </c>
      <c r="B8" s="53" t="s">
        <v>81</v>
      </c>
      <c r="C8" s="54">
        <v>22975500000</v>
      </c>
      <c r="D8" s="54">
        <v>5975500000</v>
      </c>
      <c r="E8" s="55">
        <f t="shared" si="0"/>
        <v>0.26008139104698486</v>
      </c>
      <c r="F8" s="56">
        <v>5975500000</v>
      </c>
      <c r="G8" s="55">
        <f t="shared" si="1"/>
        <v>0.26008139104698486</v>
      </c>
      <c r="H8" s="56">
        <v>0</v>
      </c>
      <c r="I8" s="55">
        <f t="shared" si="2"/>
        <v>0</v>
      </c>
      <c r="J8" s="60">
        <f t="shared" si="3"/>
        <v>0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32.25" customHeight="1" x14ac:dyDescent="0.25">
      <c r="A9" s="61" t="s">
        <v>82</v>
      </c>
      <c r="B9" s="62" t="s">
        <v>83</v>
      </c>
      <c r="C9" s="63">
        <f t="shared" ref="C9:D9" si="4">SUM(C6:C8)</f>
        <v>187329733000</v>
      </c>
      <c r="D9" s="63">
        <f t="shared" si="4"/>
        <v>165920527252</v>
      </c>
      <c r="E9" s="64">
        <f t="shared" si="0"/>
        <v>0.88571378710073745</v>
      </c>
      <c r="F9" s="63">
        <f>SUM(F6:F8)</f>
        <v>41423697645</v>
      </c>
      <c r="G9" s="64">
        <f t="shared" si="1"/>
        <v>0.22112719097827357</v>
      </c>
      <c r="H9" s="63">
        <f>SUM(H6:H8)</f>
        <v>18458620700</v>
      </c>
      <c r="I9" s="64">
        <f t="shared" si="2"/>
        <v>9.8535456194772886E-2</v>
      </c>
      <c r="J9" s="65">
        <f>+H9/F9</f>
        <v>0.44560533581984629</v>
      </c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2.75" customHeight="1" x14ac:dyDescent="0.25">
      <c r="A10" s="45"/>
      <c r="B10" s="66"/>
      <c r="C10" s="67"/>
      <c r="D10" s="45"/>
      <c r="E10" s="45"/>
      <c r="F10" s="6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2.75" customHeight="1" x14ac:dyDescent="0.25">
      <c r="A11" s="45"/>
      <c r="B11" s="45"/>
      <c r="C11" s="67"/>
      <c r="D11" s="67"/>
      <c r="E11" s="67"/>
      <c r="F11" s="67"/>
      <c r="G11" s="67"/>
      <c r="H11" s="67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2.75" customHeight="1" x14ac:dyDescent="0.25">
      <c r="A12" s="45"/>
      <c r="B12" s="45"/>
      <c r="C12" s="68"/>
      <c r="D12" s="45"/>
      <c r="E12" s="45"/>
      <c r="F12" s="67"/>
      <c r="G12" s="45"/>
      <c r="H12" s="69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2.75" customHeight="1" x14ac:dyDescent="0.25">
      <c r="A13" s="45"/>
      <c r="B13" s="45"/>
      <c r="C13" s="67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2.75" customHeight="1" x14ac:dyDescent="0.25">
      <c r="A14" s="45"/>
      <c r="B14" s="70"/>
      <c r="C14" s="70"/>
      <c r="D14" s="70"/>
      <c r="E14" s="45"/>
      <c r="F14" s="45"/>
      <c r="G14" s="45"/>
      <c r="H14" s="71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2.75" customHeight="1" x14ac:dyDescent="0.25">
      <c r="A15" s="45"/>
      <c r="B15" s="70"/>
      <c r="C15" s="70"/>
      <c r="D15" s="70"/>
      <c r="E15" s="72"/>
      <c r="F15" s="67"/>
      <c r="G15" s="73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2.75" customHeight="1" x14ac:dyDescent="0.25">
      <c r="A16" s="45"/>
      <c r="B16" s="70"/>
      <c r="C16" s="70"/>
      <c r="D16" s="70"/>
      <c r="E16" s="71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2.7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2.75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2.75" customHeight="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2.75" customHeigh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2.75" customHeigh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2.7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2.75" customHeight="1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2.75" customHeigh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2.75" customHeigh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2.75" customHeigh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2.75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2.75" customHeigh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2.7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2.7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2.75" customHeigh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2.7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2.75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2.7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2.7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2.75" customHeigh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2.75" customHeight="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2.75" customHeight="1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2.75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2.75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2.75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2.7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2.75" customHeight="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2.75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2.7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2.75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2.75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2.75" customHeight="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2.7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2.7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2.75" customHeight="1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2.7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2.7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2.7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2.75" customHeigh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2.75" customHeigh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2.75" customHeigh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2.75" customHeight="1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2.75" customHeight="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2.75" customHeight="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2.75" customHeight="1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2.75" customHeight="1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2.75" customHeight="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2.75" customHeight="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2.75" customHeight="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2.75" customHeight="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2.75" customHeight="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2.75" customHeight="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2.75" customHeight="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2.75" customHeight="1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2.75" customHeight="1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2.75" customHeight="1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2.75" customHeight="1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2.75" customHeight="1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2.75" customHeight="1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2.75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2.75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2.75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2.7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2.7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2.75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2.75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2.75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2.75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2.75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2.75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2.75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2.75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2.75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2.75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2.75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2.75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2.75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2.75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2.75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2.75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2.75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2.75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2.75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2.75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2.75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2.75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2.75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2.75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2.75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2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2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2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2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2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2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2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2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2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2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2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2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2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2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2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2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2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2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2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2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2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2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2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2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2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2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2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2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2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2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2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2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2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2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2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2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2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2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2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2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2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2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2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2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2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2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2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2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2.75" customHeight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2.75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2.75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2.75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2.75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2.75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2.75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2.75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2.75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2.75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2.75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2.75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2.75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2.75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2.75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2.75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2.75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2.75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2.75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2.75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2.75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2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2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2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2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2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2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2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2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2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2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2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2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2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2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2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2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2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2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2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2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2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2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2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2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2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2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2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2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2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2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2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2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2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2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2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2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2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2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2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2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2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2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2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2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2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2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2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2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2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2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2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2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2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2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2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2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2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2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2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2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2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2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2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2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2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2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2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2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2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2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2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2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2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2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2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2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2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2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2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2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2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2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2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2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2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2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2.75" customHeight="1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2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2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2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2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2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2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2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2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2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2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2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2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2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2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2.75" customHeight="1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2.75" customHeight="1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2.75" customHeight="1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2.75" customHeight="1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2.75" customHeight="1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2.75" customHeight="1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2.75" customHeight="1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2.75" customHeight="1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2.75" customHeight="1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2.75" customHeight="1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2.75" customHeight="1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2.75" customHeight="1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2.75" customHeight="1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2.75" customHeight="1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2.75" customHeight="1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2.75" customHeight="1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2.75" customHeight="1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2.75" customHeight="1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2.75" customHeight="1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2.75" customHeight="1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2.75" customHeight="1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2.75" customHeight="1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2.75" customHeight="1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2.75" customHeight="1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2.75" customHeight="1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2.75" customHeight="1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2.75" customHeight="1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2.75" customHeight="1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2.75" customHeight="1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2.75" customHeight="1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2.75" customHeight="1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2.75" customHeight="1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2.75" customHeight="1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2.75" customHeight="1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2.75" customHeight="1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2.75" customHeight="1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2.75" customHeight="1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2.75" customHeight="1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2.75" customHeight="1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2.75" customHeight="1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2.75" customHeight="1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2.75" customHeight="1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2.75" customHeight="1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2.75" customHeight="1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2.75" customHeight="1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2.75" customHeight="1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2.75" customHeight="1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2.75" customHeight="1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2.75" customHeight="1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2.75" customHeight="1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2.75" customHeight="1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2.75" customHeight="1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2.75" customHeight="1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2.75" customHeight="1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2.75" customHeight="1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2.75" customHeight="1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2.75" customHeight="1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2.75" customHeight="1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2.75" customHeight="1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2.75" customHeight="1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2.75" customHeight="1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2.75" customHeight="1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2.75" customHeight="1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2.75" customHeight="1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2.75" customHeight="1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2.75" customHeight="1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2.75" customHeight="1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2.75" customHeight="1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2.75" customHeight="1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2.75" customHeight="1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2.75" customHeight="1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2.75" customHeight="1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2.75" customHeight="1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2.75" customHeight="1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2.75" customHeight="1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2.75" customHeight="1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2.75" customHeight="1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2.75" customHeight="1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2.75" customHeight="1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2.75" customHeight="1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2.75" customHeight="1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2.75" customHeight="1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2.75" customHeight="1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2.75" customHeight="1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2.75" customHeight="1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2.75" customHeight="1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2.75" customHeight="1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2.75" customHeight="1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2.75" customHeight="1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2.75" customHeight="1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2.75" customHeight="1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2.75" customHeight="1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2.75" customHeight="1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2.75" customHeight="1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2.75" customHeight="1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2.75" customHeight="1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2.75" customHeight="1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2.75" customHeight="1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2.75" customHeight="1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2.75" customHeight="1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2.75" customHeight="1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2.75" customHeight="1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2.75" customHeight="1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2.75" customHeight="1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2.75" customHeight="1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2.75" customHeight="1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2.75" customHeight="1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2.75" customHeight="1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2.75" customHeight="1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2.75" customHeight="1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2.75" customHeight="1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2.75" customHeight="1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2.75" customHeight="1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2.75" customHeight="1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2.75" customHeight="1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2.75" customHeight="1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2.75" customHeight="1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2.75" customHeight="1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2.75" customHeight="1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2.75" customHeight="1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2.75" customHeight="1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2.75" customHeight="1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2.75" customHeight="1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2.75" customHeight="1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2.75" customHeight="1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2.75" customHeight="1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2.75" customHeight="1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2.75" customHeight="1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2.75" customHeight="1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2.75" customHeight="1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2.75" customHeight="1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2.75" customHeight="1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2.75" customHeight="1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2.75" customHeight="1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2.75" customHeight="1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2.75" customHeight="1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2.75" customHeight="1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2.75" customHeight="1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2.75" customHeight="1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2.75" customHeight="1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2.75" customHeight="1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2.75" customHeight="1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2.75" customHeight="1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2.75" customHeight="1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2.75" customHeight="1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2.75" customHeight="1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2.75" customHeight="1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2.75" customHeight="1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2.75" customHeight="1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2.75" customHeight="1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2.75" customHeight="1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2.75" customHeight="1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2.75" customHeight="1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2.75" customHeight="1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2.75" customHeight="1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2.75" customHeight="1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2.75" customHeight="1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2.75" customHeight="1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2.75" customHeight="1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2.75" customHeight="1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2.75" customHeight="1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2.75" customHeight="1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2.75" customHeight="1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2.75" customHeight="1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2.75" customHeight="1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2.75" customHeight="1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2.75" customHeight="1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2.75" customHeight="1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2.75" customHeight="1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2.75" customHeight="1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2.75" customHeight="1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2.75" customHeight="1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2.75" customHeight="1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2.75" customHeight="1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2.75" customHeight="1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2.75" customHeight="1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2.75" customHeight="1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2.75" customHeight="1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2.75" customHeight="1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2.75" customHeight="1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2.75" customHeight="1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2.75" customHeight="1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2.75" customHeight="1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2.75" customHeight="1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2.75" customHeight="1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2.75" customHeight="1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2.75" customHeight="1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2.75" customHeight="1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2.75" customHeight="1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2.75" customHeight="1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2.75" customHeight="1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2.75" customHeight="1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2.75" customHeight="1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2.75" customHeight="1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2.75" customHeight="1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2.75" customHeight="1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2.75" customHeight="1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2.75" customHeight="1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2.75" customHeight="1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2.75" customHeight="1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2.75" customHeight="1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2.75" customHeight="1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2.75" customHeight="1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2.75" customHeight="1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2.75" customHeight="1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2.75" customHeight="1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2.75" customHeight="1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2.75" customHeight="1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2.75" customHeight="1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2.75" customHeight="1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2.75" customHeight="1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2.75" customHeight="1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2.75" customHeight="1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2.75" customHeight="1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2.75" customHeight="1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2.75" customHeight="1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2.75" customHeight="1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2.75" customHeight="1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2.75" customHeight="1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2.75" customHeight="1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2.75" customHeight="1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2.75" customHeight="1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2.75" customHeight="1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2.75" customHeight="1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2.75" customHeight="1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2.75" customHeight="1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2.75" customHeight="1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2.75" customHeight="1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2.75" customHeight="1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2.75" customHeight="1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2.75" customHeight="1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2.75" customHeight="1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2.75" customHeight="1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2.75" customHeight="1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2.75" customHeight="1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2.75" customHeight="1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2.75" customHeight="1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2.75" customHeight="1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2.75" customHeight="1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2.75" customHeight="1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2.75" customHeight="1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2.75" customHeight="1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2.75" customHeight="1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2.75" customHeight="1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2.75" customHeight="1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2.75" customHeight="1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2.75" customHeight="1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2.75" customHeight="1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2.75" customHeight="1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2.75" customHeight="1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2.75" customHeight="1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2.75" customHeight="1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2.75" customHeight="1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2.75" customHeight="1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2.75" customHeight="1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2.75" customHeight="1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2.75" customHeight="1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2.75" customHeight="1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2.75" customHeight="1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2.75" customHeight="1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2.75" customHeight="1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2.75" customHeight="1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2.75" customHeight="1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2.75" customHeight="1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2.75" customHeight="1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2.75" customHeight="1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2.75" customHeight="1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2.75" customHeight="1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2.75" customHeight="1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2.75" customHeight="1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2.75" customHeight="1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2.75" customHeight="1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2.75" customHeight="1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2.75" customHeight="1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2.75" customHeight="1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2.75" customHeight="1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2.75" customHeight="1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2.75" customHeight="1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2.75" customHeight="1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2.75" customHeight="1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2.75" customHeight="1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2.75" customHeight="1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2.75" customHeight="1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2.75" customHeight="1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2.75" customHeight="1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2.75" customHeight="1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2.75" customHeight="1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2.75" customHeight="1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2.75" customHeight="1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2.75" customHeight="1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2.75" customHeight="1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2.75" customHeight="1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2.75" customHeight="1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2.75" customHeight="1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2.75" customHeight="1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2.75" customHeight="1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2.75" customHeight="1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2.75" customHeight="1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2.75" customHeight="1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2.75" customHeight="1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2.75" customHeight="1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2.75" customHeight="1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2.75" customHeight="1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2.75" customHeight="1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2.75" customHeight="1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2.75" customHeight="1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2.75" customHeight="1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2.75" customHeight="1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2.75" customHeight="1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2.75" customHeight="1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2.75" customHeight="1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2.75" customHeight="1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2.75" customHeight="1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2.75" customHeight="1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2.75" customHeight="1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2.75" customHeight="1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2.75" customHeight="1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2.75" customHeight="1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2.75" customHeight="1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2.75" customHeight="1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2.75" customHeight="1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2.75" customHeight="1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2.75" customHeight="1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2.75" customHeight="1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2.75" customHeight="1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2.75" customHeight="1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2.75" customHeight="1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2.75" customHeight="1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2.75" customHeight="1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2.75" customHeight="1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2.75" customHeight="1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2.75" customHeight="1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2.75" customHeight="1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2.75" customHeight="1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2.75" customHeight="1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2.75" customHeight="1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2.75" customHeight="1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2.75" customHeight="1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2.75" customHeight="1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2.75" customHeight="1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2.75" customHeight="1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2.75" customHeight="1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2.75" customHeight="1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2.75" customHeight="1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2.75" customHeight="1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2.75" customHeight="1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2.75" customHeight="1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2.75" customHeight="1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2.75" customHeight="1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2.75" customHeight="1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2.75" customHeight="1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2.75" customHeight="1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2.75" customHeight="1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2.75" customHeight="1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2.75" customHeight="1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2.75" customHeight="1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2.75" customHeight="1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2.75" customHeight="1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2.75" customHeight="1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2.75" customHeight="1" x14ac:dyDescent="0.25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2.75" customHeight="1" x14ac:dyDescent="0.25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2.75" customHeight="1" x14ac:dyDescent="0.25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2.75" customHeight="1" x14ac:dyDescent="0.25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2.75" customHeight="1" x14ac:dyDescent="0.25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2.75" customHeight="1" x14ac:dyDescent="0.25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2.75" customHeight="1" x14ac:dyDescent="0.25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2.75" customHeight="1" x14ac:dyDescent="0.25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2.75" customHeight="1" x14ac:dyDescent="0.25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2.75" customHeight="1" x14ac:dyDescent="0.25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2.75" customHeight="1" x14ac:dyDescent="0.25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2.75" customHeight="1" x14ac:dyDescent="0.25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2.75" customHeight="1" x14ac:dyDescent="0.25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2.75" customHeight="1" x14ac:dyDescent="0.25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2.75" customHeight="1" x14ac:dyDescent="0.25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2.75" customHeight="1" x14ac:dyDescent="0.25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2.75" customHeight="1" x14ac:dyDescent="0.25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2.75" customHeight="1" x14ac:dyDescent="0.25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2.75" customHeight="1" x14ac:dyDescent="0.25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2.75" customHeight="1" x14ac:dyDescent="0.25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2.75" customHeight="1" x14ac:dyDescent="0.25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2.75" customHeight="1" x14ac:dyDescent="0.25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2.75" customHeight="1" x14ac:dyDescent="0.25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2.75" customHeight="1" x14ac:dyDescent="0.25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2.75" customHeight="1" x14ac:dyDescent="0.25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2.75" customHeight="1" x14ac:dyDescent="0.25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2.75" customHeight="1" x14ac:dyDescent="0.25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2.75" customHeight="1" x14ac:dyDescent="0.25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2.75" customHeight="1" x14ac:dyDescent="0.25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2.75" customHeight="1" x14ac:dyDescent="0.25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2.75" customHeight="1" x14ac:dyDescent="0.25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2.75" customHeight="1" x14ac:dyDescent="0.25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2.75" customHeight="1" x14ac:dyDescent="0.25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2.75" customHeight="1" x14ac:dyDescent="0.25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2.75" customHeight="1" x14ac:dyDescent="0.25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2.75" customHeight="1" x14ac:dyDescent="0.25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2.75" customHeight="1" x14ac:dyDescent="0.25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2.75" customHeight="1" x14ac:dyDescent="0.25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2.75" customHeight="1" x14ac:dyDescent="0.25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2.75" customHeight="1" x14ac:dyDescent="0.25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2.75" customHeight="1" x14ac:dyDescent="0.25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2.75" customHeight="1" x14ac:dyDescent="0.25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2.75" customHeight="1" x14ac:dyDescent="0.25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2.75" customHeight="1" x14ac:dyDescent="0.25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2.75" customHeight="1" x14ac:dyDescent="0.25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2.75" customHeight="1" x14ac:dyDescent="0.25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2.75" customHeight="1" x14ac:dyDescent="0.25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2.75" customHeight="1" x14ac:dyDescent="0.25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2.75" customHeight="1" x14ac:dyDescent="0.25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2.75" customHeight="1" x14ac:dyDescent="0.25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2.75" customHeight="1" x14ac:dyDescent="0.25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2.75" customHeight="1" x14ac:dyDescent="0.25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2.75" customHeight="1" x14ac:dyDescent="0.25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2.75" customHeight="1" x14ac:dyDescent="0.25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2.75" customHeight="1" x14ac:dyDescent="0.25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2.75" customHeight="1" x14ac:dyDescent="0.25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2.75" customHeight="1" x14ac:dyDescent="0.25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2.75" customHeight="1" x14ac:dyDescent="0.25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2.75" customHeight="1" x14ac:dyDescent="0.25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2.75" customHeight="1" x14ac:dyDescent="0.25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2.75" customHeight="1" x14ac:dyDescent="0.25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2.75" customHeight="1" x14ac:dyDescent="0.25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2.75" customHeight="1" x14ac:dyDescent="0.25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2.75" customHeight="1" x14ac:dyDescent="0.25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2.75" customHeight="1" x14ac:dyDescent="0.25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2.75" customHeight="1" x14ac:dyDescent="0.25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2.75" customHeight="1" x14ac:dyDescent="0.25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2.75" customHeight="1" x14ac:dyDescent="0.25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2.75" customHeight="1" x14ac:dyDescent="0.25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2.75" customHeight="1" x14ac:dyDescent="0.25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2.75" customHeight="1" x14ac:dyDescent="0.25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2.75" customHeight="1" x14ac:dyDescent="0.25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2.75" customHeight="1" x14ac:dyDescent="0.25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2.75" customHeight="1" x14ac:dyDescent="0.25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2.75" customHeight="1" x14ac:dyDescent="0.25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2.75" customHeight="1" x14ac:dyDescent="0.25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2.75" customHeight="1" x14ac:dyDescent="0.25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2.75" customHeight="1" x14ac:dyDescent="0.25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2.75" customHeight="1" x14ac:dyDescent="0.25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2.75" customHeight="1" x14ac:dyDescent="0.25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2.75" customHeight="1" x14ac:dyDescent="0.25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2.75" customHeight="1" x14ac:dyDescent="0.25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2.75" customHeight="1" x14ac:dyDescent="0.25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2.75" customHeight="1" x14ac:dyDescent="0.25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2.75" customHeight="1" x14ac:dyDescent="0.25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2.75" customHeight="1" x14ac:dyDescent="0.25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2.75" customHeight="1" x14ac:dyDescent="0.25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2.75" customHeight="1" x14ac:dyDescent="0.25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2.75" customHeight="1" x14ac:dyDescent="0.25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2.75" customHeight="1" x14ac:dyDescent="0.25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2.75" customHeight="1" x14ac:dyDescent="0.25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2.75" customHeight="1" x14ac:dyDescent="0.25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2.75" customHeight="1" x14ac:dyDescent="0.25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2.75" customHeight="1" x14ac:dyDescent="0.25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2.75" customHeight="1" x14ac:dyDescent="0.25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2.75" customHeight="1" x14ac:dyDescent="0.25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2.75" customHeight="1" x14ac:dyDescent="0.25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2.75" customHeight="1" x14ac:dyDescent="0.25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2.75" customHeight="1" x14ac:dyDescent="0.25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2.75" customHeight="1" x14ac:dyDescent="0.25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2.75" customHeight="1" x14ac:dyDescent="0.25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2.75" customHeight="1" x14ac:dyDescent="0.25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2.75" customHeight="1" x14ac:dyDescent="0.25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2.75" customHeight="1" x14ac:dyDescent="0.25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2.75" customHeight="1" x14ac:dyDescent="0.25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2.75" customHeight="1" x14ac:dyDescent="0.25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2.75" customHeight="1" x14ac:dyDescent="0.25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2.75" customHeight="1" x14ac:dyDescent="0.25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2.75" customHeight="1" x14ac:dyDescent="0.25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2.75" customHeight="1" x14ac:dyDescent="0.25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2.75" customHeight="1" x14ac:dyDescent="0.25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2.75" customHeight="1" x14ac:dyDescent="0.25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2.75" customHeight="1" x14ac:dyDescent="0.25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2.75" customHeight="1" x14ac:dyDescent="0.25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2.75" customHeight="1" x14ac:dyDescent="0.25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2.75" customHeight="1" x14ac:dyDescent="0.25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2.75" customHeight="1" x14ac:dyDescent="0.25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2.75" customHeight="1" x14ac:dyDescent="0.25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2.75" customHeight="1" x14ac:dyDescent="0.25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2.75" customHeight="1" x14ac:dyDescent="0.25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2.75" customHeight="1" x14ac:dyDescent="0.25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2.75" customHeight="1" x14ac:dyDescent="0.25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2.75" customHeight="1" x14ac:dyDescent="0.25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2.75" customHeight="1" x14ac:dyDescent="0.25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2.75" customHeight="1" x14ac:dyDescent="0.25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2.75" customHeight="1" x14ac:dyDescent="0.25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2.75" customHeight="1" x14ac:dyDescent="0.25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2.75" customHeight="1" x14ac:dyDescent="0.25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2.75" customHeight="1" x14ac:dyDescent="0.25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2.75" customHeight="1" x14ac:dyDescent="0.25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2.75" customHeight="1" x14ac:dyDescent="0.25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2.75" customHeight="1" x14ac:dyDescent="0.25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2.75" customHeight="1" x14ac:dyDescent="0.25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2.75" customHeight="1" x14ac:dyDescent="0.25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2.75" customHeight="1" x14ac:dyDescent="0.25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2.75" customHeight="1" x14ac:dyDescent="0.25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2.75" customHeight="1" x14ac:dyDescent="0.25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2.75" customHeight="1" x14ac:dyDescent="0.25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2.75" customHeight="1" x14ac:dyDescent="0.25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2.75" customHeight="1" x14ac:dyDescent="0.25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2.75" customHeight="1" x14ac:dyDescent="0.25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2.75" customHeight="1" x14ac:dyDescent="0.25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2.75" customHeight="1" x14ac:dyDescent="0.25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2.75" customHeight="1" x14ac:dyDescent="0.25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2.75" customHeight="1" x14ac:dyDescent="0.25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2.75" customHeight="1" x14ac:dyDescent="0.25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2.75" customHeight="1" x14ac:dyDescent="0.25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2.75" customHeight="1" x14ac:dyDescent="0.25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2.75" customHeight="1" x14ac:dyDescent="0.25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2.75" customHeight="1" x14ac:dyDescent="0.25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2.75" customHeight="1" x14ac:dyDescent="0.25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2.75" customHeight="1" x14ac:dyDescent="0.25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2.75" customHeight="1" x14ac:dyDescent="0.25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2.75" customHeight="1" x14ac:dyDescent="0.25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2.75" customHeight="1" x14ac:dyDescent="0.25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2.75" customHeight="1" x14ac:dyDescent="0.25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2.75" customHeight="1" x14ac:dyDescent="0.25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2.75" customHeight="1" x14ac:dyDescent="0.25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2.75" customHeight="1" x14ac:dyDescent="0.25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2.75" customHeight="1" x14ac:dyDescent="0.25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2.75" customHeight="1" x14ac:dyDescent="0.25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2.75" customHeight="1" x14ac:dyDescent="0.25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2.75" customHeight="1" x14ac:dyDescent="0.25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2.75" customHeight="1" x14ac:dyDescent="0.25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2.75" customHeight="1" x14ac:dyDescent="0.25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2.75" customHeight="1" x14ac:dyDescent="0.25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2.75" customHeight="1" x14ac:dyDescent="0.25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2.75" customHeight="1" x14ac:dyDescent="0.25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2.75" customHeight="1" x14ac:dyDescent="0.25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2.75" customHeight="1" x14ac:dyDescent="0.25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2.75" customHeight="1" x14ac:dyDescent="0.25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2.75" customHeight="1" x14ac:dyDescent="0.25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2.75" customHeight="1" x14ac:dyDescent="0.25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2.75" customHeight="1" x14ac:dyDescent="0.25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2.75" customHeight="1" x14ac:dyDescent="0.25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2.75" customHeight="1" x14ac:dyDescent="0.25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2.75" customHeight="1" x14ac:dyDescent="0.25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2.75" customHeight="1" x14ac:dyDescent="0.25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2.75" customHeight="1" x14ac:dyDescent="0.25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2.75" customHeight="1" x14ac:dyDescent="0.25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2.75" customHeight="1" x14ac:dyDescent="0.25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2.75" customHeight="1" x14ac:dyDescent="0.25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2.75" customHeight="1" x14ac:dyDescent="0.25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2.75" customHeight="1" x14ac:dyDescent="0.25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2.75" customHeight="1" x14ac:dyDescent="0.25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2.75" customHeight="1" x14ac:dyDescent="0.25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2.75" customHeight="1" x14ac:dyDescent="0.25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2.75" customHeight="1" x14ac:dyDescent="0.25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2.75" customHeight="1" x14ac:dyDescent="0.25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2.75" customHeight="1" x14ac:dyDescent="0.25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2.75" customHeight="1" x14ac:dyDescent="0.25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2.75" customHeight="1" x14ac:dyDescent="0.25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2.75" customHeight="1" x14ac:dyDescent="0.25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2.75" customHeight="1" x14ac:dyDescent="0.25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2.75" customHeight="1" x14ac:dyDescent="0.25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2.75" customHeight="1" x14ac:dyDescent="0.25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2.75" customHeight="1" x14ac:dyDescent="0.25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2.75" customHeight="1" x14ac:dyDescent="0.25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2.75" customHeight="1" x14ac:dyDescent="0.25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2.75" customHeight="1" x14ac:dyDescent="0.25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2.75" customHeight="1" x14ac:dyDescent="0.25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2.75" customHeight="1" x14ac:dyDescent="0.25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2.75" customHeight="1" x14ac:dyDescent="0.25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2.75" customHeight="1" x14ac:dyDescent="0.25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2.75" customHeight="1" x14ac:dyDescent="0.25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2.75" customHeight="1" x14ac:dyDescent="0.25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2.75" customHeight="1" x14ac:dyDescent="0.25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2.75" customHeight="1" x14ac:dyDescent="0.25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2.75" customHeight="1" x14ac:dyDescent="0.25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2.75" customHeight="1" x14ac:dyDescent="0.25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2.75" customHeight="1" x14ac:dyDescent="0.25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2.75" customHeight="1" x14ac:dyDescent="0.25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2.75" customHeight="1" x14ac:dyDescent="0.25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2.75" customHeight="1" x14ac:dyDescent="0.25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2.75" customHeight="1" x14ac:dyDescent="0.25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2.75" customHeight="1" x14ac:dyDescent="0.25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2.75" customHeight="1" x14ac:dyDescent="0.25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2.75" customHeight="1" x14ac:dyDescent="0.25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2.75" customHeight="1" x14ac:dyDescent="0.25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2.75" customHeight="1" x14ac:dyDescent="0.25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2.75" customHeight="1" x14ac:dyDescent="0.25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2.75" customHeight="1" x14ac:dyDescent="0.25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2.75" customHeight="1" x14ac:dyDescent="0.25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2.75" customHeight="1" x14ac:dyDescent="0.25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2.75" customHeight="1" x14ac:dyDescent="0.25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2.75" customHeight="1" x14ac:dyDescent="0.25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2.75" customHeight="1" x14ac:dyDescent="0.25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2.75" customHeight="1" x14ac:dyDescent="0.25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2.75" customHeight="1" x14ac:dyDescent="0.25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2.75" customHeight="1" x14ac:dyDescent="0.25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2.75" customHeight="1" x14ac:dyDescent="0.25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2.75" customHeight="1" x14ac:dyDescent="0.25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2.75" customHeight="1" x14ac:dyDescent="0.25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2.75" customHeight="1" x14ac:dyDescent="0.25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2.75" customHeight="1" x14ac:dyDescent="0.25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2.75" customHeight="1" x14ac:dyDescent="0.25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2.75" customHeight="1" x14ac:dyDescent="0.25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2.75" customHeight="1" x14ac:dyDescent="0.25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2.75" customHeight="1" x14ac:dyDescent="0.25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2.75" customHeight="1" x14ac:dyDescent="0.25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2.75" customHeight="1" x14ac:dyDescent="0.25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2.75" customHeight="1" x14ac:dyDescent="0.25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2.75" customHeight="1" x14ac:dyDescent="0.25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2.75" customHeight="1" x14ac:dyDescent="0.25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2.75" customHeight="1" x14ac:dyDescent="0.25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2.75" customHeight="1" x14ac:dyDescent="0.25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2.75" customHeight="1" x14ac:dyDescent="0.25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2.75" customHeight="1" x14ac:dyDescent="0.25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2.75" customHeight="1" x14ac:dyDescent="0.25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2.75" customHeight="1" x14ac:dyDescent="0.25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2.75" customHeight="1" x14ac:dyDescent="0.25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2.75" customHeight="1" x14ac:dyDescent="0.25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2.75" customHeight="1" x14ac:dyDescent="0.25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2.75" customHeight="1" x14ac:dyDescent="0.25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2.75" customHeight="1" x14ac:dyDescent="0.25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2.75" customHeight="1" x14ac:dyDescent="0.25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2.75" customHeight="1" x14ac:dyDescent="0.25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2.75" customHeight="1" x14ac:dyDescent="0.25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2.75" customHeight="1" x14ac:dyDescent="0.25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2.75" customHeight="1" x14ac:dyDescent="0.25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2.75" customHeight="1" x14ac:dyDescent="0.25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2.75" customHeight="1" x14ac:dyDescent="0.25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2.75" customHeight="1" x14ac:dyDescent="0.25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2.75" customHeight="1" x14ac:dyDescent="0.25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2.75" customHeight="1" x14ac:dyDescent="0.25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2.75" customHeight="1" x14ac:dyDescent="0.25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2.75" customHeight="1" x14ac:dyDescent="0.25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2.75" customHeight="1" x14ac:dyDescent="0.25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2.75" customHeight="1" x14ac:dyDescent="0.25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2.75" customHeight="1" x14ac:dyDescent="0.25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2.75" customHeight="1" x14ac:dyDescent="0.25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2.75" customHeight="1" x14ac:dyDescent="0.25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2.75" customHeight="1" x14ac:dyDescent="0.25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2.75" customHeight="1" x14ac:dyDescent="0.25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2.75" customHeight="1" x14ac:dyDescent="0.25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2.75" customHeight="1" x14ac:dyDescent="0.25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2.75" customHeight="1" x14ac:dyDescent="0.25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2.75" customHeight="1" x14ac:dyDescent="0.25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2.75" customHeight="1" x14ac:dyDescent="0.25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2.75" customHeight="1" x14ac:dyDescent="0.25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2.75" customHeight="1" x14ac:dyDescent="0.25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2.75" customHeight="1" x14ac:dyDescent="0.25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2.75" customHeight="1" x14ac:dyDescent="0.25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2.75" customHeight="1" x14ac:dyDescent="0.25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2.75" customHeight="1" x14ac:dyDescent="0.25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2.75" customHeight="1" x14ac:dyDescent="0.25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2.75" customHeight="1" x14ac:dyDescent="0.25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2.75" customHeight="1" x14ac:dyDescent="0.25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2.75" customHeight="1" x14ac:dyDescent="0.25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2.75" customHeight="1" x14ac:dyDescent="0.25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2.75" customHeight="1" x14ac:dyDescent="0.25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2.75" customHeight="1" x14ac:dyDescent="0.25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2.75" customHeight="1" x14ac:dyDescent="0.25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2.75" customHeight="1" x14ac:dyDescent="0.25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2.75" customHeight="1" x14ac:dyDescent="0.25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2.75" customHeight="1" x14ac:dyDescent="0.25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2.75" customHeight="1" x14ac:dyDescent="0.25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2.75" customHeight="1" x14ac:dyDescent="0.25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2.75" customHeight="1" x14ac:dyDescent="0.25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2.75" customHeight="1" x14ac:dyDescent="0.25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2.75" customHeight="1" x14ac:dyDescent="0.25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2.75" customHeight="1" x14ac:dyDescent="0.25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2.75" customHeight="1" x14ac:dyDescent="0.25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2.75" customHeight="1" x14ac:dyDescent="0.25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2.75" customHeight="1" x14ac:dyDescent="0.25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2.75" customHeight="1" x14ac:dyDescent="0.25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2.75" customHeight="1" x14ac:dyDescent="0.25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2.75" customHeight="1" x14ac:dyDescent="0.25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2.75" customHeight="1" x14ac:dyDescent="0.25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2.75" customHeight="1" x14ac:dyDescent="0.25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2.75" customHeight="1" x14ac:dyDescent="0.25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2.75" customHeight="1" x14ac:dyDescent="0.25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2.75" customHeight="1" x14ac:dyDescent="0.25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2.75" customHeight="1" x14ac:dyDescent="0.25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2.75" customHeight="1" x14ac:dyDescent="0.25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2.75" customHeight="1" x14ac:dyDescent="0.25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2.75" customHeight="1" x14ac:dyDescent="0.25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2.75" customHeight="1" x14ac:dyDescent="0.25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2.75" customHeight="1" x14ac:dyDescent="0.25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2.75" customHeight="1" x14ac:dyDescent="0.25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2.75" customHeight="1" x14ac:dyDescent="0.25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2.75" customHeight="1" x14ac:dyDescent="0.25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2.75" customHeight="1" x14ac:dyDescent="0.25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2.75" customHeight="1" x14ac:dyDescent="0.25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2.75" customHeight="1" x14ac:dyDescent="0.25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2.75" customHeight="1" x14ac:dyDescent="0.25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2.75" customHeight="1" x14ac:dyDescent="0.25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2.75" customHeight="1" x14ac:dyDescent="0.25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2.75" customHeight="1" x14ac:dyDescent="0.25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2.75" customHeight="1" x14ac:dyDescent="0.25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2.75" customHeight="1" x14ac:dyDescent="0.25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2.75" customHeight="1" x14ac:dyDescent="0.25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2.75" customHeight="1" x14ac:dyDescent="0.25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2.75" customHeight="1" x14ac:dyDescent="0.25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2.75" customHeight="1" x14ac:dyDescent="0.25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2.75" customHeight="1" x14ac:dyDescent="0.25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2.75" customHeight="1" x14ac:dyDescent="0.25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2.75" customHeight="1" x14ac:dyDescent="0.25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2.75" customHeight="1" x14ac:dyDescent="0.25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2.75" customHeight="1" x14ac:dyDescent="0.25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2.75" customHeight="1" x14ac:dyDescent="0.25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2.75" customHeight="1" x14ac:dyDescent="0.25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2.75" customHeight="1" x14ac:dyDescent="0.25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2.75" customHeight="1" x14ac:dyDescent="0.25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2.75" customHeight="1" x14ac:dyDescent="0.25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2.75" customHeight="1" x14ac:dyDescent="0.25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2.75" customHeight="1" x14ac:dyDescent="0.25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2.75" customHeight="1" x14ac:dyDescent="0.25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2.75" customHeight="1" x14ac:dyDescent="0.25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2.75" customHeight="1" x14ac:dyDescent="0.25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2.75" customHeight="1" x14ac:dyDescent="0.25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2.75" customHeight="1" x14ac:dyDescent="0.25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2.75" customHeight="1" x14ac:dyDescent="0.25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2.75" customHeight="1" x14ac:dyDescent="0.25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12.75" customHeight="1" x14ac:dyDescent="0.25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12.75" customHeight="1" x14ac:dyDescent="0.25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12.75" customHeight="1" x14ac:dyDescent="0.25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12.75" customHeight="1" x14ac:dyDescent="0.25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12.75" customHeight="1" x14ac:dyDescent="0.25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12.75" customHeight="1" x14ac:dyDescent="0.25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4">
    <mergeCell ref="A1:J1"/>
    <mergeCell ref="A2:J2"/>
    <mergeCell ref="A3:J4"/>
    <mergeCell ref="A5:B5"/>
  </mergeCells>
  <pageMargins left="0.70866141732283472" right="0.70866141732283472" top="0.74803149606299213" bottom="0.7480314960629921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selection sqref="A1:J1"/>
    </sheetView>
  </sheetViews>
  <sheetFormatPr baseColWidth="10" defaultColWidth="14.42578125" defaultRowHeight="15" customHeight="1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  <col min="11" max="26" width="10.7109375" customWidth="1"/>
  </cols>
  <sheetData>
    <row r="1" spans="1:10" x14ac:dyDescent="0.25">
      <c r="A1" s="122" t="s">
        <v>72</v>
      </c>
      <c r="B1" s="83"/>
      <c r="C1" s="83"/>
      <c r="D1" s="83"/>
      <c r="E1" s="83"/>
      <c r="F1" s="83"/>
      <c r="G1" s="83"/>
      <c r="H1" s="83"/>
      <c r="I1" s="83"/>
      <c r="J1" s="84"/>
    </row>
    <row r="2" spans="1:10" x14ac:dyDescent="0.25">
      <c r="A2" s="122" t="s">
        <v>84</v>
      </c>
      <c r="B2" s="83"/>
      <c r="C2" s="83"/>
      <c r="D2" s="83"/>
      <c r="E2" s="83"/>
      <c r="F2" s="83"/>
      <c r="G2" s="83"/>
      <c r="H2" s="83"/>
      <c r="I2" s="83"/>
      <c r="J2" s="84"/>
    </row>
    <row r="3" spans="1:10" x14ac:dyDescent="0.25">
      <c r="A3" s="123"/>
      <c r="B3" s="83"/>
      <c r="C3" s="83"/>
      <c r="D3" s="83"/>
      <c r="E3" s="83"/>
      <c r="F3" s="83"/>
      <c r="G3" s="83"/>
      <c r="H3" s="83"/>
      <c r="I3" s="83"/>
      <c r="J3" s="84"/>
    </row>
    <row r="4" spans="1:10" ht="63" customHeight="1" x14ac:dyDescent="0.25">
      <c r="A4" s="46" t="s">
        <v>85</v>
      </c>
      <c r="B4" s="46" t="s">
        <v>86</v>
      </c>
      <c r="C4" s="46" t="s">
        <v>75</v>
      </c>
      <c r="D4" s="46" t="s">
        <v>6</v>
      </c>
      <c r="E4" s="47" t="s">
        <v>7</v>
      </c>
      <c r="F4" s="46" t="s">
        <v>71</v>
      </c>
      <c r="G4" s="48" t="s">
        <v>9</v>
      </c>
      <c r="H4" s="46" t="s">
        <v>10</v>
      </c>
      <c r="I4" s="47" t="s">
        <v>11</v>
      </c>
      <c r="J4" s="47" t="s">
        <v>12</v>
      </c>
    </row>
    <row r="5" spans="1:10" ht="36" customHeight="1" x14ac:dyDescent="0.25">
      <c r="A5" s="74" t="s">
        <v>70</v>
      </c>
      <c r="B5" s="75" t="s">
        <v>87</v>
      </c>
      <c r="C5" s="76">
        <v>3295264000000</v>
      </c>
      <c r="D5" s="76">
        <v>549210666662</v>
      </c>
      <c r="E5" s="77">
        <f t="shared" ref="E5:E6" si="0">+D5/C5</f>
        <v>0.16666666666525048</v>
      </c>
      <c r="F5" s="76">
        <v>549210666662</v>
      </c>
      <c r="G5" s="77">
        <f t="shared" ref="G5:G6" si="1">+F5/C5</f>
        <v>0.16666666666525048</v>
      </c>
      <c r="H5" s="76">
        <v>548093802413</v>
      </c>
      <c r="I5" s="77">
        <f t="shared" ref="I5:I6" si="2">+H5/C5</f>
        <v>0.16632773653734573</v>
      </c>
      <c r="J5" s="78">
        <f t="shared" ref="J5:J6" si="3">IFERROR(H5/F5,"-")</f>
        <v>0.99796641923255403</v>
      </c>
    </row>
    <row r="6" spans="1:10" ht="36" customHeight="1" x14ac:dyDescent="0.25">
      <c r="A6" s="124" t="s">
        <v>88</v>
      </c>
      <c r="B6" s="84"/>
      <c r="C6" s="79">
        <f t="shared" ref="C6:D6" si="4">SUM(C4:C5)</f>
        <v>3295264000000</v>
      </c>
      <c r="D6" s="80">
        <f t="shared" si="4"/>
        <v>549210666662</v>
      </c>
      <c r="E6" s="81">
        <f t="shared" si="0"/>
        <v>0.16666666666525048</v>
      </c>
      <c r="F6" s="80">
        <f>SUM(F4:F5)</f>
        <v>549210666662</v>
      </c>
      <c r="G6" s="81">
        <f t="shared" si="1"/>
        <v>0.16666666666525048</v>
      </c>
      <c r="H6" s="80">
        <f>SUM(H4:H5)</f>
        <v>548093802413</v>
      </c>
      <c r="I6" s="81">
        <f t="shared" si="2"/>
        <v>0.16632773653734573</v>
      </c>
      <c r="J6" s="81">
        <f t="shared" si="3"/>
        <v>0.99796641923255403</v>
      </c>
    </row>
    <row r="9" spans="1:10" x14ac:dyDescent="0.25">
      <c r="C9" s="82"/>
    </row>
    <row r="10" spans="1:10" x14ac:dyDescent="0.25">
      <c r="C10" s="82"/>
    </row>
    <row r="11" spans="1:10" x14ac:dyDescent="0.25">
      <c r="C11" s="82"/>
    </row>
    <row r="12" spans="1:10" x14ac:dyDescent="0.25">
      <c r="C12" s="8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J1"/>
    <mergeCell ref="A2:J2"/>
    <mergeCell ref="A3:J3"/>
    <mergeCell ref="A6:B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</vt:lpstr>
      <vt:lpstr>FUNCIONAMIETO</vt:lpstr>
      <vt:lpstr>FET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Yudi Milena Bernal Varela</cp:lastModifiedBy>
  <dcterms:created xsi:type="dcterms:W3CDTF">2015-10-06T19:48:57Z</dcterms:created>
  <dcterms:modified xsi:type="dcterms:W3CDTF">2026-03-10T16:17:23Z</dcterms:modified>
</cp:coreProperties>
</file>