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resupuesto 2023\2023\"/>
    </mc:Choice>
  </mc:AlternateContent>
  <xr:revisionPtr revIDLastSave="0" documentId="13_ncr:1_{C484FDEF-11AB-4F7F-B3D1-8626039BEB4E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TOTAL'!$A$5:$L$42</definedName>
    <definedName name="_xlnm._FilterDatabase" localSheetId="3" hidden="1">'RESUMEN RESERVAS'!$A$5:$E$32</definedName>
    <definedName name="a">#REF!</definedName>
    <definedName name="_xlnm.Print_Area" localSheetId="0">'EJECUCION BMT  CONCEJO'!$B$1:$D$24</definedName>
    <definedName name="_xlnm.Print_Area" localSheetId="1">'EJECUCIÓN TOTAL'!$A$1:$L$42</definedName>
    <definedName name="_xlnm.Print_Area" localSheetId="3">'RESUMEN RESERVAS'!$A$1:$E$34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2" l="1"/>
  <c r="E11" i="62"/>
  <c r="F11" i="62"/>
  <c r="I6" i="91"/>
  <c r="G10" i="91" l="1"/>
  <c r="E10" i="91"/>
  <c r="I9" i="91" l="1"/>
  <c r="B10" i="91"/>
  <c r="H9" i="91"/>
  <c r="F9" i="91"/>
  <c r="D9" i="91"/>
  <c r="C10" i="91"/>
  <c r="K22" i="62" l="1"/>
  <c r="K21" i="62"/>
  <c r="L22" i="62"/>
  <c r="L21" i="62"/>
  <c r="I22" i="62"/>
  <c r="I21" i="62"/>
  <c r="J20" i="62"/>
  <c r="H20" i="62"/>
  <c r="G22" i="62"/>
  <c r="G21" i="62"/>
  <c r="F20" i="62"/>
  <c r="E20" i="62"/>
  <c r="L20" i="62" l="1"/>
  <c r="I20" i="62"/>
  <c r="G20" i="62"/>
  <c r="K20" i="62"/>
  <c r="E42" i="62" l="1"/>
  <c r="E39" i="62"/>
  <c r="E35" i="62"/>
  <c r="E32" i="62"/>
  <c r="E27" i="62"/>
  <c r="E26" i="62"/>
  <c r="D8" i="91"/>
  <c r="F8" i="91"/>
  <c r="H8" i="91"/>
  <c r="I8" i="91"/>
  <c r="L6" i="62"/>
  <c r="G6" i="62"/>
  <c r="G7" i="62"/>
  <c r="G8" i="62"/>
  <c r="G9" i="62"/>
  <c r="L46" i="62"/>
  <c r="L45" i="62"/>
  <c r="L44" i="62"/>
  <c r="L43" i="62"/>
  <c r="L41" i="62"/>
  <c r="L40" i="62"/>
  <c r="L37" i="62"/>
  <c r="L36" i="62"/>
  <c r="L34" i="62"/>
  <c r="L33" i="62"/>
  <c r="L31" i="62"/>
  <c r="L30" i="62"/>
  <c r="L29" i="62"/>
  <c r="L28" i="62"/>
  <c r="L25" i="62"/>
  <c r="L23" i="62"/>
  <c r="L19" i="62"/>
  <c r="L18" i="62"/>
  <c r="L16" i="62"/>
  <c r="L13" i="62"/>
  <c r="L12" i="62"/>
  <c r="L9" i="62"/>
  <c r="L8" i="62"/>
  <c r="L7" i="62"/>
  <c r="K46" i="62"/>
  <c r="K45" i="62"/>
  <c r="K44" i="62"/>
  <c r="K43" i="62"/>
  <c r="K41" i="62"/>
  <c r="K40" i="62"/>
  <c r="K37" i="62"/>
  <c r="K36" i="62"/>
  <c r="K34" i="62"/>
  <c r="K33" i="62"/>
  <c r="K31" i="62"/>
  <c r="K30" i="62"/>
  <c r="K29" i="62"/>
  <c r="K28" i="62"/>
  <c r="K25" i="62"/>
  <c r="K23" i="62"/>
  <c r="K19" i="62"/>
  <c r="K18" i="62"/>
  <c r="K16" i="62"/>
  <c r="K13" i="62"/>
  <c r="K12" i="62"/>
  <c r="K9" i="62"/>
  <c r="K8" i="62"/>
  <c r="K7" i="62"/>
  <c r="K6" i="62"/>
  <c r="I46" i="62"/>
  <c r="I45" i="62"/>
  <c r="I44" i="62"/>
  <c r="I43" i="62"/>
  <c r="I41" i="62"/>
  <c r="I40" i="62"/>
  <c r="I37" i="62"/>
  <c r="I36" i="62"/>
  <c r="I34" i="62"/>
  <c r="I33" i="62"/>
  <c r="I31" i="62"/>
  <c r="I30" i="62"/>
  <c r="I29" i="62"/>
  <c r="I28" i="62"/>
  <c r="I25" i="62"/>
  <c r="I23" i="62"/>
  <c r="I19" i="62"/>
  <c r="I18" i="62"/>
  <c r="I16" i="62"/>
  <c r="I13" i="62"/>
  <c r="I12" i="62"/>
  <c r="I9" i="62"/>
  <c r="I8" i="62"/>
  <c r="I7" i="62"/>
  <c r="I6" i="62"/>
  <c r="G46" i="62"/>
  <c r="G45" i="62"/>
  <c r="G44" i="62"/>
  <c r="G43" i="62"/>
  <c r="G41" i="62"/>
  <c r="G40" i="62"/>
  <c r="G37" i="62"/>
  <c r="G36" i="62"/>
  <c r="G34" i="62"/>
  <c r="G33" i="62"/>
  <c r="G31" i="62"/>
  <c r="G30" i="62"/>
  <c r="G29" i="62"/>
  <c r="G28" i="62"/>
  <c r="G25" i="62"/>
  <c r="G23" i="62"/>
  <c r="G19" i="62"/>
  <c r="G18" i="62"/>
  <c r="G16" i="62"/>
  <c r="G13" i="62"/>
  <c r="G12" i="62"/>
  <c r="J42" i="62"/>
  <c r="J39" i="62"/>
  <c r="J35" i="62"/>
  <c r="J32" i="62"/>
  <c r="J27" i="62"/>
  <c r="J26" i="62"/>
  <c r="J17" i="62"/>
  <c r="J24" i="62" s="1"/>
  <c r="H42" i="62"/>
  <c r="H39" i="62"/>
  <c r="H35" i="62"/>
  <c r="H32" i="62"/>
  <c r="H27" i="62"/>
  <c r="H26" i="62"/>
  <c r="H17" i="62"/>
  <c r="H24" i="62" s="1"/>
  <c r="F42" i="62"/>
  <c r="F39" i="62"/>
  <c r="F35" i="62"/>
  <c r="F32" i="62"/>
  <c r="F27" i="62"/>
  <c r="F26" i="62"/>
  <c r="F17" i="62"/>
  <c r="F24" i="62" s="1"/>
  <c r="E17" i="62"/>
  <c r="E24" i="62" s="1"/>
  <c r="J11" i="62"/>
  <c r="J14" i="62" s="1"/>
  <c r="J10" i="62"/>
  <c r="H11" i="62"/>
  <c r="H14" i="62" s="1"/>
  <c r="H10" i="62"/>
  <c r="E14" i="62"/>
  <c r="E10" i="62"/>
  <c r="F14" i="62"/>
  <c r="E38" i="62" l="1"/>
  <c r="E15" i="62"/>
  <c r="G27" i="62"/>
  <c r="I27" i="62"/>
  <c r="J47" i="62"/>
  <c r="K35" i="62"/>
  <c r="G26" i="62"/>
  <c r="G10" i="62"/>
  <c r="E47" i="62"/>
  <c r="K10" i="62"/>
  <c r="G35" i="62"/>
  <c r="I26" i="62"/>
  <c r="H15" i="62"/>
  <c r="I14" i="62"/>
  <c r="G14" i="62"/>
  <c r="G42" i="62"/>
  <c r="L39" i="62"/>
  <c r="I32" i="62"/>
  <c r="F38" i="62"/>
  <c r="K14" i="62"/>
  <c r="L42" i="62"/>
  <c r="I42" i="62"/>
  <c r="H47" i="62"/>
  <c r="K42" i="62"/>
  <c r="F47" i="62"/>
  <c r="K39" i="62"/>
  <c r="I39" i="62"/>
  <c r="G39" i="62"/>
  <c r="L35" i="62"/>
  <c r="I35" i="62"/>
  <c r="L32" i="62"/>
  <c r="K32" i="62"/>
  <c r="G32" i="62"/>
  <c r="K27" i="62"/>
  <c r="J38" i="62"/>
  <c r="H38" i="62"/>
  <c r="L27" i="62"/>
  <c r="L26" i="62"/>
  <c r="K26" i="62"/>
  <c r="K17" i="62"/>
  <c r="I17" i="62"/>
  <c r="L17" i="62"/>
  <c r="G24" i="62"/>
  <c r="G17" i="62"/>
  <c r="L24" i="62"/>
  <c r="L11" i="62"/>
  <c r="K11" i="62"/>
  <c r="L14" i="62"/>
  <c r="I11" i="62"/>
  <c r="G11" i="62"/>
  <c r="L10" i="62"/>
  <c r="I10" i="62"/>
  <c r="F15" i="62"/>
  <c r="J15" i="62"/>
  <c r="J48" i="62" l="1"/>
  <c r="J49" i="62" s="1"/>
  <c r="K47" i="62"/>
  <c r="L47" i="62"/>
  <c r="G47" i="62"/>
  <c r="F48" i="62"/>
  <c r="F49" i="62" s="1"/>
  <c r="I15" i="62"/>
  <c r="K24" i="62"/>
  <c r="G38" i="62"/>
  <c r="I47" i="62"/>
  <c r="G15" i="62"/>
  <c r="K38" i="62"/>
  <c r="L38" i="62"/>
  <c r="I38" i="62"/>
  <c r="H48" i="62"/>
  <c r="E48" i="62"/>
  <c r="E49" i="62" s="1"/>
  <c r="I24" i="62"/>
  <c r="L15" i="62"/>
  <c r="K15" i="62"/>
  <c r="G48" i="62" l="1"/>
  <c r="K49" i="62"/>
  <c r="I48" i="62"/>
  <c r="K48" i="62"/>
  <c r="H49" i="62"/>
  <c r="L49" i="62" s="1"/>
  <c r="L48" i="62"/>
  <c r="E6" i="92"/>
  <c r="G49" i="62" l="1"/>
  <c r="I49" i="62"/>
  <c r="H7" i="91"/>
  <c r="H6" i="91"/>
  <c r="H10" i="91" l="1"/>
  <c r="I10" i="91"/>
  <c r="D6" i="91" l="1"/>
  <c r="E14" i="92" l="1"/>
  <c r="D30" i="92" l="1"/>
  <c r="C30" i="92"/>
  <c r="E29" i="92"/>
  <c r="E28" i="92"/>
  <c r="E27" i="92"/>
  <c r="E26" i="92"/>
  <c r="D25" i="92"/>
  <c r="C25" i="92"/>
  <c r="E24" i="92"/>
  <c r="E23" i="92"/>
  <c r="E22" i="92"/>
  <c r="E21" i="92"/>
  <c r="D20" i="92"/>
  <c r="C20" i="92"/>
  <c r="E19" i="92"/>
  <c r="D18" i="92"/>
  <c r="C18" i="92"/>
  <c r="E17" i="92"/>
  <c r="E16" i="92"/>
  <c r="E15" i="92"/>
  <c r="D12" i="92"/>
  <c r="C12" i="92"/>
  <c r="E11" i="92"/>
  <c r="E10" i="92"/>
  <c r="E9" i="92"/>
  <c r="E8" i="92"/>
  <c r="D7" i="92"/>
  <c r="C7" i="92"/>
  <c r="I7" i="91"/>
  <c r="F7" i="91"/>
  <c r="D7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7" i="92"/>
  <c r="E20" i="92"/>
  <c r="E25" i="92"/>
  <c r="C31" i="92"/>
  <c r="E18" i="92"/>
  <c r="D31" i="92"/>
  <c r="C13" i="92"/>
  <c r="D13" i="92"/>
  <c r="D10" i="91"/>
  <c r="F10" i="91"/>
  <c r="E12" i="92"/>
  <c r="E30" i="92"/>
  <c r="E13" i="92" l="1"/>
  <c r="C33" i="92"/>
  <c r="D33" i="92"/>
  <c r="E31" i="92"/>
  <c r="E33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<sst xmlns="http://schemas.openxmlformats.org/spreadsheetml/2006/main" count="180" uniqueCount="84">
  <si>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</si>
  <si>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</si>
  <si>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</si>
  <si>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</si>
  <si>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</si>
  <si>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</si>
  <si>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</si>
  <si>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</si>
  <si>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</si>
  <si>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</si>
  <si>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</si>
  <si>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</si>
  <si>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</si>
  <si>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</si>
  <si>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</si>
  <si>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</si>
  <si>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</si>
  <si>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</si>
  <si>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</si>
  <si>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</si>
  <si>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</si>
  <si>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</si>
  <si>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</si>
  <si>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</si>
  <si>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</si>
  <si>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</si>
  <si>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</si>
  <si>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</si>
  <si>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</si>
  <si>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</si>
  <si>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</si>
  <si>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</si>
  <si>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</si>
  <si>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</si>
  <si>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</si>
  <si>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</si>
  <si>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</si>
  <si>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</si>
  <si>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</si>
  <si>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</si>
  <si>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</si>
  <si>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</si>
  <si>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</si>
  <si>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</si>
  <si>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</si>
  <si>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</si>
  <si>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</si>
  <si>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</si>
  <si>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</si>
  <si>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</si>
  <si>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</si>
  <si>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</si>
  <si>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</si>
  <si>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</si>
  <si>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</si>
  <si>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</si>
  <si>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</si>
  <si>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</si>
  <si>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</si>
  <si>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</si>
  <si>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</si>
  <si>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</si>
  <si>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</si>
  <si>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</si>
  <si>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</si>
  <si>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</si>
  <si>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</si>
  <si>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</si>
  <si>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</si>
  <si>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</si>
  <si>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</si>
  <si>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</si>
  <si>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</si>
  <si>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</si>
  <si>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</si>
  <si>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</si>
  <si>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</si>
  <si>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</si>
  <si>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RESERVAS</t>
  </si>
  <si>
    <t>TASAS Y DERECHOS ADMINISTRATIVOS</t>
  </si>
  <si>
    <t>Corte: 31-12-2023</t>
  </si>
  <si>
    <t>EJECUCION PRESUPUESTAL  - 31 DE DICIEMBRE DE 2023</t>
  </si>
  <si>
    <t>31 DE DICIEMBRE DE 2023</t>
  </si>
  <si>
    <t>31 DE DICIEMBREDE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</si>
</sst>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3" fillId="23" borderId="10" applyNumberFormat="0" applyAlignment="0" applyProtection="0"/>
    <xf numFmtId="0" fontId="23" fillId="23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5" applyNumberFormat="0" applyAlignment="0" applyProtection="0"/>
    <xf numFmtId="0" fontId="2" fillId="28" borderId="33" applyNumberFormat="0" applyFont="0" applyAlignment="0" applyProtection="0"/>
    <xf numFmtId="0" fontId="32" fillId="22" borderId="25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22" fillId="22" borderId="29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22" fillId="22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8" applyNumberForma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169" fontId="1" fillId="0" borderId="0" applyFont="0" applyFill="0" applyBorder="0" applyAlignment="0" applyProtection="0"/>
    <xf numFmtId="0" fontId="22" fillId="22" borderId="44" applyNumberForma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38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32" fillId="22" borderId="31" applyNumberFormat="0" applyAlignment="0" applyProtection="0"/>
    <xf numFmtId="0" fontId="2" fillId="28" borderId="42" applyNumberFormat="0" applyFon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32" fillId="22" borderId="25" applyNumberFormat="0" applyAlignment="0" applyProtection="0"/>
    <xf numFmtId="0" fontId="2" fillId="28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5" applyNumberFormat="0" applyAlignment="0" applyProtection="0"/>
    <xf numFmtId="0" fontId="22" fillId="22" borderId="26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22" fillId="22" borderId="26" applyNumberFormat="0" applyAlignment="0" applyProtection="0"/>
    <xf numFmtId="169" fontId="1" fillId="0" borderId="0" applyFont="0" applyFill="0" applyBorder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38" applyNumberFormat="0" applyAlignment="0" applyProtection="0"/>
    <xf numFmtId="0" fontId="22" fillId="22" borderId="44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2" fillId="22" borderId="44" applyNumberFormat="0" applyAlignment="0" applyProtection="0"/>
    <xf numFmtId="168" fontId="1" fillId="0" borderId="0" applyFont="0" applyFill="0" applyBorder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8" fillId="0" borderId="60" applyNumberFormat="0" applyFill="0" applyAlignment="0" applyProtection="0"/>
    <xf numFmtId="0" fontId="48" fillId="0" borderId="0" applyNumberFormat="0" applyFill="0" applyBorder="0" applyAlignment="0" applyProtection="0"/>
    <xf numFmtId="0" fontId="49" fillId="30" borderId="0" applyNumberFormat="0" applyBorder="0" applyAlignment="0" applyProtection="0"/>
    <xf numFmtId="0" fontId="50" fillId="31" borderId="0" applyNumberFormat="0" applyBorder="0" applyAlignment="0" applyProtection="0"/>
    <xf numFmtId="0" fontId="51" fillId="32" borderId="0" applyNumberFormat="0" applyBorder="0" applyAlignment="0" applyProtection="0"/>
    <xf numFmtId="0" fontId="52" fillId="33" borderId="61" applyNumberFormat="0" applyAlignment="0" applyProtection="0"/>
    <xf numFmtId="0" fontId="53" fillId="34" borderId="62" applyNumberFormat="0" applyAlignment="0" applyProtection="0"/>
    <xf numFmtId="0" fontId="54" fillId="34" borderId="61" applyNumberFormat="0" applyAlignment="0" applyProtection="0"/>
    <xf numFmtId="0" fontId="55" fillId="0" borderId="63" applyNumberFormat="0" applyFill="0" applyAlignment="0" applyProtection="0"/>
    <xf numFmtId="0" fontId="56" fillId="35" borderId="64" applyNumberFormat="0" applyAlignment="0" applyProtection="0"/>
    <xf numFmtId="0" fontId="43" fillId="0" borderId="0" applyNumberFormat="0" applyFill="0" applyBorder="0" applyAlignment="0" applyProtection="0"/>
    <xf numFmtId="0" fontId="1" fillId="36" borderId="65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6" applyNumberFormat="0" applyFill="0" applyAlignment="0" applyProtection="0"/>
    <xf numFmtId="0" fontId="5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8" fillId="60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29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3" fontId="9" fillId="29" borderId="1" xfId="1" applyNumberFormat="1" applyFont="1" applyFill="1" applyBorder="1" applyAlignment="1">
      <alignment horizontal="center" vertical="center"/>
    </xf>
    <xf numFmtId="41" fontId="9" fillId="29" borderId="1" xfId="4" applyFont="1" applyFill="1" applyBorder="1" applyAlignment="1">
      <alignment horizontal="center" vertical="center"/>
    </xf>
    <xf numFmtId="173" fontId="9" fillId="29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186" fontId="41" fillId="3" borderId="0" xfId="0" applyNumberFormat="1" applyFont="1" applyFill="1"/>
    <xf numFmtId="187" fontId="8" fillId="3" borderId="0" xfId="0" applyNumberFormat="1" applyFont="1" applyFill="1"/>
    <xf numFmtId="186" fontId="3" fillId="3" borderId="0" xfId="1" applyNumberFormat="1" applyFont="1" applyFill="1"/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29" borderId="1" xfId="2" applyNumberFormat="1" applyFont="1" applyFill="1" applyBorder="1" applyAlignment="1">
      <alignment horizontal="center" vertical="center"/>
    </xf>
    <xf numFmtId="185" fontId="7" fillId="29" borderId="1" xfId="2" applyNumberFormat="1" applyFont="1" applyFill="1" applyBorder="1" applyAlignment="1">
      <alignment horizontal="center" vertical="center"/>
    </xf>
    <xf numFmtId="185" fontId="9" fillId="29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6" fontId="8" fillId="3" borderId="0" xfId="0" applyNumberFormat="1" applyFont="1" applyFill="1" applyAlignment="1">
      <alignment vertical="center"/>
    </xf>
    <xf numFmtId="41" fontId="3" fillId="3" borderId="78" xfId="4" applyFont="1" applyFill="1" applyBorder="1" applyAlignment="1">
      <alignment horizontal="center" vertical="center" wrapText="1"/>
    </xf>
    <xf numFmtId="49" fontId="5" fillId="3" borderId="78" xfId="0" applyNumberFormat="1" applyFont="1" applyFill="1" applyBorder="1" applyAlignment="1">
      <alignment horizontal="center" vertical="center" wrapText="1"/>
    </xf>
    <xf numFmtId="185" fontId="6" fillId="62" borderId="1" xfId="2" applyNumberFormat="1" applyFont="1" applyFill="1" applyBorder="1" applyAlignment="1">
      <alignment horizontal="center" vertical="center"/>
    </xf>
    <xf numFmtId="41" fontId="6" fillId="61" borderId="51" xfId="4" applyFont="1" applyFill="1" applyBorder="1" applyAlignment="1">
      <alignment horizontal="center" vertical="center" wrapText="1"/>
    </xf>
    <xf numFmtId="10" fontId="6" fillId="61" borderId="49" xfId="2" applyNumberFormat="1" applyFont="1" applyFill="1" applyBorder="1" applyAlignment="1">
      <alignment horizontal="center" vertical="center" wrapText="1"/>
    </xf>
    <xf numFmtId="41" fontId="9" fillId="61" borderId="1" xfId="4" applyFont="1" applyFill="1" applyBorder="1" applyAlignment="1">
      <alignment horizontal="center" vertical="center"/>
    </xf>
    <xf numFmtId="185" fontId="6" fillId="61" borderId="1" xfId="2" applyNumberFormat="1" applyFont="1" applyFill="1" applyBorder="1" applyAlignment="1">
      <alignment horizontal="center" vertical="center"/>
    </xf>
    <xf numFmtId="41" fontId="15" fillId="63" borderId="1" xfId="4" applyFont="1" applyFill="1" applyBorder="1" applyAlignment="1">
      <alignment horizontal="center" vertical="center"/>
    </xf>
    <xf numFmtId="0" fontId="4" fillId="61" borderId="1" xfId="0" applyFont="1" applyFill="1" applyBorder="1" applyAlignment="1">
      <alignment horizontal="center" vertical="center" wrapText="1"/>
    </xf>
    <xf numFmtId="41" fontId="38" fillId="61" borderId="1" xfId="4" applyFont="1" applyFill="1" applyBorder="1" applyAlignment="1">
      <alignment horizontal="center" vertical="center" wrapText="1"/>
    </xf>
    <xf numFmtId="185" fontId="38" fillId="61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0" fontId="5" fillId="3" borderId="82" xfId="0" applyFont="1" applyFill="1" applyBorder="1" applyAlignment="1">
      <alignment horizontal="center" vertical="center"/>
    </xf>
    <xf numFmtId="0" fontId="5" fillId="3" borderId="84" xfId="0" applyFont="1" applyFill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185" fontId="61" fillId="0" borderId="7" xfId="2" applyNumberFormat="1" applyFont="1" applyFill="1" applyBorder="1" applyAlignment="1">
      <alignment horizontal="right" vertical="center"/>
    </xf>
    <xf numFmtId="0" fontId="66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185" fontId="61" fillId="0" borderId="4" xfId="2" applyNumberFormat="1" applyFont="1" applyFill="1" applyBorder="1" applyAlignment="1">
      <alignment horizontal="right" vertical="center"/>
    </xf>
    <xf numFmtId="0" fontId="61" fillId="0" borderId="67" xfId="3" applyFont="1" applyBorder="1" applyAlignment="1">
      <alignment horizontal="center" vertical="center" wrapText="1"/>
    </xf>
    <xf numFmtId="186" fontId="61" fillId="0" borderId="79" xfId="0" applyNumberFormat="1" applyFont="1" applyBorder="1" applyAlignment="1">
      <alignment horizontal="right" vertical="center"/>
    </xf>
    <xf numFmtId="185" fontId="61" fillId="0" borderId="79" xfId="2" applyNumberFormat="1" applyFont="1" applyFill="1" applyBorder="1" applyAlignment="1">
      <alignment horizontal="right" vertical="center"/>
    </xf>
    <xf numFmtId="0" fontId="66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185" fontId="65" fillId="64" borderId="1" xfId="2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6" borderId="76" xfId="0" applyFont="1" applyFill="1" applyBorder="1" applyAlignment="1">
      <alignment horizontal="center" vertical="center" wrapText="1"/>
    </xf>
    <xf numFmtId="0" fontId="9" fillId="6" borderId="77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3" fillId="64" borderId="67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/>
    </xf>
    <xf numFmtId="0" fontId="61" fillId="0" borderId="68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1" fillId="0" borderId="75" xfId="0" applyFont="1" applyBorder="1" applyAlignment="1">
      <alignment horizontal="center" vertical="center"/>
    </xf>
    <xf numFmtId="0" fontId="68" fillId="0" borderId="51" xfId="0" applyFont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1" fillId="0" borderId="75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41" fontId="6" fillId="5" borderId="73" xfId="4" applyFont="1" applyFill="1" applyBorder="1" applyAlignment="1">
      <alignment horizontal="center" vertical="center" wrapText="1"/>
    </xf>
    <xf numFmtId="0" fontId="68" fillId="0" borderId="80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15" fillId="63" borderId="3" xfId="4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 wrapText="1"/>
    </xf>
    <xf numFmtId="0" fontId="6" fillId="61" borderId="5" xfId="0" applyFont="1" applyFill="1" applyBorder="1" applyAlignment="1">
      <alignment horizontal="center" vertical="center" wrapText="1"/>
    </xf>
    <xf numFmtId="0" fontId="9" fillId="29" borderId="8" xfId="0" applyFont="1" applyFill="1" applyBorder="1" applyAlignment="1">
      <alignment horizontal="center" vertical="center" wrapText="1"/>
    </xf>
    <xf numFmtId="0" fontId="9" fillId="29" borderId="5" xfId="0" applyFont="1" applyFill="1" applyBorder="1" applyAlignment="1">
      <alignment horizontal="center" vertical="center" wrapText="1"/>
    </xf>
    <xf numFmtId="0" fontId="9" fillId="61" borderId="1" xfId="0" applyFont="1" applyFill="1" applyBorder="1" applyAlignment="1">
      <alignment horizontal="center" vertical="center" wrapText="1"/>
    </xf>
    <xf numFmtId="0" fontId="9" fillId="61" borderId="51" xfId="0" applyFont="1" applyFill="1" applyBorder="1" applyAlignment="1">
      <alignment horizontal="center" vertical="center" wrapText="1"/>
    </xf>
    <xf numFmtId="0" fontId="5" fillId="3" borderId="83" xfId="0" applyFont="1" applyFill="1" applyBorder="1" applyAlignment="1">
      <alignment horizontal="center" vertical="center"/>
    </xf>
    <xf numFmtId="41" fontId="67" fillId="65" borderId="69" xfId="4" applyFont="1" applyFill="1" applyBorder="1" applyAlignment="1">
      <alignment horizontal="center" vertical="center"/>
    </xf>
    <xf numFmtId="41" fontId="67" fillId="65" borderId="70" xfId="4" applyFont="1" applyFill="1" applyBorder="1" applyAlignment="1">
      <alignment horizontal="center" vertical="center"/>
    </xf>
    <xf numFmtId="186" fontId="65" fillId="65" borderId="71" xfId="0" applyNumberFormat="1" applyFont="1" applyFill="1" applyBorder="1" applyAlignment="1">
      <alignment horizontal="right" vertical="center"/>
    </xf>
    <xf numFmtId="185" fontId="65" fillId="65" borderId="71" xfId="2" applyNumberFormat="1" applyFont="1" applyFill="1" applyBorder="1" applyAlignment="1">
      <alignment horizontal="right" vertic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18" t="s">
        <v>31</v>
      </c>
      <c r="C1" s="118"/>
      <c r="D1" s="118"/>
      <c r="F1" s="118" t="s">
        <v>35</v>
      </c>
      <c r="G1" s="118"/>
      <c r="H1" s="118"/>
      <c r="I1" s="18"/>
    </row>
    <row r="2" spans="2:9" ht="13.5" customHeight="1" x14ac:dyDescent="0.25">
      <c r="B2" s="118" t="s">
        <v>24</v>
      </c>
      <c r="C2" s="118"/>
      <c r="D2" s="118"/>
      <c r="F2" s="118" t="s">
        <v>24</v>
      </c>
      <c r="G2" s="118"/>
      <c r="H2" s="118"/>
    </row>
    <row r="3" spans="2:9" x14ac:dyDescent="0.25">
      <c r="B3" s="118" t="s">
        <v>32</v>
      </c>
      <c r="C3" s="118"/>
      <c r="D3" s="118"/>
      <c r="F3" s="118" t="s">
        <v>28</v>
      </c>
      <c r="G3" s="118"/>
      <c r="H3" s="118"/>
    </row>
    <row r="4" spans="2:9" ht="7.5" customHeight="1" x14ac:dyDescent="0.25">
      <c r="G4" s="5"/>
      <c r="H4" s="6"/>
    </row>
    <row r="5" spans="2:9" ht="55.5" customHeight="1" x14ac:dyDescent="0.25">
      <c r="B5" s="122" t="s">
        <v>0</v>
      </c>
      <c r="C5" s="122"/>
      <c r="D5" s="7" t="s">
        <v>23</v>
      </c>
      <c r="F5" s="122" t="s">
        <v>0</v>
      </c>
      <c r="G5" s="122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3" t="s">
        <v>7</v>
      </c>
      <c r="G9" s="123"/>
      <c r="H9" s="9">
        <f>SUM(H6:H8)</f>
        <v>39190318000</v>
      </c>
    </row>
    <row r="10" spans="2:9" ht="35.25" customHeight="1" x14ac:dyDescent="0.25">
      <c r="B10" s="123" t="s">
        <v>6</v>
      </c>
      <c r="C10" s="123"/>
      <c r="D10" s="9">
        <f>+D9+D8+D7+D6</f>
        <v>41885181893</v>
      </c>
      <c r="E10" s="11"/>
      <c r="F10" s="122" t="s">
        <v>1</v>
      </c>
      <c r="G10" s="122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3" t="s">
        <v>7</v>
      </c>
      <c r="C14" s="123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2" t="s">
        <v>1</v>
      </c>
      <c r="C15" s="122"/>
      <c r="D15" s="10">
        <f>+D10+D14</f>
        <v>64523756893</v>
      </c>
      <c r="E15" s="11"/>
      <c r="F15" s="123" t="s">
        <v>6</v>
      </c>
      <c r="G15" s="123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3" t="s">
        <v>20</v>
      </c>
      <c r="C20" s="123"/>
      <c r="D20" s="9">
        <f>SUM(D16:D19)</f>
        <v>264133043070</v>
      </c>
      <c r="E20" s="11"/>
      <c r="F20" s="123" t="s">
        <v>30</v>
      </c>
      <c r="G20" s="123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2" t="s">
        <v>20</v>
      </c>
      <c r="G21" s="122"/>
      <c r="H21" s="10">
        <f>+H15+H20</f>
        <v>394211564000</v>
      </c>
    </row>
    <row r="22" spans="2:8" ht="26.25" customHeight="1" x14ac:dyDescent="0.25">
      <c r="B22" s="122" t="s">
        <v>8</v>
      </c>
      <c r="C22" s="122"/>
      <c r="D22" s="10">
        <f>+D15+D20</f>
        <v>328656799963</v>
      </c>
      <c r="F22" s="119" t="s">
        <v>8</v>
      </c>
      <c r="G22" s="120"/>
      <c r="H22" s="10">
        <f>+H21+H10</f>
        <v>433401882000</v>
      </c>
    </row>
    <row r="23" spans="2:8" ht="18.75" customHeight="1" x14ac:dyDescent="0.25">
      <c r="B23" s="121" t="s">
        <v>33</v>
      </c>
      <c r="C23" s="121"/>
      <c r="D23" s="121"/>
      <c r="F23" s="121" t="s">
        <v>34</v>
      </c>
      <c r="G23" s="121"/>
      <c r="H23" s="121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40" t="s">
        <v>46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5" x14ac:dyDescent="0.25">
      <c r="B2" s="140" t="s">
        <v>47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5" x14ac:dyDescent="0.25">
      <c r="B3" s="140" t="s">
        <v>81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5" ht="12.6" thickBot="1" x14ac:dyDescent="0.3"/>
    <row r="5" spans="1:15" ht="36" customHeight="1" x14ac:dyDescent="0.2">
      <c r="B5" s="141" t="s">
        <v>0</v>
      </c>
      <c r="C5" s="142"/>
      <c r="D5" s="143" t="s">
        <v>75</v>
      </c>
      <c r="E5" s="144"/>
      <c r="F5" s="58" t="s">
        <v>2</v>
      </c>
      <c r="G5" s="59" t="s">
        <v>3</v>
      </c>
      <c r="H5" s="59" t="s">
        <v>74</v>
      </c>
      <c r="I5" s="59" t="s">
        <v>41</v>
      </c>
      <c r="J5" s="60" t="s">
        <v>5</v>
      </c>
      <c r="K5" s="61" t="s">
        <v>44</v>
      </c>
      <c r="L5" s="61" t="s">
        <v>45</v>
      </c>
    </row>
    <row r="6" spans="1:15" s="21" customFormat="1" ht="31.5" customHeight="1" x14ac:dyDescent="0.25">
      <c r="A6" s="124" t="s">
        <v>69</v>
      </c>
      <c r="B6" s="103">
        <v>7563</v>
      </c>
      <c r="C6" s="104" t="s">
        <v>52</v>
      </c>
      <c r="D6" s="105" t="s">
        <v>48</v>
      </c>
      <c r="E6" s="106">
        <v>271094468</v>
      </c>
      <c r="F6" s="106">
        <v>271094468</v>
      </c>
      <c r="G6" s="107">
        <f>IFERROR(F6/E6,"-")</f>
        <v>1</v>
      </c>
      <c r="H6" s="106">
        <v>271094468</v>
      </c>
      <c r="I6" s="107">
        <f>IFERROR(H6/E6,"-")</f>
        <v>1</v>
      </c>
      <c r="J6" s="106">
        <v>207247233</v>
      </c>
      <c r="K6" s="107">
        <f>IFERROR(J6/E6,"-")</f>
        <v>0.76448344567473803</v>
      </c>
      <c r="L6" s="107">
        <f t="shared" ref="L6:L49" si="0">IFERROR(J6/H6,"-")</f>
        <v>0.76448344567473803</v>
      </c>
      <c r="M6" s="74"/>
      <c r="N6" s="72"/>
      <c r="O6" s="69"/>
    </row>
    <row r="7" spans="1:15" s="21" customFormat="1" ht="28.5" customHeight="1" x14ac:dyDescent="0.25">
      <c r="A7" s="125"/>
      <c r="B7" s="103">
        <v>7568</v>
      </c>
      <c r="C7" s="104" t="s">
        <v>53</v>
      </c>
      <c r="D7" s="105" t="s">
        <v>48</v>
      </c>
      <c r="E7" s="106">
        <v>18615792468</v>
      </c>
      <c r="F7" s="106">
        <v>18493283163</v>
      </c>
      <c r="G7" s="107">
        <f t="shared" ref="G7:G49" si="1">IFERROR(F7/E7,"-")</f>
        <v>0.99341906581680095</v>
      </c>
      <c r="H7" s="106">
        <v>18493283163</v>
      </c>
      <c r="I7" s="107">
        <f t="shared" ref="I7:I49" si="2">IFERROR(H7/E7,"-")</f>
        <v>0.99341906581680095</v>
      </c>
      <c r="J7" s="106">
        <v>12512611617</v>
      </c>
      <c r="K7" s="107">
        <f t="shared" ref="K7:K49" si="3">IFERROR(J7/E7,"-")</f>
        <v>0.67215036042697685</v>
      </c>
      <c r="L7" s="107">
        <f t="shared" si="0"/>
        <v>0.67660304050469056</v>
      </c>
      <c r="M7" s="74"/>
      <c r="N7" s="72"/>
      <c r="O7" s="69"/>
    </row>
    <row r="8" spans="1:15" s="21" customFormat="1" ht="41.25" customHeight="1" x14ac:dyDescent="0.25">
      <c r="A8" s="125"/>
      <c r="B8" s="103">
        <v>7570</v>
      </c>
      <c r="C8" s="104" t="s">
        <v>54</v>
      </c>
      <c r="D8" s="105" t="s">
        <v>48</v>
      </c>
      <c r="E8" s="106">
        <v>24052150000</v>
      </c>
      <c r="F8" s="106">
        <v>23441686700</v>
      </c>
      <c r="G8" s="107">
        <f t="shared" si="1"/>
        <v>0.97461917957438315</v>
      </c>
      <c r="H8" s="106">
        <v>23441686700</v>
      </c>
      <c r="I8" s="107">
        <f t="shared" si="2"/>
        <v>0.97461917957438315</v>
      </c>
      <c r="J8" s="106">
        <v>18118295170</v>
      </c>
      <c r="K8" s="107">
        <f t="shared" si="3"/>
        <v>0.75329212440467896</v>
      </c>
      <c r="L8" s="107">
        <f t="shared" si="0"/>
        <v>0.77290919385933099</v>
      </c>
      <c r="M8" s="76"/>
      <c r="N8" s="72"/>
      <c r="O8" s="69"/>
    </row>
    <row r="9" spans="1:15" s="21" customFormat="1" ht="21" customHeight="1" x14ac:dyDescent="0.25">
      <c r="A9" s="125"/>
      <c r="B9" s="103">
        <v>7574</v>
      </c>
      <c r="C9" s="104" t="s">
        <v>55</v>
      </c>
      <c r="D9" s="105" t="s">
        <v>48</v>
      </c>
      <c r="E9" s="106">
        <v>6749122064</v>
      </c>
      <c r="F9" s="106">
        <v>6749122064</v>
      </c>
      <c r="G9" s="107">
        <f t="shared" si="1"/>
        <v>1</v>
      </c>
      <c r="H9" s="106">
        <v>6749122064</v>
      </c>
      <c r="I9" s="107">
        <f t="shared" si="2"/>
        <v>1</v>
      </c>
      <c r="J9" s="106">
        <v>5096260478</v>
      </c>
      <c r="K9" s="107">
        <f t="shared" si="3"/>
        <v>0.75509976403947288</v>
      </c>
      <c r="L9" s="107">
        <f t="shared" si="0"/>
        <v>0.75509976403947288</v>
      </c>
      <c r="M9" s="76"/>
      <c r="N9" s="72"/>
      <c r="O9" s="69"/>
    </row>
    <row r="10" spans="1:15" s="21" customFormat="1" ht="12" customHeight="1" x14ac:dyDescent="0.25">
      <c r="A10" s="125"/>
      <c r="B10" s="128" t="s">
        <v>7</v>
      </c>
      <c r="C10" s="129"/>
      <c r="D10" s="115" t="s">
        <v>48</v>
      </c>
      <c r="E10" s="116">
        <f>+E6+E7+E8+E9</f>
        <v>49688159000</v>
      </c>
      <c r="F10" s="116">
        <f>+F6+F7+F8+F9</f>
        <v>48955186395</v>
      </c>
      <c r="G10" s="117">
        <f t="shared" si="1"/>
        <v>0.98524854573501108</v>
      </c>
      <c r="H10" s="116">
        <f>+H6+H7+H8+H9</f>
        <v>48955186395</v>
      </c>
      <c r="I10" s="117">
        <f t="shared" si="2"/>
        <v>0.98524854573501108</v>
      </c>
      <c r="J10" s="116">
        <f>+J6+J7+J8+J9</f>
        <v>35934414498</v>
      </c>
      <c r="K10" s="117">
        <f t="shared" si="3"/>
        <v>0.72319875039040993</v>
      </c>
      <c r="L10" s="117">
        <f t="shared" si="0"/>
        <v>0.73402671185968837</v>
      </c>
      <c r="M10" s="76"/>
      <c r="N10" s="76"/>
      <c r="O10" s="76"/>
    </row>
    <row r="11" spans="1:15" s="21" customFormat="1" ht="18" customHeight="1" x14ac:dyDescent="0.25">
      <c r="A11" s="125"/>
      <c r="B11" s="137">
        <v>7589</v>
      </c>
      <c r="C11" s="145" t="s">
        <v>56</v>
      </c>
      <c r="D11" s="105" t="s">
        <v>48</v>
      </c>
      <c r="E11" s="106">
        <f>SUM(E12:E13)</f>
        <v>20150398000</v>
      </c>
      <c r="F11" s="106">
        <f>SUM(F12:F13)</f>
        <v>20144677088</v>
      </c>
      <c r="G11" s="107">
        <f t="shared" si="1"/>
        <v>0.99971608937947531</v>
      </c>
      <c r="H11" s="106">
        <f>SUM(H12:H13)</f>
        <v>20144677088</v>
      </c>
      <c r="I11" s="107">
        <f t="shared" si="2"/>
        <v>0.99971608937947531</v>
      </c>
      <c r="J11" s="106">
        <f>SUM(J12:J13)</f>
        <v>14068577277</v>
      </c>
      <c r="K11" s="107">
        <f t="shared" si="3"/>
        <v>0.69817863036749939</v>
      </c>
      <c r="L11" s="107">
        <f t="shared" si="0"/>
        <v>0.69837690698852273</v>
      </c>
      <c r="M11" s="74"/>
      <c r="N11" s="72"/>
      <c r="O11" s="69"/>
    </row>
    <row r="12" spans="1:15" s="21" customFormat="1" ht="18" customHeight="1" x14ac:dyDescent="0.25">
      <c r="A12" s="125"/>
      <c r="B12" s="138"/>
      <c r="C12" s="135"/>
      <c r="D12" s="108" t="s">
        <v>50</v>
      </c>
      <c r="E12" s="106">
        <v>18150398000</v>
      </c>
      <c r="F12" s="106">
        <v>18144677088</v>
      </c>
      <c r="G12" s="107">
        <f t="shared" si="1"/>
        <v>0.99968480514862534</v>
      </c>
      <c r="H12" s="106">
        <v>18144677088</v>
      </c>
      <c r="I12" s="107">
        <f t="shared" si="2"/>
        <v>0.99968480514862534</v>
      </c>
      <c r="J12" s="106">
        <v>14068577277</v>
      </c>
      <c r="K12" s="107">
        <f t="shared" si="3"/>
        <v>0.77511122769869845</v>
      </c>
      <c r="L12" s="107">
        <f t="shared" si="0"/>
        <v>0.77535561579678192</v>
      </c>
      <c r="M12" s="75"/>
      <c r="N12" s="72"/>
      <c r="O12" s="69"/>
    </row>
    <row r="13" spans="1:15" s="21" customFormat="1" ht="18" customHeight="1" x14ac:dyDescent="0.25">
      <c r="A13" s="125"/>
      <c r="B13" s="139"/>
      <c r="C13" s="136"/>
      <c r="D13" s="108" t="s">
        <v>51</v>
      </c>
      <c r="E13" s="109">
        <v>2000000000</v>
      </c>
      <c r="F13" s="109">
        <v>2000000000</v>
      </c>
      <c r="G13" s="110">
        <f t="shared" si="1"/>
        <v>1</v>
      </c>
      <c r="H13" s="109">
        <v>2000000000</v>
      </c>
      <c r="I13" s="110">
        <f t="shared" si="2"/>
        <v>1</v>
      </c>
      <c r="J13" s="106">
        <v>0</v>
      </c>
      <c r="K13" s="110">
        <f t="shared" si="3"/>
        <v>0</v>
      </c>
      <c r="L13" s="107">
        <f t="shared" si="0"/>
        <v>0</v>
      </c>
      <c r="M13" s="74"/>
      <c r="N13" s="72"/>
      <c r="O13" s="69"/>
    </row>
    <row r="14" spans="1:15" s="21" customFormat="1" ht="22.5" customHeight="1" x14ac:dyDescent="0.25">
      <c r="A14" s="125"/>
      <c r="B14" s="128" t="s">
        <v>37</v>
      </c>
      <c r="C14" s="129"/>
      <c r="D14" s="115" t="s">
        <v>48</v>
      </c>
      <c r="E14" s="116">
        <f>E11</f>
        <v>20150398000</v>
      </c>
      <c r="F14" s="116">
        <f>F11</f>
        <v>20144677088</v>
      </c>
      <c r="G14" s="117">
        <f t="shared" si="1"/>
        <v>0.99971608937947531</v>
      </c>
      <c r="H14" s="116">
        <f>H11</f>
        <v>20144677088</v>
      </c>
      <c r="I14" s="117">
        <f t="shared" si="2"/>
        <v>0.99971608937947531</v>
      </c>
      <c r="J14" s="116">
        <f>J11</f>
        <v>14068577277</v>
      </c>
      <c r="K14" s="117">
        <f t="shared" si="3"/>
        <v>0.69817863036749939</v>
      </c>
      <c r="L14" s="117">
        <f t="shared" si="0"/>
        <v>0.69837690698852273</v>
      </c>
      <c r="M14" s="76"/>
      <c r="N14" s="72"/>
      <c r="O14" s="69"/>
    </row>
    <row r="15" spans="1:15" s="21" customFormat="1" ht="13.8" x14ac:dyDescent="0.25">
      <c r="A15" s="125"/>
      <c r="B15" s="128" t="s">
        <v>1</v>
      </c>
      <c r="C15" s="129"/>
      <c r="D15" s="115" t="s">
        <v>48</v>
      </c>
      <c r="E15" s="116">
        <f>E10+E14</f>
        <v>69838557000</v>
      </c>
      <c r="F15" s="116">
        <f>F10+F14</f>
        <v>69099863483</v>
      </c>
      <c r="G15" s="117">
        <f t="shared" si="1"/>
        <v>0.98942284106757816</v>
      </c>
      <c r="H15" s="116">
        <f>H10+H14</f>
        <v>69099863483</v>
      </c>
      <c r="I15" s="117">
        <f t="shared" si="2"/>
        <v>0.98942284106757816</v>
      </c>
      <c r="J15" s="116">
        <f>J10+J14</f>
        <v>50002991775</v>
      </c>
      <c r="K15" s="117">
        <f t="shared" si="3"/>
        <v>0.71597973845593632</v>
      </c>
      <c r="L15" s="117">
        <f t="shared" si="0"/>
        <v>0.7236337273995016</v>
      </c>
      <c r="M15" s="74"/>
      <c r="N15" s="72"/>
      <c r="O15" s="69"/>
    </row>
    <row r="16" spans="1:15" s="21" customFormat="1" ht="31.2" customHeight="1" x14ac:dyDescent="0.25">
      <c r="A16" s="125"/>
      <c r="B16" s="111">
        <v>7596</v>
      </c>
      <c r="C16" s="104" t="s">
        <v>57</v>
      </c>
      <c r="D16" s="105" t="s">
        <v>48</v>
      </c>
      <c r="E16" s="106">
        <v>12024659555</v>
      </c>
      <c r="F16" s="106">
        <v>12022409555</v>
      </c>
      <c r="G16" s="107">
        <f t="shared" si="1"/>
        <v>0.99981288451538197</v>
      </c>
      <c r="H16" s="106">
        <v>12022409555</v>
      </c>
      <c r="I16" s="107">
        <f t="shared" si="2"/>
        <v>0.99981288451538197</v>
      </c>
      <c r="J16" s="106">
        <v>8205990409</v>
      </c>
      <c r="K16" s="107">
        <f t="shared" si="3"/>
        <v>0.68243016540022117</v>
      </c>
      <c r="L16" s="107">
        <f t="shared" si="0"/>
        <v>0.68255788254919414</v>
      </c>
      <c r="M16" s="75"/>
      <c r="N16" s="72"/>
      <c r="O16" s="69"/>
    </row>
    <row r="17" spans="1:15" s="21" customFormat="1" ht="13.8" customHeight="1" x14ac:dyDescent="0.25">
      <c r="A17" s="125"/>
      <c r="B17" s="137">
        <v>7588</v>
      </c>
      <c r="C17" s="134" t="s">
        <v>58</v>
      </c>
      <c r="D17" s="105" t="s">
        <v>48</v>
      </c>
      <c r="E17" s="106">
        <f>E18+E19</f>
        <v>10546119683</v>
      </c>
      <c r="F17" s="106">
        <f>F18+F19</f>
        <v>9873791611</v>
      </c>
      <c r="G17" s="107">
        <f t="shared" si="1"/>
        <v>0.93624877279898777</v>
      </c>
      <c r="H17" s="106">
        <f>H18+H19</f>
        <v>9873791611</v>
      </c>
      <c r="I17" s="107">
        <f t="shared" si="2"/>
        <v>0.93624877279898777</v>
      </c>
      <c r="J17" s="106">
        <f>J18+J19</f>
        <v>7184402695</v>
      </c>
      <c r="K17" s="107">
        <f t="shared" si="3"/>
        <v>0.68123659800495362</v>
      </c>
      <c r="L17" s="107">
        <f t="shared" si="0"/>
        <v>0.72762348832601875</v>
      </c>
      <c r="M17" s="74"/>
      <c r="N17" s="72"/>
      <c r="O17" s="69"/>
    </row>
    <row r="18" spans="1:15" s="21" customFormat="1" ht="13.8" customHeight="1" x14ac:dyDescent="0.25">
      <c r="A18" s="125"/>
      <c r="B18" s="138"/>
      <c r="C18" s="135"/>
      <c r="D18" s="108" t="s">
        <v>50</v>
      </c>
      <c r="E18" s="106">
        <v>9870847075</v>
      </c>
      <c r="F18" s="106">
        <v>9870847075</v>
      </c>
      <c r="G18" s="107">
        <f t="shared" si="1"/>
        <v>1</v>
      </c>
      <c r="H18" s="106">
        <v>9870847075</v>
      </c>
      <c r="I18" s="107">
        <f t="shared" si="2"/>
        <v>1</v>
      </c>
      <c r="J18" s="106">
        <v>7181458159</v>
      </c>
      <c r="K18" s="107">
        <f t="shared" si="3"/>
        <v>0.72754223669299423</v>
      </c>
      <c r="L18" s="107">
        <f t="shared" si="0"/>
        <v>0.72754223669299423</v>
      </c>
      <c r="M18" s="74"/>
      <c r="N18" s="72"/>
      <c r="O18" s="69"/>
    </row>
    <row r="19" spans="1:15" s="21" customFormat="1" ht="13.8" customHeight="1" x14ac:dyDescent="0.25">
      <c r="A19" s="125"/>
      <c r="B19" s="139"/>
      <c r="C19" s="136"/>
      <c r="D19" s="108" t="s">
        <v>51</v>
      </c>
      <c r="E19" s="106">
        <v>675272608</v>
      </c>
      <c r="F19" s="106">
        <v>2944536</v>
      </c>
      <c r="G19" s="107">
        <f t="shared" si="1"/>
        <v>4.3605145020187168E-3</v>
      </c>
      <c r="H19" s="106">
        <v>2944536</v>
      </c>
      <c r="I19" s="107">
        <f t="shared" si="2"/>
        <v>4.3605145020187168E-3</v>
      </c>
      <c r="J19" s="106">
        <v>2944536</v>
      </c>
      <c r="K19" s="107">
        <f t="shared" si="3"/>
        <v>4.3605145020187168E-3</v>
      </c>
      <c r="L19" s="107">
        <f t="shared" si="0"/>
        <v>1</v>
      </c>
      <c r="M19" s="74"/>
      <c r="N19" s="72"/>
      <c r="O19" s="69"/>
    </row>
    <row r="20" spans="1:15" s="21" customFormat="1" ht="13.8" customHeight="1" x14ac:dyDescent="0.25">
      <c r="A20" s="125"/>
      <c r="B20" s="131">
        <v>7583</v>
      </c>
      <c r="C20" s="145" t="s">
        <v>59</v>
      </c>
      <c r="D20" s="105" t="s">
        <v>48</v>
      </c>
      <c r="E20" s="106">
        <f>E21+E22</f>
        <v>6983968597</v>
      </c>
      <c r="F20" s="106">
        <f>F21+F22</f>
        <v>6872953291</v>
      </c>
      <c r="G20" s="107">
        <f t="shared" si="1"/>
        <v>0.98410426615496416</v>
      </c>
      <c r="H20" s="106">
        <f>H21+H22</f>
        <v>6872953291</v>
      </c>
      <c r="I20" s="107">
        <f t="shared" si="2"/>
        <v>0.98410426615496416</v>
      </c>
      <c r="J20" s="106">
        <f>J21+J22</f>
        <v>3319265624</v>
      </c>
      <c r="K20" s="107">
        <f t="shared" si="3"/>
        <v>0.47526926530365671</v>
      </c>
      <c r="L20" s="107">
        <f t="shared" si="0"/>
        <v>0.48294604713035288</v>
      </c>
      <c r="M20" s="74"/>
      <c r="N20" s="72"/>
      <c r="O20" s="69"/>
    </row>
    <row r="21" spans="1:15" s="21" customFormat="1" ht="13.8" customHeight="1" x14ac:dyDescent="0.25">
      <c r="A21" s="125"/>
      <c r="B21" s="132"/>
      <c r="C21" s="135"/>
      <c r="D21" s="108" t="s">
        <v>50</v>
      </c>
      <c r="E21" s="112">
        <v>6969240205</v>
      </c>
      <c r="F21" s="112">
        <v>6858224899</v>
      </c>
      <c r="G21" s="113">
        <f t="shared" si="1"/>
        <v>0.98407067302396134</v>
      </c>
      <c r="H21" s="112">
        <v>6858224899</v>
      </c>
      <c r="I21" s="113">
        <f t="shared" si="2"/>
        <v>0.98407067302396134</v>
      </c>
      <c r="J21" s="112">
        <v>3304537232</v>
      </c>
      <c r="K21" s="113">
        <f t="shared" si="3"/>
        <v>0.47416032950467085</v>
      </c>
      <c r="L21" s="113">
        <f t="shared" si="0"/>
        <v>0.48183564707565008</v>
      </c>
      <c r="M21" s="74"/>
      <c r="N21" s="72"/>
      <c r="O21" s="69"/>
    </row>
    <row r="22" spans="1:15" s="21" customFormat="1" ht="13.8" customHeight="1" x14ac:dyDescent="0.25">
      <c r="A22" s="125"/>
      <c r="B22" s="133"/>
      <c r="C22" s="136"/>
      <c r="D22" s="108" t="s">
        <v>51</v>
      </c>
      <c r="E22" s="112">
        <v>14728392</v>
      </c>
      <c r="F22" s="112">
        <v>14728392</v>
      </c>
      <c r="G22" s="113">
        <f t="shared" si="1"/>
        <v>1</v>
      </c>
      <c r="H22" s="112">
        <v>14728392</v>
      </c>
      <c r="I22" s="113">
        <f t="shared" si="2"/>
        <v>1</v>
      </c>
      <c r="J22" s="112">
        <v>14728392</v>
      </c>
      <c r="K22" s="113">
        <f t="shared" si="3"/>
        <v>1</v>
      </c>
      <c r="L22" s="113">
        <f t="shared" si="0"/>
        <v>1</v>
      </c>
      <c r="M22" s="74"/>
      <c r="N22" s="72"/>
      <c r="O22" s="69"/>
    </row>
    <row r="23" spans="1:15" s="21" customFormat="1" ht="19.8" customHeight="1" x14ac:dyDescent="0.25">
      <c r="A23" s="125"/>
      <c r="B23" s="103">
        <v>7579</v>
      </c>
      <c r="C23" s="104" t="s">
        <v>60</v>
      </c>
      <c r="D23" s="105" t="s">
        <v>48</v>
      </c>
      <c r="E23" s="106">
        <v>7876948434</v>
      </c>
      <c r="F23" s="106">
        <v>7876948434</v>
      </c>
      <c r="G23" s="107">
        <f t="shared" si="1"/>
        <v>1</v>
      </c>
      <c r="H23" s="106">
        <v>7876948434</v>
      </c>
      <c r="I23" s="107">
        <f t="shared" si="2"/>
        <v>1</v>
      </c>
      <c r="J23" s="106">
        <v>6320292981</v>
      </c>
      <c r="K23" s="107">
        <f t="shared" si="3"/>
        <v>0.80237836186906286</v>
      </c>
      <c r="L23" s="107">
        <f t="shared" si="0"/>
        <v>0.80237836186906286</v>
      </c>
      <c r="M23" s="74"/>
      <c r="N23" s="72"/>
      <c r="O23" s="69"/>
    </row>
    <row r="24" spans="1:15" ht="12" customHeight="1" x14ac:dyDescent="0.25">
      <c r="A24" s="125"/>
      <c r="B24" s="128" t="s">
        <v>38</v>
      </c>
      <c r="C24" s="129"/>
      <c r="D24" s="115" t="s">
        <v>48</v>
      </c>
      <c r="E24" s="116">
        <f>E16+E17+E20+E23</f>
        <v>37431696269</v>
      </c>
      <c r="F24" s="116">
        <f>F16+F17+F20+F23</f>
        <v>36646102891</v>
      </c>
      <c r="G24" s="117">
        <f t="shared" si="1"/>
        <v>0.97901261614343116</v>
      </c>
      <c r="H24" s="116">
        <f>H16+H17+H20+H23</f>
        <v>36646102891</v>
      </c>
      <c r="I24" s="117">
        <f t="shared" si="2"/>
        <v>0.97901261614343116</v>
      </c>
      <c r="J24" s="116">
        <f>J16+J17+J20+J23</f>
        <v>25029951709</v>
      </c>
      <c r="K24" s="117">
        <f t="shared" si="3"/>
        <v>0.668683340694052</v>
      </c>
      <c r="L24" s="117">
        <f t="shared" si="0"/>
        <v>0.68301810381990613</v>
      </c>
      <c r="M24" s="76"/>
      <c r="N24" s="73"/>
      <c r="O24" s="69"/>
    </row>
    <row r="25" spans="1:15" ht="35.4" customHeight="1" x14ac:dyDescent="0.25">
      <c r="A25" s="125"/>
      <c r="B25" s="103">
        <v>7581</v>
      </c>
      <c r="C25" s="104" t="s">
        <v>61</v>
      </c>
      <c r="D25" s="105" t="s">
        <v>48</v>
      </c>
      <c r="E25" s="106">
        <v>7536717000</v>
      </c>
      <c r="F25" s="106">
        <v>7526706179</v>
      </c>
      <c r="G25" s="107">
        <f t="shared" si="1"/>
        <v>0.99867172656210923</v>
      </c>
      <c r="H25" s="106">
        <v>7526706179</v>
      </c>
      <c r="I25" s="107">
        <f t="shared" si="2"/>
        <v>0.99867172656210923</v>
      </c>
      <c r="J25" s="106">
        <v>5900532988</v>
      </c>
      <c r="K25" s="107">
        <f t="shared" si="3"/>
        <v>0.78290494229782015</v>
      </c>
      <c r="L25" s="107">
        <f t="shared" si="0"/>
        <v>0.78394623726150903</v>
      </c>
      <c r="M25" s="74"/>
      <c r="N25" s="73"/>
      <c r="O25" s="69"/>
    </row>
    <row r="26" spans="1:15" ht="21.75" customHeight="1" x14ac:dyDescent="0.25">
      <c r="A26" s="125"/>
      <c r="B26" s="128" t="s">
        <v>7</v>
      </c>
      <c r="C26" s="129"/>
      <c r="D26" s="115" t="s">
        <v>48</v>
      </c>
      <c r="E26" s="116">
        <f>E25</f>
        <v>7536717000</v>
      </c>
      <c r="F26" s="116">
        <f>F25</f>
        <v>7526706179</v>
      </c>
      <c r="G26" s="117">
        <f t="shared" si="1"/>
        <v>0.99867172656210923</v>
      </c>
      <c r="H26" s="116">
        <f>H25</f>
        <v>7526706179</v>
      </c>
      <c r="I26" s="117">
        <f t="shared" si="2"/>
        <v>0.99867172656210923</v>
      </c>
      <c r="J26" s="116">
        <f>J25</f>
        <v>5900532988</v>
      </c>
      <c r="K26" s="117">
        <f t="shared" si="3"/>
        <v>0.78290494229782015</v>
      </c>
      <c r="L26" s="117">
        <f t="shared" si="0"/>
        <v>0.78394623726150903</v>
      </c>
      <c r="M26" s="74"/>
      <c r="N26" s="73"/>
      <c r="O26" s="69"/>
    </row>
    <row r="27" spans="1:15" ht="13.8" customHeight="1" x14ac:dyDescent="0.25">
      <c r="A27" s="125"/>
      <c r="B27" s="137">
        <v>7573</v>
      </c>
      <c r="C27" s="134" t="s">
        <v>62</v>
      </c>
      <c r="D27" s="105" t="s">
        <v>48</v>
      </c>
      <c r="E27" s="106">
        <f>E28+E29+E30</f>
        <v>45785620000</v>
      </c>
      <c r="F27" s="106">
        <f>F28+F29+F30</f>
        <v>44687826068</v>
      </c>
      <c r="G27" s="107">
        <f t="shared" si="1"/>
        <v>0.97602317207891909</v>
      </c>
      <c r="H27" s="106">
        <f>H28+H29+H30</f>
        <v>44687826068</v>
      </c>
      <c r="I27" s="107">
        <f t="shared" si="2"/>
        <v>0.97602317207891909</v>
      </c>
      <c r="J27" s="106">
        <f>J28+J29+J30</f>
        <v>27377568164</v>
      </c>
      <c r="K27" s="107">
        <f t="shared" si="3"/>
        <v>0.59795123805247152</v>
      </c>
      <c r="L27" s="107">
        <f t="shared" si="0"/>
        <v>0.61264041178329987</v>
      </c>
      <c r="M27" s="74"/>
      <c r="N27" s="73"/>
      <c r="O27" s="69"/>
    </row>
    <row r="28" spans="1:15" ht="13.8" customHeight="1" x14ac:dyDescent="0.25">
      <c r="A28" s="125"/>
      <c r="B28" s="138"/>
      <c r="C28" s="135"/>
      <c r="D28" s="108" t="s">
        <v>50</v>
      </c>
      <c r="E28" s="106">
        <v>44650620000</v>
      </c>
      <c r="F28" s="106">
        <v>44482033956</v>
      </c>
      <c r="G28" s="107">
        <f t="shared" si="1"/>
        <v>0.99622432915825132</v>
      </c>
      <c r="H28" s="106">
        <v>44482033956</v>
      </c>
      <c r="I28" s="107">
        <f t="shared" si="2"/>
        <v>0.99622432915825132</v>
      </c>
      <c r="J28" s="106">
        <v>27284819024</v>
      </c>
      <c r="K28" s="107">
        <f t="shared" si="3"/>
        <v>0.61107368775618343</v>
      </c>
      <c r="L28" s="107">
        <f t="shared" si="0"/>
        <v>0.61338964515402206</v>
      </c>
      <c r="M28" s="74"/>
      <c r="N28" s="73"/>
      <c r="O28" s="69"/>
    </row>
    <row r="29" spans="1:15" ht="13.8" customHeight="1" x14ac:dyDescent="0.25">
      <c r="A29" s="125"/>
      <c r="B29" s="138"/>
      <c r="C29" s="135"/>
      <c r="D29" s="108" t="s">
        <v>51</v>
      </c>
      <c r="E29" s="106">
        <v>1000000000</v>
      </c>
      <c r="F29" s="106">
        <v>70792112</v>
      </c>
      <c r="G29" s="107">
        <f t="shared" si="1"/>
        <v>7.0792112000000004E-2</v>
      </c>
      <c r="H29" s="106">
        <v>70792112</v>
      </c>
      <c r="I29" s="107">
        <f t="shared" si="2"/>
        <v>7.0792112000000004E-2</v>
      </c>
      <c r="J29" s="106">
        <v>70792112</v>
      </c>
      <c r="K29" s="107">
        <f t="shared" si="3"/>
        <v>7.0792112000000004E-2</v>
      </c>
      <c r="L29" s="107">
        <f t="shared" si="0"/>
        <v>1</v>
      </c>
      <c r="M29" s="74"/>
      <c r="N29" s="73"/>
      <c r="O29" s="69"/>
    </row>
    <row r="30" spans="1:15" ht="13.8" customHeight="1" x14ac:dyDescent="0.25">
      <c r="A30" s="125"/>
      <c r="B30" s="139"/>
      <c r="C30" s="136"/>
      <c r="D30" s="114" t="s">
        <v>76</v>
      </c>
      <c r="E30" s="106">
        <v>135000000</v>
      </c>
      <c r="F30" s="106">
        <v>135000000</v>
      </c>
      <c r="G30" s="107">
        <f t="shared" si="1"/>
        <v>1</v>
      </c>
      <c r="H30" s="106">
        <v>135000000</v>
      </c>
      <c r="I30" s="107">
        <f t="shared" si="2"/>
        <v>1</v>
      </c>
      <c r="J30" s="106">
        <v>21957028</v>
      </c>
      <c r="K30" s="107">
        <f t="shared" si="3"/>
        <v>0.16264465185185184</v>
      </c>
      <c r="L30" s="107">
        <f t="shared" si="0"/>
        <v>0.16264465185185184</v>
      </c>
      <c r="M30" s="74"/>
      <c r="N30" s="73"/>
      <c r="O30" s="69"/>
    </row>
    <row r="31" spans="1:15" ht="20.399999999999999" x14ac:dyDescent="0.25">
      <c r="A31" s="125"/>
      <c r="B31" s="103">
        <v>7576</v>
      </c>
      <c r="C31" s="104" t="s">
        <v>63</v>
      </c>
      <c r="D31" s="105" t="s">
        <v>48</v>
      </c>
      <c r="E31" s="106">
        <v>10100145200</v>
      </c>
      <c r="F31" s="106">
        <v>9975389384</v>
      </c>
      <c r="G31" s="107">
        <f t="shared" si="1"/>
        <v>0.98764811658351204</v>
      </c>
      <c r="H31" s="106">
        <v>9975389384</v>
      </c>
      <c r="I31" s="107">
        <f t="shared" si="2"/>
        <v>0.98764811658351204</v>
      </c>
      <c r="J31" s="106">
        <v>9416399315</v>
      </c>
      <c r="K31" s="107">
        <f t="shared" si="3"/>
        <v>0.93230336084673315</v>
      </c>
      <c r="L31" s="107">
        <f t="shared" si="0"/>
        <v>0.94396308279488406</v>
      </c>
      <c r="M31" s="74"/>
      <c r="N31" s="73"/>
      <c r="O31" s="69"/>
    </row>
    <row r="32" spans="1:15" ht="14.4" customHeight="1" x14ac:dyDescent="0.25">
      <c r="A32" s="125"/>
      <c r="B32" s="130">
        <v>7587</v>
      </c>
      <c r="C32" s="127" t="s">
        <v>64</v>
      </c>
      <c r="D32" s="105" t="s">
        <v>48</v>
      </c>
      <c r="E32" s="106">
        <f>E33+E34</f>
        <v>75793321516</v>
      </c>
      <c r="F32" s="106">
        <f>F33+F34</f>
        <v>74842451310</v>
      </c>
      <c r="G32" s="107">
        <f t="shared" si="1"/>
        <v>0.98745443283153556</v>
      </c>
      <c r="H32" s="106">
        <f>H33+H34</f>
        <v>74842451310</v>
      </c>
      <c r="I32" s="107">
        <f t="shared" si="2"/>
        <v>0.98745443283153556</v>
      </c>
      <c r="J32" s="106">
        <f>J33+J34</f>
        <v>58226440305</v>
      </c>
      <c r="K32" s="107">
        <f t="shared" si="3"/>
        <v>0.76822652893907517</v>
      </c>
      <c r="L32" s="107">
        <f t="shared" si="0"/>
        <v>0.77798681478007836</v>
      </c>
      <c r="M32" s="74"/>
      <c r="N32" s="73"/>
      <c r="O32" s="69"/>
    </row>
    <row r="33" spans="1:15" ht="14.4" customHeight="1" x14ac:dyDescent="0.25">
      <c r="A33" s="125"/>
      <c r="B33" s="130"/>
      <c r="C33" s="127"/>
      <c r="D33" s="108" t="s">
        <v>50</v>
      </c>
      <c r="E33" s="106">
        <v>73997835000</v>
      </c>
      <c r="F33" s="106">
        <v>73793683404</v>
      </c>
      <c r="G33" s="107">
        <f t="shared" si="1"/>
        <v>0.99724111393259007</v>
      </c>
      <c r="H33" s="106">
        <v>73793683404</v>
      </c>
      <c r="I33" s="107">
        <f t="shared" si="2"/>
        <v>0.99724111393259007</v>
      </c>
      <c r="J33" s="106">
        <v>57193062668</v>
      </c>
      <c r="K33" s="107">
        <f t="shared" si="3"/>
        <v>0.77290183784430988</v>
      </c>
      <c r="L33" s="107">
        <f t="shared" si="0"/>
        <v>0.77504008513687828</v>
      </c>
      <c r="M33" s="74"/>
      <c r="N33" s="73"/>
      <c r="O33" s="69"/>
    </row>
    <row r="34" spans="1:15" ht="14.4" customHeight="1" x14ac:dyDescent="0.25">
      <c r="A34" s="125"/>
      <c r="B34" s="130"/>
      <c r="C34" s="127"/>
      <c r="D34" s="108" t="s">
        <v>51</v>
      </c>
      <c r="E34" s="106">
        <v>1795486516</v>
      </c>
      <c r="F34" s="106">
        <v>1048767906</v>
      </c>
      <c r="G34" s="107">
        <f t="shared" si="1"/>
        <v>0.58411349606593199</v>
      </c>
      <c r="H34" s="106">
        <v>1048767906</v>
      </c>
      <c r="I34" s="107">
        <f t="shared" si="2"/>
        <v>0.58411349606593199</v>
      </c>
      <c r="J34" s="106">
        <v>1033377637</v>
      </c>
      <c r="K34" s="107">
        <f t="shared" si="3"/>
        <v>0.57554185330345309</v>
      </c>
      <c r="L34" s="107">
        <f t="shared" si="0"/>
        <v>0.98532538141951875</v>
      </c>
      <c r="M34" s="74"/>
      <c r="N34" s="73"/>
      <c r="O34" s="69"/>
    </row>
    <row r="35" spans="1:15" ht="13.8" customHeight="1" x14ac:dyDescent="0.25">
      <c r="A35" s="125"/>
      <c r="B35" s="130">
        <v>7578</v>
      </c>
      <c r="C35" s="127" t="s">
        <v>65</v>
      </c>
      <c r="D35" s="105" t="s">
        <v>48</v>
      </c>
      <c r="E35" s="106">
        <f>E36+E37</f>
        <v>136305217000</v>
      </c>
      <c r="F35" s="106">
        <f>F36+F37</f>
        <v>133386917503</v>
      </c>
      <c r="G35" s="107">
        <f t="shared" si="1"/>
        <v>0.97858996477735694</v>
      </c>
      <c r="H35" s="106">
        <f>H36+H37</f>
        <v>133386917503</v>
      </c>
      <c r="I35" s="107">
        <f t="shared" si="2"/>
        <v>0.97858996477735694</v>
      </c>
      <c r="J35" s="106">
        <f>J36+J37</f>
        <v>100051998790</v>
      </c>
      <c r="K35" s="107">
        <f t="shared" si="3"/>
        <v>0.73402912223088279</v>
      </c>
      <c r="L35" s="107">
        <f t="shared" si="0"/>
        <v>0.75008854438629435</v>
      </c>
      <c r="M35" s="74"/>
      <c r="N35" s="73"/>
      <c r="O35" s="69"/>
    </row>
    <row r="36" spans="1:15" ht="13.8" customHeight="1" x14ac:dyDescent="0.25">
      <c r="A36" s="125"/>
      <c r="B36" s="130"/>
      <c r="C36" s="127"/>
      <c r="D36" s="108" t="s">
        <v>50</v>
      </c>
      <c r="E36" s="106">
        <v>123983396000</v>
      </c>
      <c r="F36" s="106">
        <v>122014431190</v>
      </c>
      <c r="G36" s="107">
        <f t="shared" si="1"/>
        <v>0.98411912503187116</v>
      </c>
      <c r="H36" s="106">
        <v>122014431190</v>
      </c>
      <c r="I36" s="107">
        <f t="shared" si="2"/>
        <v>0.98411912503187116</v>
      </c>
      <c r="J36" s="106">
        <v>88724520725</v>
      </c>
      <c r="K36" s="107">
        <f t="shared" si="3"/>
        <v>0.7156161517385764</v>
      </c>
      <c r="L36" s="107">
        <f t="shared" si="0"/>
        <v>0.72716415476165119</v>
      </c>
      <c r="M36" s="74"/>
      <c r="N36" s="73"/>
      <c r="O36" s="69"/>
    </row>
    <row r="37" spans="1:15" ht="13.8" customHeight="1" x14ac:dyDescent="0.25">
      <c r="A37" s="125"/>
      <c r="B37" s="130"/>
      <c r="C37" s="127"/>
      <c r="D37" s="108" t="s">
        <v>51</v>
      </c>
      <c r="E37" s="106">
        <v>12321821000</v>
      </c>
      <c r="F37" s="106">
        <v>11372486313</v>
      </c>
      <c r="G37" s="107">
        <f t="shared" si="1"/>
        <v>0.9229550009694184</v>
      </c>
      <c r="H37" s="106">
        <v>11372486313</v>
      </c>
      <c r="I37" s="107">
        <f t="shared" si="2"/>
        <v>0.9229550009694184</v>
      </c>
      <c r="J37" s="106">
        <v>11327478065</v>
      </c>
      <c r="K37" s="107">
        <f t="shared" si="3"/>
        <v>0.91930227399018372</v>
      </c>
      <c r="L37" s="107">
        <f t="shared" si="0"/>
        <v>0.99604235637122285</v>
      </c>
      <c r="M37" s="74"/>
      <c r="N37" s="73"/>
      <c r="O37" s="69"/>
    </row>
    <row r="38" spans="1:15" ht="22.5" customHeight="1" x14ac:dyDescent="0.25">
      <c r="A38" s="125"/>
      <c r="B38" s="128" t="s">
        <v>39</v>
      </c>
      <c r="C38" s="129"/>
      <c r="D38" s="115" t="s">
        <v>48</v>
      </c>
      <c r="E38" s="116">
        <f>E27+E31+E32+E35</f>
        <v>267984303716</v>
      </c>
      <c r="F38" s="116">
        <f>F27+F31+F32+F35</f>
        <v>262892584265</v>
      </c>
      <c r="G38" s="117">
        <f t="shared" si="1"/>
        <v>0.98099993402450902</v>
      </c>
      <c r="H38" s="116">
        <f>H27+H31+H32+H35</f>
        <v>262892584265</v>
      </c>
      <c r="I38" s="117">
        <f t="shared" si="2"/>
        <v>0.98099993402450902</v>
      </c>
      <c r="J38" s="116">
        <f>J27+J31+J32+J35</f>
        <v>195072406574</v>
      </c>
      <c r="K38" s="117">
        <f t="shared" si="3"/>
        <v>0.72792474734166013</v>
      </c>
      <c r="L38" s="117">
        <f t="shared" si="0"/>
        <v>0.74202323781550206</v>
      </c>
      <c r="M38" s="74"/>
      <c r="N38" s="73"/>
      <c r="O38" s="69"/>
    </row>
    <row r="39" spans="1:15" ht="14.4" customHeight="1" x14ac:dyDescent="0.25">
      <c r="A39" s="125"/>
      <c r="B39" s="131">
        <v>7593</v>
      </c>
      <c r="C39" s="134" t="s">
        <v>66</v>
      </c>
      <c r="D39" s="105" t="s">
        <v>48</v>
      </c>
      <c r="E39" s="106">
        <f>E40+E41</f>
        <v>48235236806</v>
      </c>
      <c r="F39" s="106">
        <f>F40+F41</f>
        <v>45649756910</v>
      </c>
      <c r="G39" s="107">
        <f t="shared" si="1"/>
        <v>0.94639852383437684</v>
      </c>
      <c r="H39" s="106">
        <f>H40+H41</f>
        <v>45649756910</v>
      </c>
      <c r="I39" s="107">
        <f t="shared" si="2"/>
        <v>0.94639852383437684</v>
      </c>
      <c r="J39" s="106">
        <f>J40+J41</f>
        <v>31738479308</v>
      </c>
      <c r="K39" s="107">
        <f t="shared" si="3"/>
        <v>0.65799364550962536</v>
      </c>
      <c r="L39" s="107">
        <f t="shared" si="0"/>
        <v>0.69526064225431605</v>
      </c>
      <c r="M39" s="74"/>
      <c r="N39" s="73"/>
      <c r="O39" s="69"/>
    </row>
    <row r="40" spans="1:15" ht="14.4" customHeight="1" x14ac:dyDescent="0.25">
      <c r="A40" s="125"/>
      <c r="B40" s="132"/>
      <c r="C40" s="135"/>
      <c r="D40" s="105" t="s">
        <v>50</v>
      </c>
      <c r="E40" s="106">
        <v>42263762906</v>
      </c>
      <c r="F40" s="106">
        <v>42249756910</v>
      </c>
      <c r="G40" s="107">
        <f t="shared" si="1"/>
        <v>0.99966860508774025</v>
      </c>
      <c r="H40" s="106">
        <v>42249756910</v>
      </c>
      <c r="I40" s="107">
        <f t="shared" si="2"/>
        <v>0.99966860508774025</v>
      </c>
      <c r="J40" s="106">
        <v>31738479308</v>
      </c>
      <c r="K40" s="107">
        <f t="shared" si="3"/>
        <v>0.75096198553333804</v>
      </c>
      <c r="L40" s="107">
        <f t="shared" si="0"/>
        <v>0.75121093301457298</v>
      </c>
      <c r="M40" s="74"/>
      <c r="N40" s="73"/>
    </row>
    <row r="41" spans="1:15" ht="14.4" customHeight="1" x14ac:dyDescent="0.2">
      <c r="A41" s="125"/>
      <c r="B41" s="133"/>
      <c r="C41" s="136"/>
      <c r="D41" s="105" t="s">
        <v>51</v>
      </c>
      <c r="E41" s="106">
        <v>5971473900</v>
      </c>
      <c r="F41" s="106">
        <v>3400000000</v>
      </c>
      <c r="G41" s="107">
        <f t="shared" si="1"/>
        <v>0.56937366836686665</v>
      </c>
      <c r="H41" s="106">
        <v>3400000000</v>
      </c>
      <c r="I41" s="107">
        <f t="shared" si="2"/>
        <v>0.56937366836686665</v>
      </c>
      <c r="J41" s="106">
        <v>0</v>
      </c>
      <c r="K41" s="107">
        <f t="shared" si="3"/>
        <v>0</v>
      </c>
      <c r="L41" s="107">
        <f t="shared" si="0"/>
        <v>0</v>
      </c>
    </row>
    <row r="42" spans="1:15" ht="13.8" x14ac:dyDescent="0.2">
      <c r="A42" s="125"/>
      <c r="B42" s="126">
        <v>7653</v>
      </c>
      <c r="C42" s="127" t="s">
        <v>67</v>
      </c>
      <c r="D42" s="105" t="s">
        <v>48</v>
      </c>
      <c r="E42" s="106">
        <f>E43+E44</f>
        <v>31613515900</v>
      </c>
      <c r="F42" s="106">
        <f>F43+F44</f>
        <v>31599815811</v>
      </c>
      <c r="G42" s="107">
        <f t="shared" si="1"/>
        <v>0.99956663823652714</v>
      </c>
      <c r="H42" s="106">
        <f>H43+H44</f>
        <v>31599815811</v>
      </c>
      <c r="I42" s="107">
        <f t="shared" si="2"/>
        <v>0.99956663823652714</v>
      </c>
      <c r="J42" s="106">
        <f>J43+J44</f>
        <v>23336083805</v>
      </c>
      <c r="K42" s="107">
        <f t="shared" si="3"/>
        <v>0.73816793673999415</v>
      </c>
      <c r="L42" s="107">
        <f t="shared" si="0"/>
        <v>0.73848796918862525</v>
      </c>
      <c r="N42" s="73"/>
    </row>
    <row r="43" spans="1:15" ht="13.8" x14ac:dyDescent="0.2">
      <c r="A43" s="125"/>
      <c r="B43" s="126"/>
      <c r="C43" s="127"/>
      <c r="D43" s="108" t="s">
        <v>50</v>
      </c>
      <c r="E43" s="106">
        <v>31544989800</v>
      </c>
      <c r="F43" s="106">
        <v>31531289711</v>
      </c>
      <c r="G43" s="107">
        <f t="shared" si="1"/>
        <v>0.99956569683214802</v>
      </c>
      <c r="H43" s="106">
        <v>31531289711</v>
      </c>
      <c r="I43" s="107">
        <f t="shared" si="2"/>
        <v>0.99956569683214802</v>
      </c>
      <c r="J43" s="106">
        <v>23267557705</v>
      </c>
      <c r="K43" s="107">
        <f t="shared" si="3"/>
        <v>0.73759915132386566</v>
      </c>
      <c r="L43" s="107">
        <f t="shared" si="0"/>
        <v>0.73791963215773204</v>
      </c>
    </row>
    <row r="44" spans="1:15" ht="13.8" x14ac:dyDescent="0.2">
      <c r="A44" s="125"/>
      <c r="B44" s="126"/>
      <c r="C44" s="127"/>
      <c r="D44" s="108" t="s">
        <v>51</v>
      </c>
      <c r="E44" s="106">
        <v>68526100</v>
      </c>
      <c r="F44" s="106">
        <v>68526100</v>
      </c>
      <c r="G44" s="107">
        <f t="shared" si="1"/>
        <v>1</v>
      </c>
      <c r="H44" s="106">
        <v>68526100</v>
      </c>
      <c r="I44" s="107">
        <f t="shared" si="2"/>
        <v>1</v>
      </c>
      <c r="J44" s="106">
        <v>68526100</v>
      </c>
      <c r="K44" s="107">
        <f t="shared" si="3"/>
        <v>1</v>
      </c>
      <c r="L44" s="107">
        <f t="shared" si="0"/>
        <v>1</v>
      </c>
    </row>
    <row r="45" spans="1:15" ht="37.200000000000003" customHeight="1" x14ac:dyDescent="0.2">
      <c r="A45" s="125"/>
      <c r="B45" s="103">
        <v>7595</v>
      </c>
      <c r="C45" s="104" t="s">
        <v>68</v>
      </c>
      <c r="D45" s="105" t="s">
        <v>48</v>
      </c>
      <c r="E45" s="106">
        <v>4939568025</v>
      </c>
      <c r="F45" s="106">
        <v>4938218572</v>
      </c>
      <c r="G45" s="107">
        <f t="shared" si="1"/>
        <v>0.99972680748738141</v>
      </c>
      <c r="H45" s="106">
        <v>4938218572</v>
      </c>
      <c r="I45" s="107">
        <f t="shared" si="2"/>
        <v>0.99972680748738141</v>
      </c>
      <c r="J45" s="106">
        <v>4033963762</v>
      </c>
      <c r="K45" s="107">
        <f t="shared" si="3"/>
        <v>0.81666326722972904</v>
      </c>
      <c r="L45" s="107">
        <f t="shared" si="0"/>
        <v>0.8168864344872907</v>
      </c>
    </row>
    <row r="46" spans="1:15" ht="22.2" customHeight="1" x14ac:dyDescent="0.2">
      <c r="A46" s="125"/>
      <c r="B46" s="103">
        <v>7907</v>
      </c>
      <c r="C46" s="104" t="s">
        <v>71</v>
      </c>
      <c r="D46" s="105" t="s">
        <v>48</v>
      </c>
      <c r="E46" s="106">
        <v>2178247000</v>
      </c>
      <c r="F46" s="106">
        <v>2178035600</v>
      </c>
      <c r="G46" s="107">
        <f t="shared" si="1"/>
        <v>0.99990294948185399</v>
      </c>
      <c r="H46" s="106">
        <v>2178035600</v>
      </c>
      <c r="I46" s="107">
        <f t="shared" si="2"/>
        <v>0.99990294948185399</v>
      </c>
      <c r="J46" s="106">
        <v>1609195774</v>
      </c>
      <c r="K46" s="107">
        <f t="shared" si="3"/>
        <v>0.73875725480168231</v>
      </c>
      <c r="L46" s="107">
        <f t="shared" si="0"/>
        <v>0.73882895853492936</v>
      </c>
    </row>
    <row r="47" spans="1:15" ht="13.8" x14ac:dyDescent="0.2">
      <c r="A47" s="125"/>
      <c r="B47" s="128" t="s">
        <v>40</v>
      </c>
      <c r="C47" s="129"/>
      <c r="D47" s="115" t="s">
        <v>48</v>
      </c>
      <c r="E47" s="116">
        <f>E39+E42+E45+E46</f>
        <v>86966567731</v>
      </c>
      <c r="F47" s="116">
        <f>F39+F42+F45+F46</f>
        <v>84365826893</v>
      </c>
      <c r="G47" s="117">
        <f t="shared" si="1"/>
        <v>0.97009493526242796</v>
      </c>
      <c r="H47" s="116">
        <f>H39+H42+H45+H46</f>
        <v>84365826893</v>
      </c>
      <c r="I47" s="117">
        <f t="shared" si="2"/>
        <v>0.97009493526242796</v>
      </c>
      <c r="J47" s="116">
        <f>J39+J42+J45+J46</f>
        <v>60717722649</v>
      </c>
      <c r="K47" s="117">
        <f t="shared" si="3"/>
        <v>0.69817315128278468</v>
      </c>
      <c r="L47" s="117">
        <f t="shared" si="0"/>
        <v>0.71969569771428232</v>
      </c>
    </row>
    <row r="48" spans="1:15" ht="13.8" x14ac:dyDescent="0.2">
      <c r="A48" s="125"/>
      <c r="B48" s="128" t="s">
        <v>20</v>
      </c>
      <c r="C48" s="129"/>
      <c r="D48" s="115" t="s">
        <v>48</v>
      </c>
      <c r="E48" s="116">
        <f>E24+E26+E38+E47</f>
        <v>399919284716</v>
      </c>
      <c r="F48" s="116">
        <f>F24+F26+F38+F47</f>
        <v>391431220228</v>
      </c>
      <c r="G48" s="117">
        <f t="shared" si="1"/>
        <v>0.97877555593742438</v>
      </c>
      <c r="H48" s="116">
        <f>H24+H26+H38+H47</f>
        <v>391431220228</v>
      </c>
      <c r="I48" s="117">
        <f t="shared" si="2"/>
        <v>0.97877555593742438</v>
      </c>
      <c r="J48" s="116">
        <f>J24+J26+J38+J47</f>
        <v>286720613920</v>
      </c>
      <c r="K48" s="117">
        <f t="shared" si="3"/>
        <v>0.71694620609159354</v>
      </c>
      <c r="L48" s="117">
        <f t="shared" si="0"/>
        <v>0.73249296198957148</v>
      </c>
    </row>
    <row r="49" spans="1:12" ht="14.4" thickBot="1" x14ac:dyDescent="0.25">
      <c r="A49" s="125"/>
      <c r="B49" s="163" t="s">
        <v>8</v>
      </c>
      <c r="C49" s="164"/>
      <c r="D49" s="164"/>
      <c r="E49" s="165">
        <f>E15+E48</f>
        <v>469757841716</v>
      </c>
      <c r="F49" s="165">
        <f>F15+F48</f>
        <v>460531083711</v>
      </c>
      <c r="G49" s="166">
        <f t="shared" si="1"/>
        <v>0.98035848008136461</v>
      </c>
      <c r="H49" s="165">
        <f>H15+H48</f>
        <v>460531083711</v>
      </c>
      <c r="I49" s="166">
        <f t="shared" si="2"/>
        <v>0.98035848008136461</v>
      </c>
      <c r="J49" s="165">
        <f>J15+J48</f>
        <v>336723605695</v>
      </c>
      <c r="K49" s="166">
        <f t="shared" si="3"/>
        <v>0.71680252205043959</v>
      </c>
      <c r="L49" s="166">
        <f t="shared" si="0"/>
        <v>0.7311636881959227</v>
      </c>
    </row>
    <row r="50" spans="1:12" x14ac:dyDescent="0.25">
      <c r="H50" s="86"/>
    </row>
    <row r="51" spans="1:12" ht="13.2" x14ac:dyDescent="0.25">
      <c r="E51" s="78"/>
      <c r="H51" s="21"/>
      <c r="J51" s="77"/>
    </row>
  </sheetData>
  <autoFilter ref="A5:L42" xr:uid="{00000000-0009-0000-0000-000002000000}">
    <filterColumn colId="1" showButton="0"/>
    <filterColumn colId="3" showButton="0"/>
  </autoFilter>
  <mergeCells count="31">
    <mergeCell ref="B26:C26"/>
    <mergeCell ref="B27:B30"/>
    <mergeCell ref="C27:C30"/>
    <mergeCell ref="C11:C13"/>
    <mergeCell ref="B14:C14"/>
    <mergeCell ref="B15:C15"/>
    <mergeCell ref="B17:B19"/>
    <mergeCell ref="C17:C19"/>
    <mergeCell ref="C20:C22"/>
    <mergeCell ref="B20:B22"/>
    <mergeCell ref="B1:L1"/>
    <mergeCell ref="B2:L2"/>
    <mergeCell ref="B3:L3"/>
    <mergeCell ref="B5:C5"/>
    <mergeCell ref="D5:E5"/>
    <mergeCell ref="A6:A49"/>
    <mergeCell ref="B42:B44"/>
    <mergeCell ref="C42:C44"/>
    <mergeCell ref="B47:C47"/>
    <mergeCell ref="B48:C48"/>
    <mergeCell ref="B49:D49"/>
    <mergeCell ref="B32:B34"/>
    <mergeCell ref="C32:C34"/>
    <mergeCell ref="B38:C38"/>
    <mergeCell ref="B39:B41"/>
    <mergeCell ref="C39:C41"/>
    <mergeCell ref="B24:C24"/>
    <mergeCell ref="B10:C10"/>
    <mergeCell ref="C35:C37"/>
    <mergeCell ref="B35:B37"/>
    <mergeCell ref="B11:B13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7.886718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46" t="s">
        <v>70</v>
      </c>
      <c r="B1" s="147"/>
      <c r="C1" s="147"/>
      <c r="D1" s="147"/>
      <c r="E1" s="147"/>
      <c r="F1" s="147"/>
      <c r="G1" s="147"/>
      <c r="H1" s="148"/>
    </row>
    <row r="2" spans="1:10" x14ac:dyDescent="0.25">
      <c r="A2" s="149" t="s">
        <v>49</v>
      </c>
      <c r="B2" s="149"/>
      <c r="C2" s="149"/>
      <c r="D2" s="149"/>
      <c r="E2" s="149"/>
      <c r="F2" s="149"/>
      <c r="G2" s="149"/>
      <c r="H2" s="149"/>
    </row>
    <row r="3" spans="1:10" ht="15" customHeight="1" x14ac:dyDescent="0.25">
      <c r="A3" s="68"/>
      <c r="B3" s="68"/>
      <c r="C3" s="149" t="s">
        <v>82</v>
      </c>
      <c r="D3" s="149"/>
      <c r="E3" s="149"/>
      <c r="F3" s="68"/>
      <c r="G3" s="68"/>
      <c r="H3" s="68"/>
    </row>
    <row r="5" spans="1:10" ht="31.8" customHeight="1" x14ac:dyDescent="0.25">
      <c r="A5" s="49" t="s">
        <v>21</v>
      </c>
      <c r="B5" s="49" t="s">
        <v>42</v>
      </c>
      <c r="C5" s="49" t="s">
        <v>2</v>
      </c>
      <c r="D5" s="50" t="s">
        <v>3</v>
      </c>
      <c r="E5" s="49" t="s">
        <v>4</v>
      </c>
      <c r="F5" s="51" t="s">
        <v>41</v>
      </c>
      <c r="G5" s="49" t="s">
        <v>5</v>
      </c>
      <c r="H5" s="52" t="s">
        <v>44</v>
      </c>
      <c r="I5" s="52" t="s">
        <v>45</v>
      </c>
      <c r="J5" s="40"/>
    </row>
    <row r="6" spans="1:10" ht="31.2" customHeight="1" x14ac:dyDescent="0.25">
      <c r="A6" s="53" t="s">
        <v>36</v>
      </c>
      <c r="B6" s="70">
        <v>93755132000</v>
      </c>
      <c r="C6" s="70">
        <v>92944015255</v>
      </c>
      <c r="D6" s="79">
        <f t="shared" ref="D6:D10" si="0">+C6/B6</f>
        <v>0.99134856164460416</v>
      </c>
      <c r="E6" s="70">
        <v>92944015255</v>
      </c>
      <c r="F6" s="79">
        <f t="shared" ref="F6:F10" si="1">+E6/B6</f>
        <v>0.99134856164460416</v>
      </c>
      <c r="G6" s="70">
        <v>89922578043</v>
      </c>
      <c r="H6" s="79">
        <f t="shared" ref="H6:H10" si="2">+G6/B6</f>
        <v>0.95912166219338268</v>
      </c>
      <c r="I6" s="98">
        <f>+G6/E6</f>
        <v>0.9674918583653781</v>
      </c>
    </row>
    <row r="7" spans="1:10" ht="31.2" customHeight="1" x14ac:dyDescent="0.25">
      <c r="A7" s="54" t="s">
        <v>72</v>
      </c>
      <c r="B7" s="70">
        <v>17461423800</v>
      </c>
      <c r="C7" s="70">
        <v>17262911807</v>
      </c>
      <c r="D7" s="79">
        <f t="shared" si="0"/>
        <v>0.98863139711436365</v>
      </c>
      <c r="E7" s="70">
        <v>17262911807</v>
      </c>
      <c r="F7" s="79">
        <f t="shared" si="1"/>
        <v>0.98863139711436365</v>
      </c>
      <c r="G7" s="70">
        <v>13485517663</v>
      </c>
      <c r="H7" s="79">
        <f t="shared" si="2"/>
        <v>0.77230343971148563</v>
      </c>
      <c r="I7" s="79">
        <f t="shared" ref="I7:I8" si="3">+G7/E7</f>
        <v>0.78118441510728853</v>
      </c>
    </row>
    <row r="8" spans="1:10" ht="43.8" customHeight="1" x14ac:dyDescent="0.25">
      <c r="A8" s="53" t="s">
        <v>73</v>
      </c>
      <c r="B8" s="44">
        <v>6333217000</v>
      </c>
      <c r="C8" s="44">
        <v>6328243338</v>
      </c>
      <c r="D8" s="80">
        <f t="shared" si="0"/>
        <v>0.99921467052210589</v>
      </c>
      <c r="E8" s="44">
        <v>6328243338</v>
      </c>
      <c r="F8" s="80">
        <f t="shared" si="1"/>
        <v>0.99921467052210589</v>
      </c>
      <c r="G8" s="44">
        <v>6183731831</v>
      </c>
      <c r="H8" s="80">
        <f t="shared" si="2"/>
        <v>0.97639664502258494</v>
      </c>
      <c r="I8" s="80">
        <f t="shared" si="3"/>
        <v>0.97716404074852281</v>
      </c>
    </row>
    <row r="9" spans="1:10" ht="31.2" customHeight="1" x14ac:dyDescent="0.25">
      <c r="A9" s="88" t="s">
        <v>79</v>
      </c>
      <c r="B9" s="87">
        <v>359200</v>
      </c>
      <c r="C9" s="87">
        <v>359200</v>
      </c>
      <c r="D9" s="80">
        <f t="shared" si="0"/>
        <v>1</v>
      </c>
      <c r="E9" s="87">
        <v>359200</v>
      </c>
      <c r="F9" s="80">
        <f t="shared" si="1"/>
        <v>1</v>
      </c>
      <c r="G9" s="87">
        <v>359200</v>
      </c>
      <c r="H9" s="80">
        <f t="shared" ref="H9" si="4">+G9/B9</f>
        <v>1</v>
      </c>
      <c r="I9" s="80">
        <f>IFERROR(G9/E9,"0,0%")</f>
        <v>1</v>
      </c>
    </row>
    <row r="10" spans="1:10" s="43" customFormat="1" ht="32.4" customHeight="1" x14ac:dyDescent="0.25">
      <c r="A10" s="95" t="s">
        <v>22</v>
      </c>
      <c r="B10" s="96">
        <f>SUM(B6:B9)</f>
        <v>117550132000</v>
      </c>
      <c r="C10" s="96">
        <f>SUM(C6:C9)</f>
        <v>116535529600</v>
      </c>
      <c r="D10" s="97">
        <f t="shared" si="0"/>
        <v>0.99136876851826927</v>
      </c>
      <c r="E10" s="96">
        <f>SUM(E6:E9)</f>
        <v>116535529600</v>
      </c>
      <c r="F10" s="97">
        <f t="shared" si="1"/>
        <v>0.99136876851826927</v>
      </c>
      <c r="G10" s="96">
        <f>SUM(G6:G9)</f>
        <v>109592186737</v>
      </c>
      <c r="H10" s="97">
        <f t="shared" si="2"/>
        <v>0.93230169011634967</v>
      </c>
      <c r="I10" s="97">
        <f>+G10/E10</f>
        <v>0.94041866127152351</v>
      </c>
    </row>
    <row r="11" spans="1:10" x14ac:dyDescent="0.25">
      <c r="A11" s="22"/>
      <c r="B11" s="28"/>
      <c r="E11" s="28"/>
    </row>
    <row r="12" spans="1:10" x14ac:dyDescent="0.25">
      <c r="B12" s="28"/>
      <c r="C12" s="28"/>
      <c r="D12" s="28"/>
      <c r="E12" s="28"/>
      <c r="F12" s="28"/>
      <c r="G12" s="28"/>
    </row>
    <row r="13" spans="1:10" ht="14.4" x14ac:dyDescent="0.3">
      <c r="B13" s="71"/>
      <c r="E13" s="100"/>
      <c r="G13" s="29"/>
      <c r="H13"/>
    </row>
    <row r="14" spans="1:10" x14ac:dyDescent="0.25">
      <c r="B14" s="28"/>
    </row>
    <row r="15" spans="1:10" x14ac:dyDescent="0.25">
      <c r="B15" s="28"/>
    </row>
    <row r="16" spans="1:10" x14ac:dyDescent="0.25">
      <c r="E16" s="28"/>
      <c r="F16" s="85"/>
    </row>
    <row r="17" spans="4:4" x14ac:dyDescent="0.25">
      <c r="D17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1"/>
  <sheetViews>
    <sheetView zoomScale="110" zoomScaleNormal="110" zoomScaleSheetLayoutView="85" workbookViewId="0">
      <pane xSplit="5" ySplit="5" topLeftCell="F6" activePane="bottomRight" state="frozen"/>
      <selection activeCell="A3" sqref="A3"/>
      <selection pane="topRight" activeCell="F3" sqref="F3"/>
      <selection pane="bottomLeft" activeCell="A5" sqref="A5"/>
      <selection pane="bottomRight" sqref="A1:E1"/>
    </sheetView>
  </sheetViews>
  <sheetFormatPr baseColWidth="10" defaultColWidth="11.44140625" defaultRowHeight="11.4" x14ac:dyDescent="0.2"/>
  <cols>
    <col min="1" max="1" width="8.6640625" style="36" customWidth="1"/>
    <col min="2" max="2" width="62.6640625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8" customHeight="1" x14ac:dyDescent="0.2">
      <c r="A1" s="151" t="s">
        <v>70</v>
      </c>
      <c r="B1" s="152"/>
      <c r="C1" s="152"/>
      <c r="D1" s="152"/>
      <c r="E1" s="153"/>
    </row>
    <row r="2" spans="1:22" ht="18" customHeight="1" x14ac:dyDescent="0.2">
      <c r="A2" s="154" t="s">
        <v>78</v>
      </c>
      <c r="B2" s="149"/>
      <c r="C2" s="149"/>
      <c r="D2" s="149"/>
      <c r="E2" s="155"/>
    </row>
    <row r="3" spans="1:22" ht="18" customHeight="1" thickBot="1" x14ac:dyDescent="0.25">
      <c r="A3" s="101"/>
      <c r="B3" s="162" t="s">
        <v>83</v>
      </c>
      <c r="C3" s="162"/>
      <c r="D3" s="162"/>
      <c r="E3" s="102"/>
    </row>
    <row r="4" spans="1:22" ht="15" customHeight="1" x14ac:dyDescent="0.2">
      <c r="A4" s="27"/>
      <c r="B4" s="38"/>
      <c r="C4" s="34"/>
      <c r="D4" s="34"/>
      <c r="E4" s="25"/>
    </row>
    <row r="5" spans="1:22" ht="31.8" customHeight="1" x14ac:dyDescent="0.2">
      <c r="A5" s="156" t="s">
        <v>0</v>
      </c>
      <c r="B5" s="157"/>
      <c r="C5" s="90" t="s">
        <v>77</v>
      </c>
      <c r="D5" s="90" t="s">
        <v>5</v>
      </c>
      <c r="E5" s="91" t="s">
        <v>43</v>
      </c>
    </row>
    <row r="6" spans="1:22" ht="24.6" customHeight="1" x14ac:dyDescent="0.2">
      <c r="A6" s="66">
        <v>7589</v>
      </c>
      <c r="B6" s="66" t="s">
        <v>56</v>
      </c>
      <c r="C6" s="62">
        <v>3314369574</v>
      </c>
      <c r="D6" s="62">
        <v>3165298215</v>
      </c>
      <c r="E6" s="81">
        <f>+D6/C6</f>
        <v>0.95502271075337841</v>
      </c>
      <c r="F6" s="46"/>
    </row>
    <row r="7" spans="1:22" ht="12" x14ac:dyDescent="0.2">
      <c r="A7" s="158" t="s">
        <v>37</v>
      </c>
      <c r="B7" s="159"/>
      <c r="C7" s="55">
        <f>C6</f>
        <v>3314369574</v>
      </c>
      <c r="D7" s="55">
        <f>D6</f>
        <v>3165298215</v>
      </c>
      <c r="E7" s="82">
        <f>+D7/C7</f>
        <v>0.95502271075337841</v>
      </c>
    </row>
    <row r="8" spans="1:22" ht="24.6" customHeight="1" x14ac:dyDescent="0.2">
      <c r="A8" s="65">
        <v>7563</v>
      </c>
      <c r="B8" s="66" t="s">
        <v>52</v>
      </c>
      <c r="C8" s="62">
        <v>71919846</v>
      </c>
      <c r="D8" s="62">
        <v>71919846</v>
      </c>
      <c r="E8" s="81">
        <f>D8/C8</f>
        <v>1</v>
      </c>
    </row>
    <row r="9" spans="1:22" ht="24.6" customHeight="1" x14ac:dyDescent="0.2">
      <c r="A9" s="65">
        <v>7568</v>
      </c>
      <c r="B9" s="66" t="s">
        <v>53</v>
      </c>
      <c r="C9" s="62">
        <v>5740203767</v>
      </c>
      <c r="D9" s="62">
        <v>5740203767</v>
      </c>
      <c r="E9" s="81">
        <f>D9/C9</f>
        <v>1</v>
      </c>
    </row>
    <row r="10" spans="1:22" ht="22.8" x14ac:dyDescent="0.2">
      <c r="A10" s="65">
        <v>7570</v>
      </c>
      <c r="B10" s="66" t="s">
        <v>54</v>
      </c>
      <c r="C10" s="62">
        <v>3083586789</v>
      </c>
      <c r="D10" s="62">
        <v>3083586789</v>
      </c>
      <c r="E10" s="81">
        <f>D10/C10</f>
        <v>1</v>
      </c>
    </row>
    <row r="11" spans="1:22" ht="24.6" customHeight="1" x14ac:dyDescent="0.2">
      <c r="A11" s="65">
        <v>7574</v>
      </c>
      <c r="B11" s="66" t="s">
        <v>55</v>
      </c>
      <c r="C11" s="62">
        <v>132059152</v>
      </c>
      <c r="D11" s="62">
        <v>132059152</v>
      </c>
      <c r="E11" s="81">
        <f>D11/C11</f>
        <v>1</v>
      </c>
    </row>
    <row r="12" spans="1:22" ht="12" x14ac:dyDescent="0.2">
      <c r="A12" s="158" t="s">
        <v>7</v>
      </c>
      <c r="B12" s="159"/>
      <c r="C12" s="56">
        <f>SUM(C8:C11)</f>
        <v>9027769554</v>
      </c>
      <c r="D12" s="56">
        <f>SUM(D8:D11)</f>
        <v>9027769554</v>
      </c>
      <c r="E12" s="82">
        <f>+D12/C12</f>
        <v>1</v>
      </c>
      <c r="F12" s="46"/>
    </row>
    <row r="13" spans="1:22" s="13" customFormat="1" ht="12" x14ac:dyDescent="0.25">
      <c r="A13" s="160" t="s">
        <v>25</v>
      </c>
      <c r="B13" s="160"/>
      <c r="C13" s="92">
        <f>+C12+C7</f>
        <v>12342139128</v>
      </c>
      <c r="D13" s="92">
        <f>+D12+D7</f>
        <v>12193067769</v>
      </c>
      <c r="E13" s="93">
        <f>+D13/C13</f>
        <v>0.98792175671867044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2.8" x14ac:dyDescent="0.25">
      <c r="A14" s="67">
        <v>7596</v>
      </c>
      <c r="B14" s="66" t="s">
        <v>57</v>
      </c>
      <c r="C14" s="63">
        <v>1473145725</v>
      </c>
      <c r="D14" s="63">
        <v>1473145725</v>
      </c>
      <c r="E14" s="81">
        <f t="shared" ref="E14:E29" si="0">D14/C14</f>
        <v>1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66">
        <v>7588</v>
      </c>
      <c r="B15" s="66" t="s">
        <v>58</v>
      </c>
      <c r="C15" s="63">
        <v>1898781951</v>
      </c>
      <c r="D15" s="63">
        <v>1885732938</v>
      </c>
      <c r="E15" s="81">
        <f t="shared" si="0"/>
        <v>0.99312769273316104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65">
        <v>7583</v>
      </c>
      <c r="B16" s="66" t="s">
        <v>59</v>
      </c>
      <c r="C16" s="63">
        <v>1864923463</v>
      </c>
      <c r="D16" s="63">
        <v>1860529287</v>
      </c>
      <c r="E16" s="81">
        <f t="shared" si="0"/>
        <v>0.99764377676232818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24.6" customHeight="1" x14ac:dyDescent="0.25">
      <c r="A17" s="65">
        <v>7579</v>
      </c>
      <c r="B17" s="66" t="s">
        <v>60</v>
      </c>
      <c r="C17" s="63">
        <v>2106674666</v>
      </c>
      <c r="D17" s="63">
        <v>2105972608</v>
      </c>
      <c r="E17" s="81">
        <f t="shared" si="0"/>
        <v>0.99966674588566962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12" x14ac:dyDescent="0.25">
      <c r="A18" s="158" t="s">
        <v>38</v>
      </c>
      <c r="B18" s="159"/>
      <c r="C18" s="57">
        <f>SUM(C14:C17)</f>
        <v>7343525805</v>
      </c>
      <c r="D18" s="57">
        <f>SUM(D14:D17)</f>
        <v>7325380558</v>
      </c>
      <c r="E18" s="83">
        <f t="shared" si="0"/>
        <v>0.99752908242146499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22.8" x14ac:dyDescent="0.25">
      <c r="A19" s="65">
        <v>7581</v>
      </c>
      <c r="B19" s="66" t="s">
        <v>61</v>
      </c>
      <c r="C19" s="63">
        <v>1970902794</v>
      </c>
      <c r="D19" s="63">
        <v>1970902794</v>
      </c>
      <c r="E19" s="81">
        <f t="shared" si="0"/>
        <v>1</v>
      </c>
      <c r="F19" s="32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s="13" customFormat="1" ht="12" customHeight="1" x14ac:dyDescent="0.25">
      <c r="A20" s="158" t="s">
        <v>7</v>
      </c>
      <c r="B20" s="159"/>
      <c r="C20" s="57">
        <f>SUM(C19:C19)</f>
        <v>1970902794</v>
      </c>
      <c r="D20" s="57">
        <f>SUM(D19:D19)</f>
        <v>1970902794</v>
      </c>
      <c r="E20" s="82">
        <f t="shared" si="0"/>
        <v>1</v>
      </c>
      <c r="F20" s="47"/>
      <c r="G20" s="32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2" ht="24.6" customHeight="1" x14ac:dyDescent="0.2">
      <c r="A21" s="66">
        <v>7573</v>
      </c>
      <c r="B21" s="67" t="s">
        <v>62</v>
      </c>
      <c r="C21" s="64">
        <v>8938454606</v>
      </c>
      <c r="D21" s="64">
        <v>8067829271</v>
      </c>
      <c r="E21" s="81">
        <f t="shared" si="0"/>
        <v>0.90259777854489676</v>
      </c>
    </row>
    <row r="22" spans="1:22" ht="22.8" x14ac:dyDescent="0.2">
      <c r="A22" s="65">
        <v>7576</v>
      </c>
      <c r="B22" s="67" t="s">
        <v>63</v>
      </c>
      <c r="C22" s="64">
        <v>799411751</v>
      </c>
      <c r="D22" s="64">
        <v>798360287</v>
      </c>
      <c r="E22" s="81">
        <f t="shared" si="0"/>
        <v>0.99868470284720645</v>
      </c>
    </row>
    <row r="23" spans="1:22" ht="22.8" x14ac:dyDescent="0.2">
      <c r="A23" s="65">
        <v>7587</v>
      </c>
      <c r="B23" s="67" t="s">
        <v>64</v>
      </c>
      <c r="C23" s="64">
        <v>25615614032</v>
      </c>
      <c r="D23" s="64">
        <v>24208144854</v>
      </c>
      <c r="E23" s="81">
        <f t="shared" si="0"/>
        <v>0.94505424791918957</v>
      </c>
    </row>
    <row r="24" spans="1:22" ht="24.6" customHeight="1" x14ac:dyDescent="0.2">
      <c r="A24" s="65">
        <v>7578</v>
      </c>
      <c r="B24" s="67" t="s">
        <v>65</v>
      </c>
      <c r="C24" s="64">
        <v>42681905084</v>
      </c>
      <c r="D24" s="64">
        <v>37365449115</v>
      </c>
      <c r="E24" s="81">
        <f t="shared" si="0"/>
        <v>0.87544004986335633</v>
      </c>
    </row>
    <row r="25" spans="1:22" ht="12" x14ac:dyDescent="0.2">
      <c r="A25" s="158" t="s">
        <v>39</v>
      </c>
      <c r="B25" s="159"/>
      <c r="C25" s="48">
        <f>SUM(C21:C24)</f>
        <v>78035385473</v>
      </c>
      <c r="D25" s="48">
        <f>SUM(D21:D24)</f>
        <v>70439783527</v>
      </c>
      <c r="E25" s="84">
        <f t="shared" si="0"/>
        <v>0.90266464502019983</v>
      </c>
    </row>
    <row r="26" spans="1:22" ht="24.6" customHeight="1" x14ac:dyDescent="0.2">
      <c r="A26" s="65">
        <v>7593</v>
      </c>
      <c r="B26" s="67" t="s">
        <v>66</v>
      </c>
      <c r="C26" s="64">
        <v>5927105707</v>
      </c>
      <c r="D26" s="64">
        <v>5914839028</v>
      </c>
      <c r="E26" s="81">
        <f t="shared" si="0"/>
        <v>0.9979304099494104</v>
      </c>
    </row>
    <row r="27" spans="1:22" ht="24.6" customHeight="1" x14ac:dyDescent="0.2">
      <c r="A27" s="66">
        <v>7653</v>
      </c>
      <c r="B27" s="67" t="s">
        <v>67</v>
      </c>
      <c r="C27" s="64">
        <v>2822992229</v>
      </c>
      <c r="D27" s="64">
        <v>2749580875</v>
      </c>
      <c r="E27" s="81">
        <f t="shared" si="0"/>
        <v>0.97399519798678125</v>
      </c>
    </row>
    <row r="28" spans="1:22" ht="22.8" x14ac:dyDescent="0.2">
      <c r="A28" s="65">
        <v>7595</v>
      </c>
      <c r="B28" s="67" t="s">
        <v>68</v>
      </c>
      <c r="C28" s="64">
        <v>1482412539</v>
      </c>
      <c r="D28" s="64">
        <v>1482412538</v>
      </c>
      <c r="E28" s="81">
        <f t="shared" si="0"/>
        <v>0.99999999932542394</v>
      </c>
    </row>
    <row r="29" spans="1:22" ht="21" customHeight="1" x14ac:dyDescent="0.2">
      <c r="A29" s="65">
        <v>7907</v>
      </c>
      <c r="B29" s="67" t="s">
        <v>71</v>
      </c>
      <c r="C29" s="64">
        <v>515756454</v>
      </c>
      <c r="D29" s="64">
        <v>515756454</v>
      </c>
      <c r="E29" s="81">
        <f t="shared" si="0"/>
        <v>1</v>
      </c>
    </row>
    <row r="30" spans="1:22" ht="12" x14ac:dyDescent="0.2">
      <c r="A30" s="158" t="s">
        <v>40</v>
      </c>
      <c r="B30" s="159"/>
      <c r="C30" s="56">
        <f>SUM(C26:C29)</f>
        <v>10748266929</v>
      </c>
      <c r="D30" s="56">
        <f>SUM(D26:D29)</f>
        <v>10662588895</v>
      </c>
      <c r="E30" s="82">
        <f>D30/C30</f>
        <v>0.99202866521961497</v>
      </c>
      <c r="F30" s="45"/>
    </row>
    <row r="31" spans="1:22" ht="12" x14ac:dyDescent="0.2">
      <c r="A31" s="161" t="s">
        <v>26</v>
      </c>
      <c r="B31" s="161"/>
      <c r="C31" s="92">
        <f>+C30+C25+C20+C18</f>
        <v>98098081001</v>
      </c>
      <c r="D31" s="92">
        <f>+D30+D25+D20+D18</f>
        <v>90398655774</v>
      </c>
      <c r="E31" s="93">
        <f>D31/C31</f>
        <v>0.92151298834355877</v>
      </c>
    </row>
    <row r="32" spans="1:22" s="23" customFormat="1" ht="11.25" customHeight="1" x14ac:dyDescent="0.2">
      <c r="A32" s="27"/>
      <c r="B32" s="38"/>
      <c r="E32" s="27"/>
      <c r="F32" s="31"/>
      <c r="G32" s="31"/>
    </row>
    <row r="33" spans="1:22" s="14" customFormat="1" ht="15.75" customHeight="1" x14ac:dyDescent="0.25">
      <c r="A33" s="150" t="s">
        <v>27</v>
      </c>
      <c r="B33" s="150"/>
      <c r="C33" s="94">
        <f>+C31+C13</f>
        <v>110440220129</v>
      </c>
      <c r="D33" s="94">
        <f>+D31+D13</f>
        <v>102591723543</v>
      </c>
      <c r="E33" s="89">
        <f>+D33/C33</f>
        <v>0.92893443550879795</v>
      </c>
      <c r="F33" s="33"/>
      <c r="G33" s="33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</row>
    <row r="34" spans="1:22" ht="15.75" customHeight="1" x14ac:dyDescent="0.2">
      <c r="A34" s="35"/>
      <c r="C34" s="34"/>
    </row>
    <row r="35" spans="1:22" s="23" customFormat="1" x14ac:dyDescent="0.2">
      <c r="A35" s="27"/>
      <c r="B35" s="38" t="s">
        <v>80</v>
      </c>
      <c r="D35" s="34"/>
      <c r="E35" s="25"/>
      <c r="F35" s="31"/>
      <c r="G35" s="31"/>
    </row>
    <row r="36" spans="1:22" s="23" customFormat="1" x14ac:dyDescent="0.2">
      <c r="A36" s="27"/>
      <c r="B36" s="99"/>
      <c r="C36" s="34"/>
      <c r="D36" s="34"/>
      <c r="E36" s="25"/>
      <c r="F36" s="31"/>
      <c r="G36" s="31"/>
    </row>
    <row r="37" spans="1:22" s="23" customFormat="1" x14ac:dyDescent="0.2">
      <c r="A37" s="27"/>
      <c r="B37" s="38"/>
      <c r="C37" s="34"/>
      <c r="D37" s="34"/>
      <c r="E37" s="25"/>
      <c r="F37" s="31"/>
      <c r="G37" s="31"/>
    </row>
    <row r="38" spans="1:22" s="23" customFormat="1" x14ac:dyDescent="0.2">
      <c r="A38" s="27"/>
      <c r="B38" s="38"/>
      <c r="C38" s="34"/>
      <c r="D38" s="34"/>
      <c r="E38" s="25"/>
      <c r="F38" s="31"/>
      <c r="G38" s="31"/>
    </row>
    <row r="39" spans="1:22" s="23" customFormat="1" x14ac:dyDescent="0.2">
      <c r="A39" s="27"/>
      <c r="B39" s="38"/>
      <c r="C39" s="34"/>
      <c r="D39" s="34"/>
      <c r="E39" s="25"/>
      <c r="F39" s="31"/>
      <c r="G39" s="31"/>
    </row>
    <row r="40" spans="1:22" s="23" customFormat="1" x14ac:dyDescent="0.2">
      <c r="A40" s="27"/>
      <c r="B40" s="38"/>
      <c r="C40" s="34"/>
      <c r="D40" s="34"/>
      <c r="E40" s="25"/>
      <c r="F40" s="31"/>
      <c r="G40" s="31"/>
    </row>
    <row r="41" spans="1:22" s="23" customFormat="1" x14ac:dyDescent="0.2">
      <c r="A41" s="27"/>
      <c r="B41" s="38"/>
      <c r="C41" s="34"/>
      <c r="D41" s="34"/>
      <c r="E41" s="25"/>
      <c r="F41" s="31"/>
      <c r="G41" s="31"/>
    </row>
    <row r="42" spans="1:22" s="23" customFormat="1" x14ac:dyDescent="0.2">
      <c r="A42" s="27"/>
      <c r="B42" s="38"/>
      <c r="C42" s="34"/>
      <c r="D42" s="34"/>
      <c r="E42" s="25"/>
      <c r="F42" s="31"/>
      <c r="G42" s="31"/>
    </row>
    <row r="43" spans="1:22" s="23" customFormat="1" x14ac:dyDescent="0.2">
      <c r="A43" s="27"/>
      <c r="B43" s="38"/>
      <c r="C43" s="34"/>
      <c r="D43" s="34"/>
      <c r="E43" s="25"/>
      <c r="F43" s="31"/>
      <c r="G43" s="31"/>
    </row>
    <row r="44" spans="1:22" s="23" customFormat="1" x14ac:dyDescent="0.2">
      <c r="A44" s="27"/>
      <c r="B44" s="38"/>
      <c r="C44" s="34"/>
      <c r="D44" s="34"/>
      <c r="E44" s="25"/>
      <c r="F44" s="31"/>
      <c r="G44" s="31"/>
    </row>
    <row r="45" spans="1:22" s="23" customFormat="1" x14ac:dyDescent="0.2">
      <c r="A45" s="27"/>
      <c r="B45" s="38"/>
      <c r="C45" s="34"/>
      <c r="D45" s="34"/>
      <c r="E45" s="25"/>
      <c r="F45" s="31"/>
      <c r="G45" s="31"/>
    </row>
    <row r="46" spans="1:22" s="23" customFormat="1" x14ac:dyDescent="0.2">
      <c r="A46" s="27"/>
      <c r="B46" s="38"/>
      <c r="C46" s="34"/>
      <c r="D46" s="34"/>
      <c r="E46" s="25"/>
      <c r="F46" s="31"/>
      <c r="G46" s="31"/>
    </row>
    <row r="47" spans="1:22" s="23" customFormat="1" x14ac:dyDescent="0.2">
      <c r="A47" s="27"/>
      <c r="B47" s="38"/>
      <c r="C47" s="34"/>
      <c r="D47" s="34"/>
      <c r="E47" s="25"/>
      <c r="F47" s="31"/>
      <c r="G47" s="31"/>
    </row>
    <row r="48" spans="1:22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  <row r="201" spans="1:7" s="23" customFormat="1" x14ac:dyDescent="0.2">
      <c r="A201" s="27"/>
      <c r="B201" s="38"/>
      <c r="C201" s="34"/>
      <c r="D201" s="34"/>
      <c r="E201" s="25"/>
      <c r="F201" s="31"/>
      <c r="G201" s="31"/>
    </row>
  </sheetData>
  <mergeCells count="13">
    <mergeCell ref="A33:B33"/>
    <mergeCell ref="A1:E1"/>
    <mergeCell ref="A2:E2"/>
    <mergeCell ref="A5:B5"/>
    <mergeCell ref="A7:B7"/>
    <mergeCell ref="A12:B12"/>
    <mergeCell ref="A13:B13"/>
    <mergeCell ref="A18:B18"/>
    <mergeCell ref="A20:B20"/>
    <mergeCell ref="A25:B25"/>
    <mergeCell ref="A30:B30"/>
    <mergeCell ref="A31:B31"/>
    <mergeCell ref="B3:D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2024-01-09T21:21:51Z</dcterms:modified>
</cp:coreProperties>
</file>