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19. PLAN ANUAL DE ADQUICISIONES PAA\EJECUCION PPTAL - 2017\AGOSTO\"/>
    </mc:Choice>
  </mc:AlternateContent>
  <bookViews>
    <workbookView xWindow="75" yWindow="60" windowWidth="16335" windowHeight="11760"/>
  </bookViews>
  <sheets>
    <sheet name="EJECUCION BMT" sheetId="2" r:id="rId1"/>
  </sheets>
  <calcPr calcId="162913"/>
</workbook>
</file>

<file path=xl/calcChain.xml><?xml version="1.0" encoding="utf-8"?>
<calcChain xmlns="http://schemas.openxmlformats.org/spreadsheetml/2006/main">
  <c r="C22" i="2" l="1"/>
  <c r="C10" i="2"/>
  <c r="K19" i="2" l="1"/>
  <c r="K18" i="2"/>
  <c r="K17" i="2"/>
  <c r="K16" i="2"/>
  <c r="K13" i="2"/>
  <c r="K12" i="2"/>
  <c r="K11" i="2"/>
  <c r="K9" i="2"/>
  <c r="K8" i="2"/>
  <c r="K7" i="2"/>
  <c r="K6" i="2"/>
  <c r="H7" i="2" l="1"/>
  <c r="C6" i="2" l="1"/>
  <c r="H6" i="2" l="1"/>
  <c r="E6" i="2"/>
  <c r="C14" i="2"/>
  <c r="C20" i="2"/>
  <c r="C15" i="2" l="1"/>
  <c r="G20" i="2" l="1"/>
  <c r="J14" i="2" l="1"/>
  <c r="J20" i="2" l="1"/>
  <c r="K20" i="2" s="1"/>
  <c r="J10" i="2" l="1"/>
  <c r="J15" i="2" l="1"/>
  <c r="H19" i="2"/>
  <c r="E19" i="2"/>
  <c r="H20" i="2" l="1"/>
  <c r="D20" i="2"/>
  <c r="E20" i="2" s="1"/>
  <c r="J22" i="2"/>
  <c r="G14" i="2"/>
  <c r="K14" i="2" s="1"/>
  <c r="D14" i="2"/>
  <c r="G10" i="2"/>
  <c r="K10" i="2" s="1"/>
  <c r="D10" i="2"/>
  <c r="E7" i="2"/>
  <c r="E8" i="2"/>
  <c r="E9" i="2"/>
  <c r="E11" i="2"/>
  <c r="E12" i="2"/>
  <c r="E13" i="2"/>
  <c r="E16" i="2"/>
  <c r="E17" i="2"/>
  <c r="E18" i="2"/>
  <c r="H8" i="2"/>
  <c r="H9" i="2"/>
  <c r="H11" i="2"/>
  <c r="H12" i="2"/>
  <c r="H13" i="2"/>
  <c r="H16" i="2"/>
  <c r="H17" i="2"/>
  <c r="H18" i="2"/>
  <c r="G15" i="2" l="1"/>
  <c r="K15" i="2" s="1"/>
  <c r="H10" i="2"/>
  <c r="E10" i="2"/>
  <c r="E14" i="2" l="1"/>
  <c r="H14" i="2"/>
  <c r="G22" i="2" l="1"/>
  <c r="K22" i="2" s="1"/>
  <c r="D15" i="2"/>
  <c r="H22" i="2" l="1"/>
  <c r="E15" i="2"/>
  <c r="D22" i="2"/>
  <c r="H15" i="2"/>
  <c r="E22" i="2" l="1"/>
</calcChain>
</file>

<file path=xl/comments1.xml><?xml version="1.0" encoding="utf-8"?>
<comments xmlns="http://schemas.openxmlformats.org/spreadsheetml/2006/main">
  <authors>
    <author>Nicol Angely Andrade Parada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</t>
        </r>
      </text>
    </comment>
  </commentList>
</comments>
</file>

<file path=xl/sharedStrings.xml><?xml version="1.0" encoding="utf-8"?>
<sst xmlns="http://schemas.openxmlformats.org/spreadsheetml/2006/main" count="33" uniqueCount="33">
  <si>
    <t>PROYECTO DE INVERSIÓN</t>
  </si>
  <si>
    <t>UNIDAD EJECUTORA 01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</si>
  <si>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</si>
  <si>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</si>
  <si>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</si>
  <si>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</si>
  <si>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</si>
  <si>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</si>
  <si>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SUB. POLÍTICA SECTORIAL</t>
  </si>
  <si>
    <t>SUB. GESTIÓN CORPORATIVA</t>
  </si>
  <si>
    <t>SUB. SERVICIOS DE LA MOVILIDAD - UNIDAD EJECUTORA 02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</si>
  <si>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</si>
  <si>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</si>
  <si>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</si>
  <si>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</si>
  <si>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</si>
  <si>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</si>
  <si>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</si>
  <si>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</si>
  <si>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</si>
  <si>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</si>
  <si>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</si>
  <si>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</si>
  <si>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CONCEPTO RP</t>
  </si>
  <si>
    <t>RESOLUCIÓN 013 DEL 27 DE JULIO DE 2016 POLITICA SECTORIAL  - CUMPLIMIENTO DE FALLO - PAGO SENTENCIA ROSS SLENDY MARTINEZ ANGULO</t>
  </si>
  <si>
    <t>ADICION Y PRORROGA OTRO SI NO 10 DEL CONVENIO INTERADMINISTRATIVO NO 008 DE 2008 AUNAR ESFUERZOS TECNICOS ADMINISTRATIVOS Y  FINANCIEROS ENTRE LAS PARTES PARA LA REGULARIZACION PROVISIONALMENTE DE LOS PASOS A NIVEL DE LA VIA FERREA EN AREA URBANA DE LA CIUDAD DE BOGOTA ,CON EL FIN DE GARANTIZAR LA SEGURIDAD  CIUDADANA , LA MOVILIDAD Y CONECTIVIDAD DE LA CIUDAD ,MIENTRAS SE DISPONE DE LA CORRESPONDIENTE SOLUCION A DESNIVEL</t>
  </si>
  <si>
    <t>OTRO SI N° 2  AL CONTRATO 2015-1247 SUSCRITO ENTRE LA SECRETARIA DISTRITAL DE MOVILIDAD Y TRANSPORTE  PLANEACIÓN Y DISEÑO INGENIERIA - TPD S.A.  CUYO OBJETO ES: " FABRICACIÓN, INSTALACIÓN Y MANTENIMIENTO  DE LOS POSTES  PARA EL SISTEMA DE SEMAFORIZACIÓN DE BOGOTA D.C."</t>
  </si>
  <si>
    <t>CONTRATAR LA CONSULTORIA ESPECIALIZADA PARA REALIZAR LA ESTRUCTURACIÓN DEL PROCESO DE CONTRATACIÓN A NIVEL TÉCNICO, FINANCIERO Y JURÍDICA PARA ENTREGAR EN CONCESIÓN LA PRESTACIÓN DE LOS SERVICIOS DE PATIOS Y GRÚAS PARA VEHÍCULOS QUE SE INMOVILICEN POR INFRACCIONES A LAS NORMAS DE TRÁNSITO Y TRANSPORTE EN BOGOTÁ</t>
  </si>
  <si>
    <t xml:space="preserve"> BOGOTA MEJOR PARA TODOS</t>
  </si>
  <si>
    <t xml:space="preserve">PRESUPUESTO  ASIGNADO
2017
</t>
  </si>
  <si>
    <t>Articulación regional y planeación integral del transporte</t>
  </si>
  <si>
    <t>EJECUCION PRESUPUESTAL  31 DE AGOSTO DE 2017</t>
  </si>
  <si>
    <t>FUENTE: PREDIS - FECHA: 15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</si>
</sst>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.00_);_(* \(#,##0.00\);_(* &quot;-&quot;??_);_(@_)"/>
    <numFmt numFmtId="165" formatCode="#,##0,,"/>
    <numFmt numFmtId="166" formatCode="#,###,,"/>
    <numFmt numFmtId="167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165" fontId="2" fillId="2" borderId="1" xfId="1" applyNumberFormat="1" applyFont="1" applyFill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2" fillId="5" borderId="1" xfId="2" applyFont="1" applyFill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10" fontId="2" fillId="4" borderId="1" xfId="2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10" fontId="2" fillId="5" borderId="1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center" vertical="center"/>
    </xf>
    <xf numFmtId="167" fontId="3" fillId="0" borderId="0" xfId="2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1" fontId="2" fillId="2" borderId="1" xfId="4" applyFont="1" applyFill="1" applyBorder="1" applyAlignment="1">
      <alignment horizontal="center" vertical="center" wrapText="1"/>
    </xf>
    <xf numFmtId="41" fontId="3" fillId="0" borderId="1" xfId="4" applyFont="1" applyFill="1" applyBorder="1" applyAlignment="1">
      <alignment horizontal="center" vertical="center" wrapText="1"/>
    </xf>
    <xf numFmtId="41" fontId="2" fillId="5" borderId="1" xfId="4" applyFont="1" applyFill="1" applyBorder="1" applyAlignment="1">
      <alignment horizontal="center" vertical="center"/>
    </xf>
    <xf numFmtId="41" fontId="2" fillId="2" borderId="1" xfId="4" applyFont="1" applyFill="1" applyBorder="1" applyAlignment="1">
      <alignment horizontal="center" vertical="center"/>
    </xf>
    <xf numFmtId="41" fontId="3" fillId="3" borderId="0" xfId="4" applyFont="1" applyFill="1" applyBorder="1" applyAlignment="1">
      <alignment horizontal="center" vertical="center"/>
    </xf>
    <xf numFmtId="41" fontId="3" fillId="0" borderId="0" xfId="4" applyFont="1"/>
    <xf numFmtId="9" fontId="2" fillId="2" borderId="1" xfId="2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 wrapText="1"/>
    </xf>
    <xf numFmtId="0" fontId="3" fillId="0" borderId="0" xfId="0" applyFont="1" applyAlignment="1"/>
    <xf numFmtId="166" fontId="2" fillId="2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4" builtinId="6"/>
    <cellStyle name="Normal" xfId="0" builtinId="0"/>
    <cellStyle name="Normal 17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24"/>
  <sheetViews>
    <sheetView showGridLines="0" tabSelected="1" zoomScale="85" zoomScaleNormal="85" workbookViewId="0">
      <pane xSplit="1" ySplit="5" topLeftCell="B6" activePane="bottomRight" state="frozen"/>
      <selection activeCell="F27" sqref="F27"/>
      <selection pane="topRight" activeCell="F27" sqref="F27"/>
      <selection pane="bottomLeft" activeCell="F27" sqref="F27"/>
      <selection pane="bottomRight" activeCell="P14" sqref="P14"/>
    </sheetView>
  </sheetViews>
  <sheetFormatPr baseColWidth="10" defaultRowHeight="15" x14ac:dyDescent="0.2"/>
  <cols>
    <col min="1" max="1" width="11.5703125" style="2" bestFit="1" customWidth="1"/>
    <col min="2" max="2" width="47.7109375" style="2" customWidth="1"/>
    <col min="3" max="3" width="22.85546875" style="24" customWidth="1"/>
    <col min="4" max="4" width="23" style="24" customWidth="1"/>
    <col min="5" max="5" width="11.140625" style="2" customWidth="1"/>
    <col min="6" max="6" width="1" style="2" hidden="1" customWidth="1"/>
    <col min="7" max="7" width="21.5703125" style="24" customWidth="1"/>
    <col min="8" max="8" width="11.28515625" style="2" customWidth="1"/>
    <col min="9" max="9" width="0.140625" style="2" hidden="1" customWidth="1"/>
    <col min="10" max="10" width="19.28515625" style="24" customWidth="1"/>
    <col min="11" max="11" width="12.5703125" style="2" customWidth="1"/>
    <col min="12" max="12" width="0.42578125" style="1" hidden="1" customWidth="1"/>
    <col min="13" max="14" width="11.42578125" style="2"/>
    <col min="15" max="15" width="8.85546875" style="2" customWidth="1"/>
    <col min="16" max="16384" width="11.42578125" style="2"/>
  </cols>
  <sheetData>
    <row r="1" spans="1:12" ht="15.75" x14ac:dyDescent="0.25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15.75" x14ac:dyDescent="0.25">
      <c r="A2" s="31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15.75" x14ac:dyDescent="0.25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1:12" ht="66.75" customHeight="1" x14ac:dyDescent="0.2">
      <c r="A5" s="30" t="s">
        <v>0</v>
      </c>
      <c r="B5" s="30"/>
      <c r="C5" s="19" t="s">
        <v>29</v>
      </c>
      <c r="D5" s="19" t="s">
        <v>2</v>
      </c>
      <c r="E5" s="34" t="s">
        <v>3</v>
      </c>
      <c r="F5" s="34"/>
      <c r="G5" s="19" t="s">
        <v>4</v>
      </c>
      <c r="H5" s="33" t="s">
        <v>5</v>
      </c>
      <c r="I5" s="33"/>
      <c r="J5" s="19" t="s">
        <v>6</v>
      </c>
      <c r="K5" s="28" t="s">
        <v>7</v>
      </c>
      <c r="L5" s="3" t="s">
        <v>23</v>
      </c>
    </row>
    <row r="6" spans="1:12" ht="31.5" customHeight="1" x14ac:dyDescent="0.2">
      <c r="A6" s="11">
        <v>339</v>
      </c>
      <c r="B6" s="17" t="s">
        <v>22</v>
      </c>
      <c r="C6" s="20">
        <f>69173384000-50000000000</f>
        <v>19173384000</v>
      </c>
      <c r="D6" s="20">
        <v>13290713900</v>
      </c>
      <c r="E6" s="4">
        <f>+D6/C6</f>
        <v>0.6931856108447001</v>
      </c>
      <c r="F6" s="4"/>
      <c r="G6" s="20">
        <v>7499877459</v>
      </c>
      <c r="H6" s="4">
        <f>+G6/C6</f>
        <v>0.39116086440453079</v>
      </c>
      <c r="I6" s="4"/>
      <c r="J6" s="20">
        <v>2155568330</v>
      </c>
      <c r="K6" s="4">
        <f t="shared" ref="K6:K20" si="0">+J6/G6</f>
        <v>0.28741380666337096</v>
      </c>
      <c r="L6" s="5" t="s">
        <v>24</v>
      </c>
    </row>
    <row r="7" spans="1:12" ht="31.5" customHeight="1" x14ac:dyDescent="0.2">
      <c r="A7" s="6">
        <v>1004</v>
      </c>
      <c r="B7" s="7" t="s">
        <v>13</v>
      </c>
      <c r="C7" s="20">
        <v>19514000000</v>
      </c>
      <c r="D7" s="20">
        <v>17711107630</v>
      </c>
      <c r="E7" s="4">
        <f t="shared" ref="E7:E20" si="1">+D7/C7</f>
        <v>0.9076103120836323</v>
      </c>
      <c r="F7" s="4"/>
      <c r="G7" s="20">
        <v>7465602643</v>
      </c>
      <c r="H7" s="4">
        <f t="shared" ref="H7:H20" si="2">+G7/C7</f>
        <v>0.38257674710464284</v>
      </c>
      <c r="I7" s="4"/>
      <c r="J7" s="20">
        <v>1581394376</v>
      </c>
      <c r="K7" s="4">
        <f t="shared" si="0"/>
        <v>0.21182407524498623</v>
      </c>
      <c r="L7" s="5" t="s">
        <v>25</v>
      </c>
    </row>
    <row r="8" spans="1:12" ht="31.5" customHeight="1" x14ac:dyDescent="0.2">
      <c r="A8" s="6">
        <v>967</v>
      </c>
      <c r="B8" s="7" t="s">
        <v>14</v>
      </c>
      <c r="C8" s="20">
        <v>9781000000</v>
      </c>
      <c r="D8" s="20">
        <v>8299878758</v>
      </c>
      <c r="E8" s="4">
        <f t="shared" si="1"/>
        <v>0.84857159370207547</v>
      </c>
      <c r="F8" s="4"/>
      <c r="G8" s="20">
        <v>2489297120</v>
      </c>
      <c r="H8" s="4">
        <f t="shared" si="2"/>
        <v>0.25450333503731726</v>
      </c>
      <c r="I8" s="4"/>
      <c r="J8" s="20">
        <v>581946220</v>
      </c>
      <c r="K8" s="4">
        <f t="shared" si="0"/>
        <v>0.2337793328584255</v>
      </c>
      <c r="L8" s="5"/>
    </row>
    <row r="9" spans="1:12" ht="31.5" customHeight="1" x14ac:dyDescent="0.2">
      <c r="A9" s="6">
        <v>1183</v>
      </c>
      <c r="B9" s="7" t="s">
        <v>30</v>
      </c>
      <c r="C9" s="20">
        <v>2972000000</v>
      </c>
      <c r="D9" s="20">
        <v>1553351200</v>
      </c>
      <c r="E9" s="4">
        <f t="shared" si="1"/>
        <v>0.52266191117092864</v>
      </c>
      <c r="F9" s="4"/>
      <c r="G9" s="20">
        <v>292562523</v>
      </c>
      <c r="H9" s="4">
        <f t="shared" si="2"/>
        <v>9.8439610699865412E-2</v>
      </c>
      <c r="I9" s="4"/>
      <c r="J9" s="20">
        <v>47300200</v>
      </c>
      <c r="K9" s="4">
        <f t="shared" si="0"/>
        <v>0.16167552670442345</v>
      </c>
      <c r="L9" s="5"/>
    </row>
    <row r="10" spans="1:12" ht="31.5" customHeight="1" x14ac:dyDescent="0.2">
      <c r="A10" s="29" t="s">
        <v>8</v>
      </c>
      <c r="B10" s="29"/>
      <c r="C10" s="21">
        <f>+C9+C8+C7+C6</f>
        <v>51440384000</v>
      </c>
      <c r="D10" s="21">
        <f>+D9+D8+D7+D6</f>
        <v>40855051488</v>
      </c>
      <c r="E10" s="8">
        <f t="shared" si="1"/>
        <v>0.79422135511274561</v>
      </c>
      <c r="F10" s="8"/>
      <c r="G10" s="21">
        <f>+G9+G8+G7+G6</f>
        <v>17747339745</v>
      </c>
      <c r="H10" s="8">
        <f t="shared" si="2"/>
        <v>0.34500791722316848</v>
      </c>
      <c r="I10" s="8"/>
      <c r="J10" s="21">
        <f>+J9+J8+J7+J6</f>
        <v>4366209126</v>
      </c>
      <c r="K10" s="8">
        <f t="shared" si="0"/>
        <v>0.24602048468870397</v>
      </c>
      <c r="L10" s="5"/>
    </row>
    <row r="11" spans="1:12" ht="31.5" customHeight="1" x14ac:dyDescent="0.2">
      <c r="A11" s="6">
        <v>585</v>
      </c>
      <c r="B11" s="7" t="s">
        <v>20</v>
      </c>
      <c r="C11" s="20">
        <v>3300000000</v>
      </c>
      <c r="D11" s="20">
        <v>3141053333</v>
      </c>
      <c r="E11" s="4">
        <f t="shared" si="1"/>
        <v>0.95183434333333339</v>
      </c>
      <c r="F11" s="4"/>
      <c r="G11" s="20">
        <v>1989596107</v>
      </c>
      <c r="H11" s="4">
        <f t="shared" si="2"/>
        <v>0.60290791121212117</v>
      </c>
      <c r="I11" s="4"/>
      <c r="J11" s="20">
        <v>274670207</v>
      </c>
      <c r="K11" s="4">
        <f t="shared" si="0"/>
        <v>0.13805324911605288</v>
      </c>
      <c r="L11" s="5"/>
    </row>
    <row r="12" spans="1:12" ht="31.5" customHeight="1" x14ac:dyDescent="0.2">
      <c r="A12" s="6">
        <v>965</v>
      </c>
      <c r="B12" s="7" t="s">
        <v>21</v>
      </c>
      <c r="C12" s="20">
        <v>362000000</v>
      </c>
      <c r="D12" s="20">
        <v>362000000</v>
      </c>
      <c r="E12" s="4">
        <f t="shared" si="1"/>
        <v>1</v>
      </c>
      <c r="F12" s="4"/>
      <c r="G12" s="20">
        <v>362000000</v>
      </c>
      <c r="H12" s="4">
        <f t="shared" si="2"/>
        <v>1</v>
      </c>
      <c r="I12" s="4"/>
      <c r="J12" s="20">
        <v>133381867</v>
      </c>
      <c r="K12" s="4">
        <f t="shared" si="0"/>
        <v>0.36845819613259667</v>
      </c>
      <c r="L12" s="5"/>
    </row>
    <row r="13" spans="1:12" ht="31.5" customHeight="1" x14ac:dyDescent="0.2">
      <c r="A13" s="6">
        <v>6094</v>
      </c>
      <c r="B13" s="18" t="s">
        <v>15</v>
      </c>
      <c r="C13" s="20">
        <v>31590000000</v>
      </c>
      <c r="D13" s="20">
        <v>21967194494</v>
      </c>
      <c r="E13" s="4">
        <f t="shared" si="1"/>
        <v>0.69538444108895225</v>
      </c>
      <c r="F13" s="4"/>
      <c r="G13" s="20">
        <v>11941912932</v>
      </c>
      <c r="H13" s="4">
        <f t="shared" si="2"/>
        <v>0.37802826628679964</v>
      </c>
      <c r="I13" s="4"/>
      <c r="J13" s="20">
        <v>2908443457</v>
      </c>
      <c r="K13" s="4">
        <f t="shared" si="0"/>
        <v>0.24354920970880847</v>
      </c>
      <c r="L13" s="5"/>
    </row>
    <row r="14" spans="1:12" ht="29.25" customHeight="1" x14ac:dyDescent="0.2">
      <c r="A14" s="29" t="s">
        <v>9</v>
      </c>
      <c r="B14" s="29"/>
      <c r="C14" s="21">
        <f>+C13+C12+C11</f>
        <v>35252000000</v>
      </c>
      <c r="D14" s="21">
        <f>+D13+D12+D11</f>
        <v>25470247827</v>
      </c>
      <c r="E14" s="8">
        <f t="shared" si="1"/>
        <v>0.72251922804379898</v>
      </c>
      <c r="F14" s="8"/>
      <c r="G14" s="21">
        <f>+G13+G12+G11</f>
        <v>14293509039</v>
      </c>
      <c r="H14" s="8">
        <f t="shared" si="2"/>
        <v>0.40546661292976283</v>
      </c>
      <c r="I14" s="8"/>
      <c r="J14" s="21">
        <f>+J13+J12+J11</f>
        <v>3316495531</v>
      </c>
      <c r="K14" s="8">
        <f t="shared" si="0"/>
        <v>0.23202808505251613</v>
      </c>
      <c r="L14" s="5"/>
    </row>
    <row r="15" spans="1:12" ht="32.25" customHeight="1" x14ac:dyDescent="0.2">
      <c r="A15" s="30" t="s">
        <v>1</v>
      </c>
      <c r="B15" s="30"/>
      <c r="C15" s="22">
        <f>+C10+C14</f>
        <v>86692384000</v>
      </c>
      <c r="D15" s="22">
        <f>+D10+D14</f>
        <v>66325299315</v>
      </c>
      <c r="E15" s="9">
        <f t="shared" si="1"/>
        <v>0.76506489099434616</v>
      </c>
      <c r="F15" s="9"/>
      <c r="G15" s="22">
        <f>+G10+G14</f>
        <v>32040848784</v>
      </c>
      <c r="H15" s="10">
        <f t="shared" si="2"/>
        <v>0.36959242906504913</v>
      </c>
      <c r="I15" s="10"/>
      <c r="J15" s="22">
        <f>+J10+J14</f>
        <v>7682704657</v>
      </c>
      <c r="K15" s="25">
        <f t="shared" si="0"/>
        <v>0.23977843748123348</v>
      </c>
      <c r="L15" s="5"/>
    </row>
    <row r="16" spans="1:12" ht="24.75" customHeight="1" x14ac:dyDescent="0.2">
      <c r="A16" s="6">
        <v>6219</v>
      </c>
      <c r="B16" s="11" t="s">
        <v>16</v>
      </c>
      <c r="C16" s="20">
        <v>20483000000</v>
      </c>
      <c r="D16" s="20">
        <v>17584426003</v>
      </c>
      <c r="E16" s="4">
        <f t="shared" si="1"/>
        <v>0.85848879573304693</v>
      </c>
      <c r="F16" s="4"/>
      <c r="G16" s="20">
        <v>12589897509</v>
      </c>
      <c r="H16" s="4">
        <f t="shared" si="2"/>
        <v>0.61465105253136743</v>
      </c>
      <c r="I16" s="4"/>
      <c r="J16" s="20">
        <v>4768411050</v>
      </c>
      <c r="K16" s="4">
        <f t="shared" si="0"/>
        <v>0.37874899669288481</v>
      </c>
      <c r="L16" s="5"/>
    </row>
    <row r="17" spans="1:12" ht="24.75" customHeight="1" x14ac:dyDescent="0.2">
      <c r="A17" s="6">
        <v>1044</v>
      </c>
      <c r="B17" s="11" t="s">
        <v>17</v>
      </c>
      <c r="C17" s="20">
        <v>65219479000</v>
      </c>
      <c r="D17" s="20">
        <v>13260547920</v>
      </c>
      <c r="E17" s="4">
        <f t="shared" si="1"/>
        <v>0.20332189283511448</v>
      </c>
      <c r="F17" s="4"/>
      <c r="G17" s="20">
        <v>10907941474</v>
      </c>
      <c r="H17" s="4">
        <f t="shared" si="2"/>
        <v>0.16724974871387735</v>
      </c>
      <c r="I17" s="4"/>
      <c r="J17" s="20">
        <v>2063297263</v>
      </c>
      <c r="K17" s="4">
        <f t="shared" si="0"/>
        <v>0.18915551279020365</v>
      </c>
      <c r="L17" s="5" t="s">
        <v>27</v>
      </c>
    </row>
    <row r="18" spans="1:12" ht="24.75" customHeight="1" x14ac:dyDescent="0.2">
      <c r="A18" s="6">
        <v>7132</v>
      </c>
      <c r="B18" s="11" t="s">
        <v>18</v>
      </c>
      <c r="C18" s="20">
        <v>26380650000</v>
      </c>
      <c r="D18" s="20">
        <v>24782515662</v>
      </c>
      <c r="E18" s="4">
        <f t="shared" si="1"/>
        <v>0.93942020617384336</v>
      </c>
      <c r="F18" s="4"/>
      <c r="G18" s="20">
        <v>22580055755</v>
      </c>
      <c r="H18" s="4">
        <f t="shared" si="2"/>
        <v>0.85593250185268366</v>
      </c>
      <c r="I18" s="4"/>
      <c r="J18" s="20">
        <v>7952942636</v>
      </c>
      <c r="K18" s="4">
        <f t="shared" si="0"/>
        <v>0.35221093881661231</v>
      </c>
      <c r="L18" s="5"/>
    </row>
    <row r="19" spans="1:12" ht="24.75" customHeight="1" x14ac:dyDescent="0.2">
      <c r="A19" s="6">
        <v>1032</v>
      </c>
      <c r="B19" s="26" t="s">
        <v>19</v>
      </c>
      <c r="C19" s="20">
        <v>152217506000</v>
      </c>
      <c r="D19" s="20">
        <v>128225407398</v>
      </c>
      <c r="E19" s="4">
        <f t="shared" si="1"/>
        <v>0.84238279004518701</v>
      </c>
      <c r="F19" s="4"/>
      <c r="G19" s="20">
        <v>59548730409</v>
      </c>
      <c r="H19" s="4">
        <f t="shared" si="2"/>
        <v>0.39120815978288331</v>
      </c>
      <c r="I19" s="4"/>
      <c r="J19" s="20">
        <v>21059783456</v>
      </c>
      <c r="K19" s="4">
        <f t="shared" si="0"/>
        <v>0.35365629647105112</v>
      </c>
      <c r="L19" s="5" t="s">
        <v>26</v>
      </c>
    </row>
    <row r="20" spans="1:12" ht="24.75" customHeight="1" x14ac:dyDescent="0.2">
      <c r="A20" s="29" t="s">
        <v>10</v>
      </c>
      <c r="B20" s="29"/>
      <c r="C20" s="21">
        <f>SUM(C16:C19)</f>
        <v>264300635000</v>
      </c>
      <c r="D20" s="21">
        <f>SUM(D16:D19)</f>
        <v>183852896983</v>
      </c>
      <c r="E20" s="8">
        <f t="shared" si="1"/>
        <v>0.69562033773774323</v>
      </c>
      <c r="F20" s="8"/>
      <c r="G20" s="21">
        <f>SUM(G16:G19)</f>
        <v>105626625147</v>
      </c>
      <c r="H20" s="12">
        <f t="shared" si="2"/>
        <v>0.39964574866420582</v>
      </c>
      <c r="I20" s="12"/>
      <c r="J20" s="21">
        <f>SUM(J16:J19)</f>
        <v>35844434405</v>
      </c>
      <c r="K20" s="8">
        <f t="shared" si="0"/>
        <v>0.33935037075278601</v>
      </c>
      <c r="L20" s="5"/>
    </row>
    <row r="21" spans="1:12" ht="24.75" customHeight="1" x14ac:dyDescent="0.2">
      <c r="A21" s="13"/>
      <c r="B21" s="14"/>
      <c r="C21" s="23"/>
      <c r="K21" s="24"/>
    </row>
    <row r="22" spans="1:12" ht="24.75" customHeight="1" x14ac:dyDescent="0.2">
      <c r="A22" s="30" t="s">
        <v>12</v>
      </c>
      <c r="B22" s="30"/>
      <c r="C22" s="22">
        <f>+C15+C20</f>
        <v>350993019000</v>
      </c>
      <c r="D22" s="22">
        <f>+D15+D20</f>
        <v>250178196298</v>
      </c>
      <c r="E22" s="15">
        <f>+D22/C22</f>
        <v>0.71277257026584906</v>
      </c>
      <c r="F22" s="15"/>
      <c r="G22" s="22">
        <f>+G15+G20</f>
        <v>137667473931</v>
      </c>
      <c r="H22" s="10">
        <f>G22/C22</f>
        <v>0.3922228263206568</v>
      </c>
      <c r="I22" s="10"/>
      <c r="J22" s="22">
        <f>+J15+J20</f>
        <v>43527139062</v>
      </c>
      <c r="K22" s="25">
        <f>+J22/G22</f>
        <v>0.31617591155784652</v>
      </c>
    </row>
    <row r="23" spans="1:12" ht="24.75" customHeight="1" x14ac:dyDescent="0.2">
      <c r="A23" s="2" t="s">
        <v>32</v>
      </c>
      <c r="K23" s="16"/>
    </row>
    <row r="24" spans="1:1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</sheetData>
  <mergeCells count="11">
    <mergeCell ref="A20:B20"/>
    <mergeCell ref="A22:B22"/>
    <mergeCell ref="A5:B5"/>
    <mergeCell ref="A10:B10"/>
    <mergeCell ref="A1:K1"/>
    <mergeCell ref="A2:K2"/>
    <mergeCell ref="A3:K3"/>
    <mergeCell ref="A14:B14"/>
    <mergeCell ref="A15:B15"/>
    <mergeCell ref="H5:I5"/>
    <mergeCell ref="E5:F5"/>
  </mergeCells>
  <pageMargins left="0.70866141732283472" right="0.70866141732283472" top="0.7480314960629921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BMT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Nicol Angely Andrade Parada</cp:lastModifiedBy>
  <cp:lastPrinted>2017-08-18T20:25:04Z</cp:lastPrinted>
  <dcterms:created xsi:type="dcterms:W3CDTF">2015-10-06T19:48:57Z</dcterms:created>
  <dcterms:modified xsi:type="dcterms:W3CDTF">2017-09-18T16:53:04Z</dcterms:modified>
</cp:coreProperties>
</file>