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erfil jdarias\Documents\RENDICIÓN DE CUENTAS 2018\AUTODIAGNÓSTICO\"/>
    </mc:Choice>
  </mc:AlternateContent>
  <bookViews>
    <workbookView xWindow="0" yWindow="0" windowWidth="28800" windowHeight="11730" firstSheet="11" activeTab="11"/>
  </bookViews>
  <sheets>
    <sheet name="Talento Humano" sheetId="2" r:id="rId1"/>
    <sheet name="Gestión Documental" sheetId="3" r:id="rId2"/>
    <sheet name="GOBIERNO DIGITAL" sheetId="5" r:id="rId3"/>
    <sheet name="Transparencia y acceso a la inf" sheetId="6" r:id="rId4"/>
    <sheet name="Servicio al Ciudadano" sheetId="7" r:id="rId5"/>
    <sheet name="Racionalización de Trámites" sheetId="8" r:id="rId6"/>
    <sheet name="Gestión Ambiental" sheetId="4" r:id="rId7"/>
    <sheet name="Rendición de cuentas" sheetId="9" r:id="rId8"/>
    <sheet name="Participación Ciudadano" sheetId="10" r:id="rId9"/>
    <sheet name="Seguimiento y evaluación" sheetId="11" r:id="rId10"/>
    <sheet name="Control Interno" sheetId="12" r:id="rId11"/>
    <sheet name="Contexto Estratégico" sheetId="13" r:id="rId12"/>
    <sheet name="Defensa jurídica" sheetId="15" r:id="rId13"/>
    <sheet name="Gestión Presupuestal" sheetId="14" r:id="rId14"/>
    <sheet name="Gestión Plan de Corrupción" sheetId="19" r:id="rId15"/>
    <sheet name="Gestión Código de Integridad" sheetId="20"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0" l="1"/>
  <c r="F22" i="20"/>
  <c r="D22" i="20"/>
  <c r="F16" i="20"/>
  <c r="F14" i="20"/>
  <c r="F10" i="20"/>
  <c r="D10" i="20"/>
  <c r="G6" i="20"/>
  <c r="F17" i="19" l="1"/>
  <c r="F16" i="19"/>
  <c r="F15" i="19"/>
  <c r="F14" i="19"/>
  <c r="F12" i="19"/>
  <c r="F10" i="19"/>
  <c r="D10" i="19"/>
  <c r="G6" i="19"/>
  <c r="F111" i="15" l="1"/>
  <c r="E111" i="15"/>
  <c r="F110" i="15"/>
  <c r="E110" i="15"/>
  <c r="F109" i="15"/>
  <c r="E109" i="15"/>
  <c r="F108" i="15"/>
  <c r="E108" i="15"/>
  <c r="F107" i="15"/>
  <c r="E107" i="15"/>
  <c r="F106" i="15"/>
  <c r="E106" i="15"/>
  <c r="F105" i="15"/>
  <c r="E105" i="15"/>
  <c r="F104" i="15"/>
  <c r="E104" i="15"/>
  <c r="F103" i="15"/>
  <c r="E103" i="15"/>
  <c r="F102" i="15"/>
  <c r="E102" i="15"/>
  <c r="F101" i="15"/>
  <c r="E101" i="15"/>
  <c r="F100" i="15"/>
  <c r="E100" i="15"/>
  <c r="F99" i="15"/>
  <c r="E99" i="15"/>
  <c r="F98" i="15"/>
  <c r="E98" i="15"/>
  <c r="F97" i="15"/>
  <c r="E97" i="15"/>
  <c r="F96" i="15"/>
  <c r="E96" i="15"/>
  <c r="F95" i="15"/>
  <c r="E95" i="15"/>
  <c r="F94" i="15"/>
  <c r="E94" i="15"/>
  <c r="F93" i="15"/>
  <c r="E93" i="15"/>
  <c r="F92" i="15"/>
  <c r="E92" i="15"/>
  <c r="F91" i="15"/>
  <c r="E91" i="15"/>
  <c r="F90" i="15"/>
  <c r="E90" i="15"/>
  <c r="F89" i="15"/>
  <c r="E89" i="15"/>
  <c r="F88" i="15"/>
  <c r="E88" i="15"/>
  <c r="F87" i="15"/>
  <c r="E87" i="15"/>
  <c r="F86" i="15"/>
  <c r="E86" i="15"/>
  <c r="F85" i="15"/>
  <c r="E85" i="15"/>
  <c r="F84" i="15"/>
  <c r="E84" i="15"/>
  <c r="F83" i="15"/>
  <c r="E83" i="15"/>
  <c r="F82" i="15"/>
  <c r="E82" i="15"/>
  <c r="F81" i="15"/>
  <c r="E81" i="15"/>
  <c r="F80" i="15"/>
  <c r="E80" i="15"/>
  <c r="F79" i="15"/>
  <c r="E79" i="15"/>
  <c r="F78" i="15"/>
  <c r="E78" i="15"/>
  <c r="F77" i="15"/>
  <c r="E77" i="15"/>
  <c r="F76" i="15"/>
  <c r="E76" i="15"/>
  <c r="F75" i="15"/>
  <c r="E75" i="15"/>
  <c r="F74" i="15"/>
  <c r="E74" i="15"/>
  <c r="F73" i="15"/>
  <c r="E73" i="15"/>
  <c r="F72" i="15"/>
  <c r="E72" i="15"/>
  <c r="F71" i="15"/>
  <c r="E71" i="15"/>
  <c r="F70" i="15"/>
  <c r="E70" i="15"/>
  <c r="F69" i="15"/>
  <c r="E69" i="15"/>
  <c r="F68" i="15"/>
  <c r="E68" i="15"/>
  <c r="F67" i="15"/>
  <c r="E67" i="15"/>
  <c r="F66" i="15"/>
  <c r="E66" i="15"/>
  <c r="F65" i="15"/>
  <c r="E65" i="15"/>
  <c r="F64" i="15"/>
  <c r="E64" i="15"/>
  <c r="F63" i="15"/>
  <c r="E63" i="15"/>
  <c r="F62" i="15"/>
  <c r="E62" i="15"/>
  <c r="F61" i="15"/>
  <c r="E61" i="15"/>
  <c r="F60" i="15"/>
  <c r="E60" i="15"/>
  <c r="F59" i="15"/>
  <c r="E59" i="15"/>
  <c r="F58" i="15"/>
  <c r="E58" i="15"/>
  <c r="F57" i="15"/>
  <c r="E57" i="15"/>
  <c r="F56" i="15"/>
  <c r="E56" i="15"/>
  <c r="F55" i="15"/>
  <c r="E55" i="15"/>
  <c r="F54" i="15"/>
  <c r="E54" i="15"/>
  <c r="F53" i="15"/>
  <c r="E53" i="15"/>
  <c r="F52" i="15"/>
  <c r="E52" i="15"/>
  <c r="F51" i="15"/>
  <c r="E51" i="15"/>
  <c r="F50" i="15"/>
  <c r="E50" i="15"/>
  <c r="F49" i="15"/>
  <c r="E49" i="15"/>
  <c r="F48" i="15"/>
  <c r="E48" i="15"/>
  <c r="F47" i="15"/>
  <c r="E47" i="15"/>
  <c r="F46" i="15"/>
  <c r="E46" i="15"/>
  <c r="F45" i="15"/>
  <c r="E45" i="15"/>
  <c r="F44" i="15"/>
  <c r="E44" i="15"/>
  <c r="F43" i="15"/>
  <c r="E43" i="15"/>
  <c r="F42" i="15"/>
  <c r="E42" i="15"/>
  <c r="F41" i="15"/>
  <c r="E41" i="15"/>
  <c r="F40" i="15"/>
  <c r="E40" i="15"/>
  <c r="F39" i="15"/>
  <c r="E39" i="15"/>
  <c r="F38" i="15"/>
  <c r="E38" i="15"/>
  <c r="F37" i="15"/>
  <c r="E37" i="15"/>
  <c r="F36" i="15"/>
  <c r="E36" i="15"/>
  <c r="F35" i="15"/>
  <c r="E35" i="15"/>
  <c r="F34" i="15"/>
  <c r="E34" i="15"/>
  <c r="F33" i="15"/>
  <c r="E33" i="15"/>
  <c r="F32" i="15"/>
  <c r="E32" i="15"/>
  <c r="F31" i="15"/>
  <c r="E31" i="15"/>
  <c r="F30" i="15"/>
  <c r="E30" i="15"/>
  <c r="F29" i="15"/>
  <c r="E29" i="15"/>
  <c r="F28" i="15"/>
  <c r="E28" i="15"/>
  <c r="F27" i="15"/>
  <c r="E27" i="15"/>
  <c r="F26" i="15"/>
  <c r="E26" i="15"/>
  <c r="F25" i="15"/>
  <c r="E25" i="15"/>
  <c r="F24" i="15"/>
  <c r="E24" i="15"/>
  <c r="F23" i="15"/>
  <c r="E23" i="15"/>
  <c r="F22" i="15"/>
  <c r="E22" i="15"/>
  <c r="F21" i="15"/>
  <c r="E21" i="15"/>
  <c r="F20" i="15"/>
  <c r="E20" i="15"/>
  <c r="F19" i="15"/>
  <c r="E19" i="15"/>
  <c r="F18" i="15"/>
  <c r="E18" i="15"/>
  <c r="F17" i="15"/>
  <c r="E17" i="15"/>
  <c r="F16" i="15"/>
  <c r="E16" i="15"/>
  <c r="F15" i="15"/>
  <c r="E15" i="15"/>
  <c r="F14" i="15"/>
  <c r="E14" i="15"/>
  <c r="F13" i="15"/>
  <c r="E13" i="15"/>
  <c r="F12" i="15"/>
  <c r="E12" i="15"/>
  <c r="F11" i="15"/>
  <c r="E11" i="15"/>
  <c r="F10" i="15"/>
  <c r="E10" i="15"/>
  <c r="F9" i="15"/>
  <c r="E9" i="15"/>
  <c r="F8" i="15"/>
  <c r="E8" i="15"/>
  <c r="F7" i="15"/>
  <c r="E7" i="15"/>
  <c r="F38" i="14" l="1"/>
  <c r="F32" i="14"/>
  <c r="F19" i="14"/>
  <c r="M17" i="14"/>
  <c r="F15" i="14"/>
  <c r="F10" i="14"/>
  <c r="D10" i="14"/>
  <c r="G6" i="14"/>
  <c r="F58" i="13" l="1"/>
  <c r="D58" i="13"/>
  <c r="F56" i="13"/>
  <c r="F45" i="13"/>
  <c r="F28" i="13"/>
  <c r="F27" i="13"/>
  <c r="D27" i="13"/>
  <c r="F22" i="13"/>
  <c r="F14" i="13"/>
  <c r="F10" i="13"/>
  <c r="D10" i="13"/>
  <c r="G6" i="13"/>
  <c r="F126" i="12" l="1"/>
  <c r="F122" i="12"/>
  <c r="F119" i="12"/>
  <c r="F116" i="12"/>
  <c r="F107" i="12"/>
  <c r="D107" i="12"/>
  <c r="F103" i="12"/>
  <c r="F98" i="12"/>
  <c r="F92" i="12"/>
  <c r="F90" i="12"/>
  <c r="F87" i="12"/>
  <c r="D87" i="12"/>
  <c r="F82" i="12"/>
  <c r="F74" i="12"/>
  <c r="F69" i="12"/>
  <c r="F67" i="12"/>
  <c r="F64" i="12"/>
  <c r="D64" i="12"/>
  <c r="F59" i="12"/>
  <c r="F50" i="12"/>
  <c r="F46" i="12"/>
  <c r="F41" i="12"/>
  <c r="F36" i="12"/>
  <c r="D36" i="12"/>
  <c r="F31" i="12"/>
  <c r="F25" i="12"/>
  <c r="F20" i="12"/>
  <c r="F16" i="12"/>
  <c r="F11" i="12"/>
  <c r="D11" i="12"/>
  <c r="G7" i="12"/>
  <c r="F34" i="11" l="1"/>
  <c r="F24" i="11"/>
  <c r="F16" i="11"/>
  <c r="F10" i="11"/>
  <c r="D10" i="11"/>
  <c r="G6" i="11"/>
  <c r="F37" i="10" l="1"/>
  <c r="F30" i="10"/>
  <c r="D30" i="10"/>
  <c r="F27" i="10"/>
  <c r="F20" i="10"/>
  <c r="F15" i="10"/>
  <c r="F10" i="10"/>
  <c r="D10" i="10"/>
  <c r="G6" i="10"/>
  <c r="F66" i="9" l="1"/>
  <c r="D66" i="9"/>
  <c r="F59" i="9"/>
  <c r="D59" i="9"/>
  <c r="F55" i="9"/>
  <c r="F51" i="9"/>
  <c r="F47" i="9"/>
  <c r="F37" i="9"/>
  <c r="D37" i="9"/>
  <c r="F26" i="9"/>
  <c r="F18" i="9"/>
  <c r="D18" i="9"/>
  <c r="F15" i="9"/>
  <c r="F10" i="9"/>
  <c r="D10" i="9"/>
  <c r="G6" i="9"/>
  <c r="F49" i="8" l="1"/>
  <c r="F44" i="8"/>
  <c r="D44" i="8"/>
  <c r="F41" i="8"/>
  <c r="F39" i="8"/>
  <c r="F36" i="8"/>
  <c r="F34" i="8"/>
  <c r="D34" i="8"/>
  <c r="F20" i="8"/>
  <c r="D20" i="8"/>
  <c r="F19" i="8"/>
  <c r="F15" i="8"/>
  <c r="F10" i="8"/>
  <c r="D10" i="8"/>
  <c r="G6" i="8"/>
  <c r="F60" i="7" l="1"/>
  <c r="F58" i="7"/>
  <c r="F56" i="7"/>
  <c r="F45" i="7"/>
  <c r="F39" i="7"/>
  <c r="F32" i="7"/>
  <c r="F28" i="7"/>
  <c r="F24" i="7"/>
  <c r="F19" i="7"/>
  <c r="F17" i="7"/>
  <c r="F13" i="7"/>
  <c r="F10" i="7"/>
  <c r="D10" i="7"/>
  <c r="G6" i="7"/>
  <c r="F101" i="6" l="1"/>
  <c r="F96" i="6"/>
  <c r="F88" i="6"/>
  <c r="F83" i="6"/>
  <c r="F79" i="6"/>
  <c r="F75" i="6"/>
  <c r="F28" i="6"/>
  <c r="F10" i="6"/>
  <c r="D10" i="6"/>
  <c r="G6" i="6"/>
  <c r="F90" i="5" l="1"/>
  <c r="F83" i="5"/>
  <c r="F80" i="5"/>
  <c r="F69" i="5"/>
  <c r="D69" i="5"/>
  <c r="F63" i="5"/>
  <c r="F59" i="5"/>
  <c r="F58" i="5"/>
  <c r="D33" i="5" s="1"/>
  <c r="H56" i="5"/>
  <c r="F52" i="5"/>
  <c r="F46" i="5"/>
  <c r="F42" i="5"/>
  <c r="F38" i="5"/>
  <c r="F33" i="5"/>
  <c r="F31" i="5"/>
  <c r="F29" i="5"/>
  <c r="F26" i="5"/>
  <c r="F22" i="5"/>
  <c r="D22" i="5" s="1"/>
  <c r="F18" i="5"/>
  <c r="M17" i="5"/>
  <c r="F17" i="5"/>
  <c r="F16" i="5"/>
  <c r="H10" i="5"/>
  <c r="F10" i="5"/>
  <c r="D10" i="5" s="1"/>
  <c r="G6" i="5" l="1"/>
  <c r="G34" i="3" l="1"/>
  <c r="G29" i="3"/>
  <c r="D10" i="3" s="1"/>
  <c r="I6" i="3" s="1"/>
  <c r="G16" i="3"/>
  <c r="G10" i="3"/>
  <c r="U671" i="2" l="1"/>
  <c r="AF666" i="2"/>
  <c r="AB666" i="2"/>
  <c r="F666" i="2"/>
  <c r="Z661" i="2"/>
  <c r="W661" i="2"/>
  <c r="Z656" i="2"/>
  <c r="Y656" i="2"/>
  <c r="W656" i="2"/>
  <c r="F656" i="2"/>
  <c r="AA651" i="2"/>
  <c r="X651" i="2"/>
  <c r="AE646" i="2"/>
  <c r="Z646" i="2"/>
  <c r="F646" i="2"/>
  <c r="AG641" i="2"/>
  <c r="F641" i="2"/>
  <c r="D641" i="2"/>
  <c r="Z636" i="2"/>
  <c r="Y636" i="2"/>
  <c r="AE631" i="2"/>
  <c r="AA631" i="2"/>
  <c r="Y631" i="2"/>
  <c r="AA626" i="2"/>
  <c r="Z626" i="2"/>
  <c r="Y626" i="2"/>
  <c r="AF621" i="2"/>
  <c r="AA621" i="2"/>
  <c r="Y621" i="2"/>
  <c r="AE616" i="2"/>
  <c r="AD616" i="2"/>
  <c r="AC616" i="2"/>
  <c r="AE611" i="2"/>
  <c r="AB611" i="2"/>
  <c r="AA611" i="2"/>
  <c r="Z611" i="2"/>
  <c r="Y611" i="2"/>
  <c r="W611" i="2"/>
  <c r="F611" i="2"/>
  <c r="AD606" i="2"/>
  <c r="Z606" i="2"/>
  <c r="F606" i="2"/>
  <c r="AG601" i="2"/>
  <c r="F601" i="2"/>
  <c r="AF596" i="2"/>
  <c r="AA596" i="2"/>
  <c r="Z596" i="2"/>
  <c r="Y596" i="2"/>
  <c r="X596" i="2"/>
  <c r="W596" i="2"/>
  <c r="F596" i="2"/>
  <c r="Z591" i="2"/>
  <c r="X591" i="2"/>
  <c r="W591" i="2"/>
  <c r="AF586" i="2"/>
  <c r="AA586" i="2"/>
  <c r="W586" i="2"/>
  <c r="U581" i="2"/>
  <c r="AE576" i="2"/>
  <c r="Y571" i="2"/>
  <c r="AA566" i="2"/>
  <c r="AA561" i="2"/>
  <c r="AE556" i="2"/>
  <c r="AA551" i="2"/>
  <c r="Z551" i="2"/>
  <c r="Y551" i="2"/>
  <c r="X551" i="2"/>
  <c r="W551" i="2"/>
  <c r="V551" i="2"/>
  <c r="F551" i="2"/>
  <c r="AG546" i="2"/>
  <c r="AE546" i="2"/>
  <c r="AF541" i="2"/>
  <c r="AE541" i="2"/>
  <c r="AG536" i="2"/>
  <c r="W531" i="2"/>
  <c r="V531" i="2"/>
  <c r="AE526" i="2"/>
  <c r="W521" i="2"/>
  <c r="V521" i="2"/>
  <c r="U521" i="2"/>
  <c r="W516" i="2"/>
  <c r="V516" i="2"/>
  <c r="AE511" i="2"/>
  <c r="X511" i="2"/>
  <c r="F511" i="2"/>
  <c r="Z506" i="2"/>
  <c r="W506" i="2"/>
  <c r="V506" i="2"/>
  <c r="AD501" i="2"/>
  <c r="Z501" i="2"/>
  <c r="W501" i="2"/>
  <c r="W496" i="2"/>
  <c r="U496" i="2"/>
  <c r="AB491" i="2"/>
  <c r="W491" i="2"/>
  <c r="V491" i="2"/>
  <c r="AA486" i="2"/>
  <c r="Z486" i="2"/>
  <c r="Y486" i="2"/>
  <c r="W486" i="2"/>
  <c r="V486" i="2"/>
  <c r="AD481" i="2"/>
  <c r="AC481" i="2"/>
  <c r="W481" i="2"/>
  <c r="V481" i="2"/>
  <c r="AF476" i="2"/>
  <c r="AE476" i="2"/>
  <c r="AD476" i="2"/>
  <c r="AC476" i="2"/>
  <c r="AA476" i="2"/>
  <c r="W476" i="2"/>
  <c r="V476" i="2"/>
  <c r="W471" i="2"/>
  <c r="V471" i="2"/>
  <c r="W466" i="2"/>
  <c r="V466" i="2"/>
  <c r="AF461" i="2"/>
  <c r="AE461" i="2"/>
  <c r="AA461" i="2"/>
  <c r="X461" i="2"/>
  <c r="W461" i="2"/>
  <c r="V461" i="2"/>
  <c r="AA456" i="2"/>
  <c r="W456" i="2"/>
  <c r="V456" i="2"/>
  <c r="U456" i="2"/>
  <c r="W451" i="2"/>
  <c r="V451" i="2"/>
  <c r="W446" i="2"/>
  <c r="V446" i="2"/>
  <c r="W441" i="2"/>
  <c r="V441" i="2"/>
  <c r="U441" i="2"/>
  <c r="W436" i="2"/>
  <c r="V436" i="2"/>
  <c r="W431" i="2"/>
  <c r="V431" i="2"/>
  <c r="U425" i="2"/>
  <c r="AE420" i="2"/>
  <c r="AE415" i="2"/>
  <c r="W410" i="2"/>
  <c r="Y405" i="2"/>
  <c r="AD400" i="2"/>
  <c r="Z400" i="2"/>
  <c r="Y400" i="2"/>
  <c r="Y395" i="2"/>
  <c r="W395" i="2"/>
  <c r="V395" i="2"/>
  <c r="F395" i="2"/>
  <c r="AB390" i="2"/>
  <c r="AB385" i="2"/>
  <c r="AB380" i="2"/>
  <c r="U380" i="2"/>
  <c r="AD375" i="2"/>
  <c r="AC375" i="2"/>
  <c r="AB375" i="2"/>
  <c r="AC370" i="2"/>
  <c r="AB370" i="2"/>
  <c r="AF365" i="2"/>
  <c r="AC365" i="2"/>
  <c r="AB365" i="2"/>
  <c r="X365" i="2"/>
  <c r="AC360" i="2"/>
  <c r="AB360" i="2"/>
  <c r="AB355" i="2"/>
  <c r="AB350" i="2"/>
  <c r="AB345" i="2"/>
  <c r="AB340" i="2"/>
  <c r="AB335" i="2"/>
  <c r="AF330" i="2"/>
  <c r="AE330" i="2"/>
  <c r="AB330" i="2"/>
  <c r="AA330" i="2"/>
  <c r="Z330" i="2"/>
  <c r="AB325" i="2"/>
  <c r="AD320" i="2"/>
  <c r="AB320" i="2"/>
  <c r="AA320" i="2"/>
  <c r="AB315" i="2"/>
  <c r="AB310" i="2"/>
  <c r="AB305" i="2"/>
  <c r="AA305" i="2"/>
  <c r="AB300" i="2"/>
  <c r="Z300" i="2"/>
  <c r="AE294" i="2"/>
  <c r="AD294" i="2"/>
  <c r="AB294" i="2"/>
  <c r="AB289" i="2"/>
  <c r="AB284" i="2"/>
  <c r="AB279" i="2"/>
  <c r="Z279" i="2"/>
  <c r="Y279" i="2"/>
  <c r="AB274" i="2"/>
  <c r="AB269" i="2"/>
  <c r="AB263" i="2"/>
  <c r="AB258" i="2"/>
  <c r="Y258" i="2"/>
  <c r="AB253" i="2"/>
  <c r="Y253" i="2"/>
  <c r="AC248" i="2"/>
  <c r="AB248" i="2"/>
  <c r="Y248" i="2"/>
  <c r="AB243" i="2"/>
  <c r="F243" i="2"/>
  <c r="AF238" i="2"/>
  <c r="AE238" i="2"/>
  <c r="AD238" i="2"/>
  <c r="AC238" i="2"/>
  <c r="AC671" i="2" s="1"/>
  <c r="AB233" i="2"/>
  <c r="AF228" i="2"/>
  <c r="AE228" i="2"/>
  <c r="AE223" i="2"/>
  <c r="Y223" i="2"/>
  <c r="W223" i="2"/>
  <c r="AG218" i="2"/>
  <c r="AF218" i="2"/>
  <c r="AE218" i="2"/>
  <c r="AD218" i="2"/>
  <c r="AB218" i="2"/>
  <c r="W218" i="2"/>
  <c r="AF213" i="2"/>
  <c r="AE213" i="2"/>
  <c r="AB213" i="2"/>
  <c r="AF208" i="2"/>
  <c r="AE208" i="2"/>
  <c r="F208" i="2"/>
  <c r="AG203" i="2"/>
  <c r="AB203" i="2"/>
  <c r="W203" i="2"/>
  <c r="V203" i="2"/>
  <c r="AG198" i="2"/>
  <c r="AB198" i="2"/>
  <c r="Z198" i="2"/>
  <c r="Y198" i="2"/>
  <c r="W198" i="2"/>
  <c r="AG193" i="2"/>
  <c r="AE193" i="2"/>
  <c r="Y193" i="2"/>
  <c r="V193" i="2"/>
  <c r="AG188" i="2"/>
  <c r="F188" i="2"/>
  <c r="AD183" i="2"/>
  <c r="AC183" i="2"/>
  <c r="AB183" i="2"/>
  <c r="Z183" i="2"/>
  <c r="W183" i="2"/>
  <c r="F183" i="2"/>
  <c r="D183" i="2"/>
  <c r="AD178" i="2"/>
  <c r="AC178" i="2"/>
  <c r="AB178" i="2"/>
  <c r="Z178" i="2"/>
  <c r="F178" i="2"/>
  <c r="AE173" i="2"/>
  <c r="F173" i="2"/>
  <c r="AF168" i="2"/>
  <c r="AE168" i="2"/>
  <c r="AF163" i="2"/>
  <c r="AB163" i="2"/>
  <c r="W163" i="2"/>
  <c r="F163" i="2"/>
  <c r="AG158" i="2"/>
  <c r="AF158" i="2"/>
  <c r="AE158" i="2"/>
  <c r="AG153" i="2"/>
  <c r="W153" i="2"/>
  <c r="V153" i="2"/>
  <c r="AG148" i="2"/>
  <c r="F148" i="2"/>
  <c r="AG143" i="2"/>
  <c r="Z143" i="2"/>
  <c r="W143" i="2"/>
  <c r="AG138" i="2"/>
  <c r="AE138" i="2"/>
  <c r="AG133" i="2"/>
  <c r="V133" i="2"/>
  <c r="AG128" i="2"/>
  <c r="AE128" i="2"/>
  <c r="AG123" i="2"/>
  <c r="F123" i="2"/>
  <c r="D123" i="2"/>
  <c r="AG118" i="2"/>
  <c r="AA118" i="2"/>
  <c r="Y118" i="2"/>
  <c r="X118" i="2"/>
  <c r="X671" i="2" s="1"/>
  <c r="F118" i="2"/>
  <c r="AG113" i="2"/>
  <c r="AF113" i="2"/>
  <c r="F113" i="2"/>
  <c r="AG108" i="2"/>
  <c r="Z108" i="2"/>
  <c r="Y108" i="2"/>
  <c r="W108" i="2"/>
  <c r="V108" i="2"/>
  <c r="U108" i="2"/>
  <c r="AG103" i="2"/>
  <c r="W103" i="2"/>
  <c r="AG98" i="2"/>
  <c r="AE98" i="2"/>
  <c r="AD98" i="2"/>
  <c r="AA98" i="2"/>
  <c r="Z98" i="2"/>
  <c r="Y98" i="2"/>
  <c r="AG93" i="2"/>
  <c r="AG88" i="2"/>
  <c r="Z88" i="2"/>
  <c r="U88" i="2"/>
  <c r="AG83" i="2"/>
  <c r="AA83" i="2"/>
  <c r="AA671" i="2" s="1"/>
  <c r="Z83" i="2"/>
  <c r="W83" i="2"/>
  <c r="W671" i="2" s="1"/>
  <c r="V83" i="2"/>
  <c r="AG78" i="2"/>
  <c r="AD78" i="2"/>
  <c r="AD671" i="2" s="1"/>
  <c r="AC78" i="2"/>
  <c r="AB78" i="2"/>
  <c r="Y78" i="2"/>
  <c r="Y671" i="2" s="1"/>
  <c r="AG73" i="2"/>
  <c r="V73" i="2"/>
  <c r="V671" i="2" s="1"/>
  <c r="AG68" i="2"/>
  <c r="AF68" i="2"/>
  <c r="AE68" i="2"/>
  <c r="X68" i="2"/>
  <c r="F68" i="2"/>
  <c r="AG63" i="2"/>
  <c r="AB63" i="2"/>
  <c r="AG58" i="2"/>
  <c r="AG53" i="2"/>
  <c r="AG48" i="2"/>
  <c r="AG43" i="2"/>
  <c r="AG38" i="2"/>
  <c r="AG33" i="2"/>
  <c r="AG671" i="2" s="1"/>
  <c r="F33" i="2"/>
  <c r="AE28" i="2"/>
  <c r="AE671" i="2" s="1"/>
  <c r="AC23" i="2"/>
  <c r="AB23" i="2"/>
  <c r="AB671" i="2" s="1"/>
  <c r="Z23" i="2"/>
  <c r="AF18" i="2"/>
  <c r="AF671" i="2" s="1"/>
  <c r="Z13" i="2"/>
  <c r="Z671" i="2" s="1"/>
  <c r="F13" i="2"/>
  <c r="D13" i="2"/>
  <c r="J9" i="2"/>
</calcChain>
</file>

<file path=xl/sharedStrings.xml><?xml version="1.0" encoding="utf-8"?>
<sst xmlns="http://schemas.openxmlformats.org/spreadsheetml/2006/main" count="3180" uniqueCount="1933">
  <si>
    <t/>
  </si>
  <si>
    <t>AUTODIAGNÓSTICO GESTIÓN DE LA RENDICIÓN DE CUENTAS</t>
  </si>
  <si>
    <t>ENTIDAD</t>
  </si>
  <si>
    <t>CALIFICACIÓN TOTAL</t>
  </si>
  <si>
    <t>COMPONENTES</t>
  </si>
  <si>
    <t xml:space="preserve">CALIFICACIÓN </t>
  </si>
  <si>
    <t>CATEGORÍA</t>
  </si>
  <si>
    <t>ACTIVIDADES DE GESTIÓN</t>
  </si>
  <si>
    <t>PUNTAJE 
(0 - 100)</t>
  </si>
  <si>
    <t>OBSERVACIONES</t>
  </si>
  <si>
    <t>Aprestamiento institucional para promover la Rendición de Cuentas</t>
  </si>
  <si>
    <t>Analizar las debilidades y fortalezas para la rendición de cuentas</t>
  </si>
  <si>
    <t>Identificar y documentar las debilidades y fortalezas de la entidad para promover la participación  en la implementación de los ejercicios de rendición de cuentas con base en fuentes externas. (FURAG_INT_EDI)</t>
  </si>
  <si>
    <t>Identificar y documentar las debilidades y fortalezas de la entidad para promover la participación  en la implementación de los ejercicios de rendición de cuentas con base en  la evaluación de la oficina de planeación y/o Control Interno.</t>
  </si>
  <si>
    <t>INICIO</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</si>
  <si>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</si>
  <si>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</si>
  <si>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GRÁFICAS</t>
  </si>
  <si>
    <t>Socializar al interior de la entidad, los resultados del diagnóstico del proceso de rendición de cuentas institucional.</t>
  </si>
  <si>
    <t>Identificar espacios de articulación y cooperación para la rendición de cuentas</t>
  </si>
  <si>
    <t>Establecer temas e informes, mecanismos de interlocución y retroalimentación con los organismos de control para articular su intervención en el proceso de rendición de cuentas.</t>
  </si>
  <si>
    <t>Coordinar con entidades del sector administrativo, corresponsables en políticas y proyectos y del nivel territorial los mecanismos, temas y espacios para realizar acciones de rendición de cuentas en forma cooperada.</t>
  </si>
  <si>
    <t>CLASIFICACIÓN NIVELES</t>
  </si>
  <si>
    <t>Conformar y capacitar un equipo de trabajo que lidere el proceso de planeación de los ejercicios de rendición de cuentas.</t>
  </si>
  <si>
    <t>Diseño de la Estrategia de Rendición de Cuentas</t>
  </si>
  <si>
    <t>Construir la estrategia de rendición de cuentas
 Paso 1. 
Identificación de los espacios de diálogo en los que la entidad rendirá cuentas</t>
  </si>
  <si>
    <t>Asociar las metas y actividades formuladas en la planeación institucional de la vigencia  con los derechos que se están garantizando a través de la gestión institucional.</t>
  </si>
  <si>
    <t>Identificar los espacios y mecanismos de las actividades permanentes institucionales que pueden utilizarse como ejercicios de diálogo para la rendición de cuentas tales como: mesas de trabajo, foros, reuniones, etc.</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</si>
  <si>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</si>
  <si>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</si>
  <si>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Definir los espacios exitosos de rendición de cuentas de la vigencia anterior  que adelantará la entidad.</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</si>
  <si>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</si>
  <si>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</si>
  <si>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Formular el reto, los objetivos, metas e indicadores de la estrategia de rendición de cuentas.</t>
  </si>
  <si>
    <t>Construir la estrategia de rendición de cuentas 
 Paso 2. 
Definir la estrategia para implementar el ejercicio de rendición de cuentas</t>
  </si>
  <si>
    <t>Definir las actividades necesarias para el desarrollo de cada una de las etapas de la estrategia de las rendición de cuentas, para dar cumplimiento a los elementos de información, diálogo y responsabilidad en la rendición de cuentas.</t>
  </si>
  <si>
    <t>Definir el presupuesto asociado a las actividades que se implementarán en la entidad para llevar a cabo los ejercicios de rendición de cuentas.</t>
  </si>
  <si>
    <t>Acordar con los grupos de valor, especialmente con organizaciones sociales y grupos de interés ciudadano los periodos y metodologías para realizar los espacios de diálogo sobre temas específicos.</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</si>
  <si>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</si>
  <si>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</si>
  <si>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</si>
  <si>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</si>
  <si>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Definir el componente de comunicaciones para la estrategia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</si>
  <si>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</si>
  <si>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Validar con los grupos de interés la estrategia de rendición de cuentas.</t>
  </si>
  <si>
    <t>Elaborar con la colaboración de los grupos de interés la estrategia de rendición de cuentas.</t>
  </si>
  <si>
    <t>Preparación para la Rendición de Cuentas</t>
  </si>
  <si>
    <t xml:space="preserve">Generación y análisis de la información para el diálogo en la rendición de cuentas en lenguaje claro </t>
  </si>
  <si>
    <t>Preparar la información de carácter presupuestal de las actividades identificadas con anterioridad, verificando la calidad de la misma y asociándola a los diversos grupos poblacionales beneficiados.</t>
  </si>
  <si>
    <t>Preparar la información con base en los temas de interés priorizados por la ciudadana y grupos de valor en la consulta realizada.</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</si>
  <si>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</si>
  <si>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((Informes de Gestión, Metas e Indicadores de Gestión, Informes de los entes de Control que vigilan a la entidad) de los programas, proyectos y servicios implementados, verificando la calidad de la misma.</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</si>
  <si>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</si>
  <si>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</si>
  <si>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</si>
  <si>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Preparar la información sobre acciones de mejoramiento de la entidad (Planes de mejora) asociados a la gestión realizada, verificando la calidad de la misma.</t>
  </si>
  <si>
    <t>Preparar la información sobre la gestión realizada frente a los temas recurrentes de las peticiones, quejas, reclamos o denuncias recibidas por la entidad.</t>
  </si>
  <si>
    <t>Identificar la información que podría ser generada y analizada por los grupos de interés de manera colaborativa.</t>
  </si>
  <si>
    <t xml:space="preserve">Publicación de la información 
 a través de los diferentes canales de comunicación </t>
  </si>
  <si>
    <t>Actualizar la página web de la entidad con la información preparada por la entidad.</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</si>
  <si>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</si>
  <si>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</si>
  <si>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Disponer de mecanismos para que los grupos de interés colaboren  en la generación, análisis y divulgación de la información para la rendición de cuentas.</t>
  </si>
  <si>
    <t>Preparar los espacios de diálogo</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</si>
  <si>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</si>
  <si>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Diagnosticar si los espacios de diálogo y  los canales de publicación y divulgación de información que empleó la entidad para ejecutar las actividades de rendición de cuentas, responde a las características de los ciudadanos, usuarios y grupos de interés</t>
  </si>
  <si>
    <t>Definir y organizar los espacios de diálogo de acuerdo a los grupos de interés y temas priorizados.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</si>
  <si>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</si>
  <si>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Convocar a los ciudadanos y grupos de interés para participar en los espacios de diálogo para la rendición de cuentas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</si>
  <si>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</si>
  <si>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</si>
  <si>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Realizar reuniones preparatorias y acciones de capacitación con líderes de organizaciones sociales y grupos de interés para formular  y ejecutar mecanismos de convocatoria a los espacios de diálogo.</t>
  </si>
  <si>
    <t xml:space="preserve">Convocar a través de medios electrónicos (Facebook, Twitter, Instagram, whatsapp, entre otros) a los ciudadanos y grupos de interés, de acuerdo a los espacios de rendición de cuentas definidos. </t>
  </si>
  <si>
    <t>Ejecución de la Estrategia de Rendición de Cuentas</t>
  </si>
  <si>
    <t>Realizar espacios de diálogo  de rendición de cuentas</t>
  </si>
  <si>
    <t>Efectuar la publicidad sobre la metodología de participación en los espacios de rendición de cuentas definidos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</si>
  <si>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</si>
  <si>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</si>
  <si>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Diseñar la metodología de diálogo para cada evento de rendición de cuentas que garantice la intervención de ciudadanos y grupos de interés con su evaluación y propuestas a las mejoras de la gestión.</t>
  </si>
  <si>
    <t>Realizar los eventos de diálogo para la rendición de cuentas sobre temas específicos y generales definidos, garantizando la intervención de la ciudadanía y grupos de valor convocados con su evaluación de la gestión y resultados.</t>
  </si>
  <si>
    <t>Analizar las evaluaciones, recomendaciones u objeciones recibidas en el espacio de diálogo para la rendición de cuentas,</t>
  </si>
  <si>
    <t xml:space="preserve">Diligenciar el formato interno de reporte definido con los resultados obtenidos en el ejercicio, y entregarlo al área de planeación. </t>
  </si>
  <si>
    <t>Seguimiento y evaluación de la implementación de la Estrategia de Rendición de Cuentas</t>
  </si>
  <si>
    <t>Cuantificar el impacto de las acciones de rendición de cuentas para divulgarlos a la ciudadanía</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</si>
  <si>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</si>
  <si>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Formular, previa evaluación por parte de los responsables, planes de mejoramiento a la gestión institucional a partir de las observaciones, propuestas y recomendaciones ciudadanas.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</si>
  <si>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</si>
  <si>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</si>
  <si>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</si>
  <si>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Analizar las recomendaciones realizadas por los órganos de control frente a los informes de rendición de cuentas y establecer correctivos que optimicen la gestión y faciliten el cumplimiento de las metas del plan  institucional.</t>
  </si>
  <si>
    <t>Incorporar en los informes dirigidos a los órganos de control y cuerpos colegiados los resultados de las recomendaciones y compromisos asumidas en los ejercicios de rendición de cuentas.</t>
  </si>
  <si>
    <t>Analizar las recomendaciones derivadas de cada espacio de diálogo y establecer correctivos que optimicen la gestión y faciliten el cumplimiento de las metas del plan  institucional.</t>
  </si>
  <si>
    <t xml:space="preserve">Evaluar y verificar por parte de la oficina de control interno que se garanticen los mecanismos de participación ciudadana en la rendición de cuentas. </t>
  </si>
  <si>
    <t>Garantizar la aplicación de mecanismos internos de sanción y atender los requerimientos del control externo como resultados de los ejercicios de rendición de cuentas.</t>
  </si>
  <si>
    <t>Documentar las buenas prácticas de la entidad en materia de espacios de diálogo para la rendición de cuentas y  sistematizarlas como insumo para la formulación de nuevas estrategias de rendición de cuentas.</t>
  </si>
  <si>
    <t>Evaluar y verificar los resultados de la implementación de la estrategia de rendición de cuentas, valorando el cumplimiento de las metas definidas frente al reto y objetivos de la estrategia.</t>
  </si>
  <si>
    <t>AUTODIAGNÓSTICO DE GESTIÓN ESTRATÉGICA DE TALENTO HUMANO</t>
  </si>
  <si>
    <t>PUNTAJE FINAL</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</si>
  <si>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</si>
  <si>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</si>
  <si>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</si>
  <si>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</si>
  <si>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</si>
  <si>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</si>
  <si>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</si>
  <si>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</si>
  <si>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</si>
  <si>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</si>
  <si>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</si>
  <si>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</si>
  <si>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</si>
  <si>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</si>
  <si>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</si>
  <si>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</si>
  <si>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</si>
  <si>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</si>
  <si>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 xml:space="preserve">Componentes </t>
  </si>
  <si>
    <t>Calificación</t>
  </si>
  <si>
    <t>Categoría</t>
  </si>
  <si>
    <t>Actividades de Gestión 
(Variables)</t>
  </si>
  <si>
    <t>Criterio de
Calificación</t>
  </si>
  <si>
    <t>Valoración</t>
  </si>
  <si>
    <t>Periodo de análisis</t>
  </si>
  <si>
    <t>Puntaje 
(0 - 100)</t>
  </si>
  <si>
    <t>Observaciones</t>
  </si>
  <si>
    <t>PLANEACIÓN</t>
  </si>
  <si>
    <t>Conocimiento normativo y del entorno</t>
  </si>
  <si>
    <t>Conocer y considerar el propósito, las funciones y el tipo de entidad; conocer su entorno; y vincular la planeación estratégica en los diseños de planeación del área.</t>
  </si>
  <si>
    <t>Método adecuado de manejo de la normatividad vigente</t>
  </si>
  <si>
    <t>0 - 20</t>
  </si>
  <si>
    <t>No se encuentra recopilada ni fácilmente accesible la información estratégica y básica de la entidad</t>
  </si>
  <si>
    <t>Al día</t>
  </si>
  <si>
    <t>21 - 40</t>
  </si>
  <si>
    <t>Se encuentra recopilada parcialmente la información estratégica y básica de la entidad</t>
  </si>
  <si>
    <t>41 - 60</t>
  </si>
  <si>
    <t>Está recopilada y organizada la información estratégica y básica de la entidad</t>
  </si>
  <si>
    <t>61 - 80</t>
  </si>
  <si>
    <t>Está recopilada, organizada y fácilmente accesible la información estratégica y básica de la entidad</t>
  </si>
  <si>
    <t>81 - 100</t>
  </si>
  <si>
    <t>Está recopilada, organizada y fácilmente accesible la información estratégica y básica de la entidad y se articula con la planeación estratégica de Talento Humano</t>
  </si>
  <si>
    <t xml:space="preserve">Conocer y considerar toda la normatividad aplicable al proceso de TH </t>
  </si>
  <si>
    <t>Lineamientos incluidos en los planes</t>
  </si>
  <si>
    <t>No se encuentra recopilada ni fácilmente accesible la normatividad aplicable al proceso de Talento Humano de la entidad</t>
  </si>
  <si>
    <t>Se encuentra recopilada parcialmente la normatividad aplicable al proceso de Talento Humano de la entidad</t>
  </si>
  <si>
    <t>Está recopilada y organizada la normatividad aplicable al proceso de Talento Humano de la entidad</t>
  </si>
  <si>
    <t>Está recopilada, organizada y fácilmente accesible la normatividad aplicable al proceso de Talento Humano de la entidad</t>
  </si>
  <si>
    <t>Está recopilada, organizada y fácilmente accesible la normatividad aplicable al proceso de Talento Humano de la entidad y se tiene en cuenta para la planeación estratégica de Talento Humano</t>
  </si>
  <si>
    <t>Conocer y considerar los lineamientos institucionales macro relacionados con la entidad, emitidos por Función Pública, CNSC, ESAP o Presidencia de la República.</t>
  </si>
  <si>
    <t>Evidencia de articulación de la planeación del área con la planeación estratégica</t>
  </si>
  <si>
    <t>No se encuentran recopilados ni fácilmente accesibles los lineamientos institucionales macro aplicables al proceso de Talento Humano de la entidad</t>
  </si>
  <si>
    <t>RESULTADOS RUTAS DE VALOR</t>
  </si>
  <si>
    <t>Se encuentran recopilados parcialmente los lineamientos institucionales macro aplicables al proceso de Talento Humano de la entidad</t>
  </si>
  <si>
    <t>Están recopilados y organizados los lineamientos institucionales macro aplicables al proceso de Talento Humano de la entidad</t>
  </si>
  <si>
    <t>Están recopilados, organizados y fácilmente accesibles los lineamientos institucionales macro aplicables al proceso de Talento Humano de la entidad</t>
  </si>
  <si>
    <t>Están recopilados, organizados y fácilmente accesibles los lineamientos institucionales macro aplicables al proceso de Talento Humano de la entidad y se tienen en cuenta para la planeación estratégica de Talento Humano</t>
  </si>
  <si>
    <t xml:space="preserve">Conocer el acto administrativo de creación de la entidad y sus modificaciones y conocer los actos administrativos de creación o modificación de planta de personal vigentes </t>
  </si>
  <si>
    <t>Verificación del acto administrativo de creación y modificaciones, y Verificación del acto administrativo de planta de personal y modificaciones</t>
  </si>
  <si>
    <t>No se encuentran recopilados ni fácilmente accesibles los actos administrativos de creación o modificación de planta de personal</t>
  </si>
  <si>
    <t>Se encuentran recopilados parcialmente los actos administrativos de creación o modificación de planta de personal</t>
  </si>
  <si>
    <t>Están recopilados y organizados los actos administrativos de creación o modificación de planta de personal</t>
  </si>
  <si>
    <t>Están recopilados, organizados y fácilmente accesibles los actos administrativos de creación o modificación de planta de personal</t>
  </si>
  <si>
    <t>Están recopilados, organizados y fácilmente accesibles los actos administrativos de creación o modificación de planta de personal y se tienen en cuenta para la toma de decisiones</t>
  </si>
  <si>
    <t>Gestión de la información</t>
  </si>
  <si>
    <t>Gestionar la información en el SIGEP</t>
  </si>
  <si>
    <t>Hojas de vida y vinculación del 100% de los servidores públicos y contratistas de la Entidad</t>
  </si>
  <si>
    <t>La valoración en este ítem corresponderá al porcentaje de servidores y contratistas con hojas de vida y vinculación completa al SIGEP, garantizando la depuración de la información de manera que el sistema refleje la realidad al día de la planta de personal y contratos de prestación de servicios</t>
  </si>
  <si>
    <t xml:space="preserve">NO APLICA PATRA EL DISTRITO, LA ENTIDAD MEJA SIDEAP </t>
  </si>
  <si>
    <r>
      <t xml:space="preserve">Contar con un mecanismo de información que permita visualizar en tiempo real la planta de personal y generar reportes, articulado con la nómina o independiente, diferenciando:
- </t>
    </r>
    <r>
      <rPr>
        <b/>
        <i/>
        <sz val="10"/>
        <color rgb="FF002060"/>
        <rFont val="Arial"/>
        <family val="2"/>
      </rPr>
      <t>Planta global y planta estructural, por grupos internos de trabajo</t>
    </r>
  </si>
  <si>
    <t>Incluido</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</si>
  <si>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</si>
  <si>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</si>
  <si>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</si>
  <si>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</si>
  <si>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</si>
  <si>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r>
      <t>Contar con un mecanismo de información que permita visualizar en tiempo real la planta de personal y generar reportes, articulado con la nómina o independiente, diferenciando:
-</t>
    </r>
    <r>
      <rPr>
        <i/>
        <sz val="10"/>
        <color rgb="FF002060"/>
        <rFont val="Arial"/>
        <family val="2"/>
      </rPr>
      <t xml:space="preserve"> </t>
    </r>
    <r>
      <rPr>
        <b/>
        <i/>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</si>
  <si>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</si>
  <si>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</si>
  <si>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</si>
  <si>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</si>
  <si>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</si>
  <si>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r>
      <t xml:space="preserve">Contar con un mecanismo de información que permita visualizar en tiempo real la planta de personal y generar reportes, articulado con la nómina o independiente, diferenciando:
- </t>
    </r>
    <r>
      <rPr>
        <b/>
        <i/>
        <sz val="10"/>
        <color rgb="FF002060"/>
        <rFont val="Arial"/>
        <family val="2"/>
      </rPr>
      <t>Antigüedad en el Estado, nivel académico y género</t>
    </r>
  </si>
  <si>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</si>
  <si>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</si>
  <si>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</si>
  <si>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</si>
  <si>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</si>
  <si>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r>
      <t>Contar con un mecanismo de información que permita visualizar en tiempo real la planta de personal y generar reportes, articulado con la nómina o independiente, diferenciando:
-</t>
    </r>
    <r>
      <rPr>
        <b/>
        <i/>
        <sz val="10"/>
        <color rgb="FF002060"/>
        <rFont val="Arial"/>
        <family val="2"/>
      </rPr>
      <t xml:space="preserve"> Cargos en vacancia definitiva o temporal por niveles</t>
    </r>
  </si>
  <si>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</si>
  <si>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</si>
  <si>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</si>
  <si>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</si>
  <si>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</si>
  <si>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r>
      <t xml:space="preserve">Contar con un mecanismo de información que permita visualizar en tiempo real la planta de personal y generar reportes, articulado con la nómina o independiente, diferenciando:
</t>
    </r>
    <r>
      <rPr>
        <b/>
        <i/>
        <sz val="10"/>
        <color rgb="FF002060"/>
        <rFont val="Arial"/>
        <family val="2"/>
      </rPr>
      <t>- Perfiles de Empleos</t>
    </r>
  </si>
  <si>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</si>
  <si>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</si>
  <si>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</si>
  <si>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</si>
  <si>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</si>
  <si>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Caracterización de las áreas de talento humano (prepensión, cabeza de familia, limitaciones físicas, fuero sindical)</t>
  </si>
  <si>
    <t>Caracterización actualizada periódicamente</t>
  </si>
  <si>
    <t>No se cuenta con mecanismos para identificar las personas en situación de discapacidad, de prepensión, de cabeza de familia, afrodescendientes o con fuero sindical</t>
  </si>
  <si>
    <t>Se cuenta con información parcial acerca de las personas en situación de discapacidad, de prepensión, de cabeza de familia, afrodescendientes o con fuero sindical</t>
  </si>
  <si>
    <t>Se cuenta con un mecanismo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</si>
  <si>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t>
  </si>
  <si>
    <t>Se cuenta con un mecanismo digital que permite identificar las personas en situación de discapacidad, de prepensión, de cabeza de familia, afrodescendientes o con fuero sindical; así como generar reportes inmediatos y confiables</t>
  </si>
  <si>
    <t>Planeación Estratégica</t>
  </si>
  <si>
    <t>Diseñar la planeación estratégica del talento humano, que contemple:</t>
  </si>
  <si>
    <t>Plan estratégico de talento humano</t>
  </si>
  <si>
    <t>No se elabora un plan estratégico de talento humano</t>
  </si>
  <si>
    <t>1 año</t>
  </si>
  <si>
    <t>Se elaboran planes para los diferentes temas de talento humano que no se encuentran articulados</t>
  </si>
  <si>
    <t>Se elabora un plan estratégico integral y articulado de talento humano</t>
  </si>
  <si>
    <t>Se elabora un plan estratégico integral y articulado de talento humano y se ejecutan sus actividades</t>
  </si>
  <si>
    <t>Se elabora un plan estratégico integral y articulado de talento humano, se ejecutan sus actividades y se evalúa su eficacia</t>
  </si>
  <si>
    <t>12A</t>
  </si>
  <si>
    <t>Plan anual de vacantes y Plan de Previsión de Recursos Humanos que prevea y programe los recursos necesarios para proveer las vacantes mediante concurso</t>
  </si>
  <si>
    <t>Programación presupuestal con recursos contemplados para concursos</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</si>
  <si>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</si>
  <si>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</si>
  <si>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</si>
  <si>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</si>
  <si>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</si>
  <si>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12B</t>
  </si>
  <si>
    <t>Plan Institucional de Capacitación</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</si>
  <si>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</si>
  <si>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</si>
  <si>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</si>
  <si>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</si>
  <si>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</si>
  <si>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12C</t>
  </si>
  <si>
    <t>Plan de bienestar e incentivos</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</si>
  <si>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</si>
  <si>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</si>
  <si>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</si>
  <si>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</si>
  <si>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</si>
  <si>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12D</t>
  </si>
  <si>
    <t>Plan de seguridad y salud en el trabajo</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</si>
  <si>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</si>
  <si>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</si>
  <si>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</si>
  <si>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</si>
  <si>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</si>
  <si>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12E</t>
  </si>
  <si>
    <t>Monitoreo y seguimiento del SIGEP</t>
  </si>
  <si>
    <t>No se planea el monitoreo y seguimiento del SIGEP</t>
  </si>
  <si>
    <t>Se planea un monitoreo y seguimiento del SIGEP que no se incluye en el plan estratégico de talento humano</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</si>
  <si>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</si>
  <si>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</si>
  <si>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</si>
  <si>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12F</t>
  </si>
  <si>
    <t>Evaluación de desempeño</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</si>
  <si>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</si>
  <si>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</si>
  <si>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</si>
  <si>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</si>
  <si>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proceso de Evaluación del Desempeño, se ejecuta de acuerdo con las fases planificadas y se evalúa la eficacia de su implementación</t>
  </si>
  <si>
    <t>12G</t>
  </si>
  <si>
    <t>Inducción y reinducción</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</si>
  <si>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</si>
  <si>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</si>
  <si>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</si>
  <si>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</si>
  <si>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</si>
  <si>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12H</t>
  </si>
  <si>
    <t>Medición, análisis y mejoramiento del clima organizacional</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</si>
  <si>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</si>
  <si>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</si>
  <si>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</si>
  <si>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</si>
  <si>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el tema de Clima organizacional,  se ejecuta de acuerdo con lo planificado y se evalúa la eficacia de su implementación</t>
  </si>
  <si>
    <t>Manual de funciones y competencias</t>
  </si>
  <si>
    <t>Contar con un manual de funciones y competencias ajustado a las directrices vigentes</t>
  </si>
  <si>
    <t>Manual de funciones y competencias ajustado a las directrices vigentes</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</si>
  <si>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</si>
  <si>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</si>
  <si>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</si>
  <si>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</si>
  <si>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</si>
  <si>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Arreglo institucional</t>
  </si>
  <si>
    <t>Contar con un área estratégica para la gerencia del TH</t>
  </si>
  <si>
    <t>Área de Talento Humano incluida en el nivel estratégico de la estructura de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</si>
  <si>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</si>
  <si>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</si>
  <si>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</si>
  <si>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</si>
  <si>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área de Talento Humano involucra el direccionamiento estratégico de la entidad, participa en la planeación estratégica de la entidad y se ubica en un nivel estratégico en la institución</t>
  </si>
  <si>
    <t>INGRESO</t>
  </si>
  <si>
    <t>Provisión del empleo</t>
  </si>
  <si>
    <t>Tiempo de cubrimiento de vacantes temporales mediante encargo</t>
  </si>
  <si>
    <t>El tiempo promedio de cubrimiento de vacantes en forma temporal mediante encargo es de 6 meses o mas</t>
  </si>
  <si>
    <t>El tiempo promedio de cubrimiento de vacantes en forma temporal mediante encargo es de 4 meses o mas</t>
  </si>
  <si>
    <t>El tiempo promedio de cubrimiento de vacantes en forma temporal mediante encargo es de 3 meses o mas</t>
  </si>
  <si>
    <t>El tiempo promedio de cubrimiento de vacantes en forma temporal mediante encargo es de 2 meses o menos</t>
  </si>
  <si>
    <t>El tiempo promedio de cubrimiento de vacantes en forma temporal mediante encargo es de 1 mes o menos</t>
  </si>
  <si>
    <t>Proveer las vacantes en forma definitiva oportunamente, de acuerdo con el Plan Anual de Vacantes</t>
  </si>
  <si>
    <t>Proporción de provisionales sobre el total de servidores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</si>
  <si>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</si>
  <si>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</si>
  <si>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</si>
  <si>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</si>
  <si>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</si>
  <si>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Proveer las vacantes de forma temporal oportunamente por necesidades del servicio, de acuerdo con el Plan Anual de Vacantes</t>
  </si>
  <si>
    <t>Tiempo promedio de provisión de vacantes temporales mediante provisionalidad</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</si>
  <si>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</si>
  <si>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</si>
  <si>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3 meses o mas</t>
  </si>
  <si>
    <t>El tiempo promedio de cubrimiento de vacantes en forma temporal mediante provisionalidad es de 2 mes o menos</t>
  </si>
  <si>
    <t>El tiempo promedio de cubrimiento de vacantes en forma temporal mediante provisionalidad es de 1 mes o menos</t>
  </si>
  <si>
    <t>Contar con las listas de elegibles vigentes en su entidad hasta su vencimiento</t>
  </si>
  <si>
    <t>Verificación de listas de elegibles vigentes para la Entidad</t>
  </si>
  <si>
    <t>La entidad no ha realizado concursos para proveer vacantes en forma definitiva en los últimos años</t>
  </si>
  <si>
    <t>No se ha utilzado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</si>
  <si>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</si>
  <si>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</si>
  <si>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</si>
  <si>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Contar con mecanismos para verificar si existen servidores de carrera administrativa con derecho preferencial para ser encargados</t>
  </si>
  <si>
    <t>Mecanismo adecuado para verificar derechos preferenciales</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</si>
  <si>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</si>
  <si>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</si>
  <si>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</si>
  <si>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</si>
  <si>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</si>
  <si>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Contar con la trazabilidad electrónica y física de la historia laboral de cada servidor</t>
  </si>
  <si>
    <t>Historia laboral electrónica y física de cada servidor</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</si>
  <si>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</si>
  <si>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</si>
  <si>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</si>
  <si>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</si>
  <si>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</si>
  <si>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Registrar y analizar las vacantes y los tiempos de cubrimiento, especialmente de los gerentes públicos</t>
  </si>
  <si>
    <t>Mecanismo para registrar los tiempos de cubrimiento de vacantes establecido</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</si>
  <si>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</si>
  <si>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</si>
  <si>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</si>
  <si>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</si>
  <si>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</si>
  <si>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</si>
  <si>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</si>
  <si>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</si>
  <si>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</si>
  <si>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</si>
  <si>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</si>
  <si>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</si>
  <si>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Meritocracia</t>
  </si>
  <si>
    <t>Contar con mecanismos para evaluar competencias para los candidatos a cubrir vacantes temporales o de libre nombramiento y remoción.</t>
  </si>
  <si>
    <t>Mecanismo para evaluar competencias establecido mediante resolución/convenio</t>
  </si>
  <si>
    <t>No se evalúan competencias para los candidatos a cubrir vacantes temporales o de libre nombramiento y remoción</t>
  </si>
  <si>
    <t>Se evalúan competencias para algunas vacantes pero no para todas</t>
  </si>
  <si>
    <t>Se evaluan competencias mediante el acompañamiento de Función Pública</t>
  </si>
  <si>
    <t>Se evaluan competencias mediante el acompañamiento de Función Pública o de otra entidad competente</t>
  </si>
  <si>
    <t>Se evaluan competencias para todos los aspirantes mediante el acompañamiento de Función Pública o de otra entidad competente</t>
  </si>
  <si>
    <t xml:space="preserve">Enviar oportunamente las solicitudes de inscripción o de actualización en carrera administrativa a la CNSC </t>
  </si>
  <si>
    <t>Trámite oportuno de las solicitudes de inscripción o actualización de carrera administrativa ante la CNSC</t>
  </si>
  <si>
    <t>No se envían solicitudes de inscripción o de actualización en carrera administrativa a la CNSC</t>
  </si>
  <si>
    <t>Se envian algunas de las solicitudes de inscripción o de actualización en carrera administrativa a la CNSC</t>
  </si>
  <si>
    <t>Se envian oportunamente algunas de las solicitudes de inscripción o de actualización en carrera administrativa a la CNSC</t>
  </si>
  <si>
    <t>Se envian oportunamente y en su totalidad las solicitudes de inscripción o de actualización en carrera administrativa a la CNSC</t>
  </si>
  <si>
    <t>Se envian oportunamente y en su totalidad las solicitudes de inscripción o de actualización en carrera administrativa a la CNSC, y se hace el seguimiento y el registro correspondiente</t>
  </si>
  <si>
    <t>Gestión del desempeño</t>
  </si>
  <si>
    <t>Verificar que se realice adecuadamente la evaluación de periodo de prueba a los servidores nuevos de carrera administrativa, de acuerdo con la normatividad vigente</t>
  </si>
  <si>
    <t>Evaluaciones de periodo de prueba adecuada y oportunamente realizadas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</si>
  <si>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</si>
  <si>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</si>
  <si>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</si>
  <si>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</si>
  <si>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</si>
  <si>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Conocimiento institucional</t>
  </si>
  <si>
    <t>Realizar inducción a todo servidor público que se vincule a la entidad</t>
  </si>
  <si>
    <t>Evidencia de inducción de los servidores públicos</t>
  </si>
  <si>
    <t>No se realiza inducción a los servidores públicos nuevos</t>
  </si>
  <si>
    <t>Se realiza inducción a algunos servidores públicos nuevos, o no se realiza en los plazos establecidos</t>
  </si>
  <si>
    <t>Se realiza oportunamente la inducción de servidores públicos (antes de cuatro meses de posesionados)</t>
  </si>
  <si>
    <t>Se realiza la inducción antes de que el servidor público cumpla un mes de vinculación</t>
  </si>
  <si>
    <t>Se realiza la inducción antes de que el servidor público cumpla un mes de vinculación y se evalúa su eficacia</t>
  </si>
  <si>
    <t>DESARROLLO</t>
  </si>
  <si>
    <t>Realizar reinducción a todos los servidores máximo cada dos años</t>
  </si>
  <si>
    <t>Evidencia de reinducción de los servidores públicos</t>
  </si>
  <si>
    <t>No se realiza reinducción a los servidores públicos</t>
  </si>
  <si>
    <t>2 años</t>
  </si>
  <si>
    <t>Eventualmente se han reallizado reinducciones a los servidores públicos</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</si>
  <si>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</si>
  <si>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</si>
  <si>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</si>
  <si>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Llevar registros apropiados del número de gerentes públicos que hay en la entidad, así como de su movilidad</t>
  </si>
  <si>
    <t>Mecanismo que registra los gerentes públicos</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</si>
  <si>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</si>
  <si>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</si>
  <si>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</si>
  <si>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t>
  </si>
  <si>
    <t>Se registra el número de gerentes públicos, con la correspondiente caracterización (descripción de sus perfiles y datos generales), y se pueden generar reportes con cualquier información requerida</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</si>
  <si>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</si>
  <si>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Indicadores actualizados y confiables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</si>
  <si>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</si>
  <si>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</si>
  <si>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</si>
  <si>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</si>
  <si>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</si>
  <si>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</si>
  <si>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Información actualizada, completa y confiable</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</si>
  <si>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</si>
  <si>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</si>
  <si>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</si>
  <si>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</si>
  <si>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</si>
  <si>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Llevar registros de todas las actividades de bienestar y capacitación realizadas, y contar con información sistematizada sobre número de asistentes y servidores que participaron en las actividades, incluyendo familiares.</t>
  </si>
  <si>
    <t>Registros organizados de las actividades en información sistematizada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</si>
  <si>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</si>
  <si>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</si>
  <si>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</si>
  <si>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</si>
  <si>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</si>
  <si>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Adopción mediante acto administrativo del sistema de evaluación del desempeño y los acuerdos de gestión</t>
  </si>
  <si>
    <t>Sistema de evaluación de desempeño y de acuerdos de gestión adoptados mediante acto administrativo</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</si>
  <si>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</si>
  <si>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</si>
  <si>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</si>
  <si>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</si>
  <si>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t>
  </si>
  <si>
    <t>Se ha facilitado el proceso de acuerdos de gestión implementando la normatividad vigente y haciendo las capacitaciones correspondientes</t>
  </si>
  <si>
    <t>Acuerdos de gestión concertados y evaluados</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</si>
  <si>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</si>
  <si>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</si>
  <si>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</si>
  <si>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</si>
  <si>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capacidades de los gerentes públicos como resultado de los acuerdos de gestión</t>
  </si>
  <si>
    <t>Llevar a cabo las labores de evaluación de desempeño de conformidad con la normatividad vigente y llevar los registros correspondientes, en sus respectivas fases.</t>
  </si>
  <si>
    <t>Registro de evaluaciones de desempeño</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</si>
  <si>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</si>
  <si>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</si>
  <si>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</si>
  <si>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</si>
  <si>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</si>
  <si>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Establecer y hacer seguimiento a los planes de mejoramiento individual teniendo en cuenta:</t>
  </si>
  <si>
    <t>No. de Planes de mejoramiento establecidos sobre total de servidores</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</si>
  <si>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</si>
  <si>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</si>
  <si>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</si>
  <si>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</si>
  <si>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</si>
  <si>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35A</t>
  </si>
  <si>
    <t>Evaluación del desempeño</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</si>
  <si>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</si>
  <si>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</si>
  <si>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</si>
  <si>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</si>
  <si>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</si>
  <si>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35B</t>
  </si>
  <si>
    <t>Diagnóstico de necesidades de capacitación realizada por Talento Humano</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</si>
  <si>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</si>
  <si>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</si>
  <si>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</si>
  <si>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</si>
  <si>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Establecer mecanismos de evaluación periódica del desempeño en torno al servicio al ciudadano diferentes a las obligatorias.</t>
  </si>
  <si>
    <t>Mecanismos establecidos</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</si>
  <si>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</si>
  <si>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</si>
  <si>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</si>
  <si>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</si>
  <si>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</si>
  <si>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Capacitación</t>
  </si>
  <si>
    <t>Elaborar el plan institucional de capacitación teniendo en cuenta los siguientes elementos:</t>
  </si>
  <si>
    <t>Plan de capacitación establecido mediante resolución</t>
  </si>
  <si>
    <t>No se elaboró el Plan Institucional de Capacitación</t>
  </si>
  <si>
    <t>Se elaboró el Plan Institucional de Capacitación pero no se ha expedido mediante Resolución</t>
  </si>
  <si>
    <t>Se elaboró el Plan Institucional de Capacitación mediante Resolución</t>
  </si>
  <si>
    <t>Se elaboró el Plan Institucional de Capacitación mediante Resolución y se ejecutaron el 100% de las actividades con la evidencia documentada correspondiente</t>
  </si>
  <si>
    <t>Se elaboró el Plan Institucional de Capacitación mediante Resolución, se ejecutaron el 100% de las actividades con la evidencia documentada correspondiente y se evaluó su eficacia</t>
  </si>
  <si>
    <t>37A</t>
  </si>
  <si>
    <t>Diagnóstico de necesidades de la entidad y de los gerentes públicos</t>
  </si>
  <si>
    <t>Tenido en cuenta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</si>
  <si>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</si>
  <si>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</si>
  <si>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</si>
  <si>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</si>
  <si>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</si>
  <si>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37B</t>
  </si>
  <si>
    <t>Solicitudes de los gerentes públicos</t>
  </si>
  <si>
    <t>El PIC no incluyó solicitudes directas de los gerentes públicos</t>
  </si>
  <si>
    <t>El PIC recopiló solicitudes directas de los gerentes públicos pero no las incluyó en el Plan</t>
  </si>
  <si>
    <t>El PIC incluyó solicitudes directas de los gerentes públicos</t>
  </si>
  <si>
    <t>El PIC incluyó solicitudes directas, documentadas y justificadas de los gerentes públicos</t>
  </si>
  <si>
    <t>El PIC incluyó solicitudes directas, documentadas y justificadas de los gerentes públicos, y se ejecutaron las acciones relacionadas</t>
  </si>
  <si>
    <t>37C</t>
  </si>
  <si>
    <t>Orientaciones de la alta dirección</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</si>
  <si>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</si>
  <si>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</si>
  <si>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</si>
  <si>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</si>
  <si>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</si>
  <si>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37D</t>
  </si>
  <si>
    <t>Oferta del sector Función Pública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</si>
  <si>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</si>
  <si>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</si>
  <si>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</si>
  <si>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</si>
  <si>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</si>
  <si>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Desglosándolo en las siguientes fases:</t>
  </si>
  <si>
    <t>37E</t>
  </si>
  <si>
    <t>Sensibilización</t>
  </si>
  <si>
    <t>Incluida</t>
  </si>
  <si>
    <t>El PIC no incluyó esta fase</t>
  </si>
  <si>
    <t>El PIC planeó pero no ejecutó esta fase</t>
  </si>
  <si>
    <t>El PIC tuvo una fase de sensibilización</t>
  </si>
  <si>
    <t>El PIC tuvo una fase de sensibilización documentada</t>
  </si>
  <si>
    <t>El PIC tuvo una fase de sensibilización documentada que se evaluó y que generó mejoras</t>
  </si>
  <si>
    <t>37F</t>
  </si>
  <si>
    <t>Formulación de los proyectos de aprendizaje</t>
  </si>
  <si>
    <t>El PIC tuvo una fase de formulación de los proyectos de aprendizaje</t>
  </si>
  <si>
    <t>El PIC tuvo una fase de formulación de los proyectos de aprendizaje documentada</t>
  </si>
  <si>
    <t>El PIC tuvo una fase de formulación de los proyectos de aprendizaje que se evaluó y que generó mejoras</t>
  </si>
  <si>
    <t>37G</t>
  </si>
  <si>
    <t>Consolidación del diagnóstico de necesidades de la entidad</t>
  </si>
  <si>
    <t>El PIC tuvo una fase de consolidación de necesidades</t>
  </si>
  <si>
    <t>El PIC tuvo una fase de consolidación de necesidades documentada</t>
  </si>
  <si>
    <t>El PIC tuvo una fase de consolidación de necesidades documentada que se evaluó y que generó mejoras</t>
  </si>
  <si>
    <t>37H</t>
  </si>
  <si>
    <t>Programación del Plan</t>
  </si>
  <si>
    <t>El PIC tuvo una fase de programación del Plan</t>
  </si>
  <si>
    <t>El PIC tuvo una fase de programación del Plan documentada</t>
  </si>
  <si>
    <t>El PIC tuvo una fase de programación del Plan documentada, que se evaluó y que generó mejoras</t>
  </si>
  <si>
    <t>37I</t>
  </si>
  <si>
    <t>Ejecución del Plan</t>
  </si>
  <si>
    <t>El PIC tuvo una fase de ejecución del Plan</t>
  </si>
  <si>
    <t>El PIC tuvo una fase de ejecución del Plan documentada</t>
  </si>
  <si>
    <t>El PIC tuvo una fase de ejecución del Plan documentada, que se evaluó y que generó mejoras</t>
  </si>
  <si>
    <t>37J</t>
  </si>
  <si>
    <t>Evaluación de la eficacia del Plan</t>
  </si>
  <si>
    <t>El PIC tuvo una fase de evaluación de la eficacia del Plan</t>
  </si>
  <si>
    <t>El PIC tuvo una fase de evaluación de la eficacia del Plan documentada</t>
  </si>
  <si>
    <t>El PIC tuvo una fase de evaluación de la eficacia del Plan documentada, que se evaluó y que generó mejoras</t>
  </si>
  <si>
    <t>Incluyendo los siguientes temas:</t>
  </si>
  <si>
    <t>37K</t>
  </si>
  <si>
    <t>Gestión del talento humano</t>
  </si>
  <si>
    <t>No se elaboró un Plan de Capacitación</t>
  </si>
  <si>
    <t>El Plan de Capacitación no incluyó este tema</t>
  </si>
  <si>
    <t>Se incluyeron actividades de Gestión del Talento Humano en el Plan de Capacitación</t>
  </si>
  <si>
    <t>Se incluyeron actividades de Gestión del Talento Humano en el Plan de Capacitación, se realizaron las actividades y se evaluaron</t>
  </si>
  <si>
    <t>Se incluyeron actividades de Gestión del Talento Humano en el Plan de Capacitación, se realizaron las actividades, se evaluaron y se revisó su eficacia</t>
  </si>
  <si>
    <t>37L</t>
  </si>
  <si>
    <t>Integración cultural</t>
  </si>
  <si>
    <t>Se incluyeron actividades de Integración cultural en el Plan de Capacitación</t>
  </si>
  <si>
    <t>Se incluyeron actividades de Integración cultural en el Plan de Capacitación, se realizaron las actividades y se evaluaron</t>
  </si>
  <si>
    <t>Se incluyeron actividades de Integración cultural en el Plan de Capacitación, se realizaron las actividades, se evaluaron y se revisó su eficacia</t>
  </si>
  <si>
    <t>37M</t>
  </si>
  <si>
    <t>Planificación, desarrollo territorial y nacional</t>
  </si>
  <si>
    <t>Se incluyeron actividades de Planificación, desarrollo territorial y nacional en el Plan de Capacitación</t>
  </si>
  <si>
    <t>Se incluyeron actividades de Planificación, desarrollo territorial y nacional en el Plan de Capacitación, se realizaron las actividades y se evaluaron</t>
  </si>
  <si>
    <t>Se incluyeron actividades de Planificación, desarrollo territorial y nacional en el Plan de Capacitación, se realizaron las actividades, se evaluaron y se revisó su eficacia</t>
  </si>
  <si>
    <t>37N</t>
  </si>
  <si>
    <t>Relevancia internacional</t>
  </si>
  <si>
    <t>Se incluyeron actividades de Relevancia internacional en el Plan de Capacitación</t>
  </si>
  <si>
    <t>Se incluyeron actividades de Relevancia internacional en el Plan de Capacitación, se realizaron las actividades y se evaluaron</t>
  </si>
  <si>
    <t>Se incluyeron actividades de Relevancia internacional en el Plan de Capacitación, se realizaron las actividades, se evaluaron y se revisó su eficacia</t>
  </si>
  <si>
    <t>37O</t>
  </si>
  <si>
    <t>Buen Gobierno</t>
  </si>
  <si>
    <t>Se incluyeron actividades de Buen Gobierno en el Plan de Capacitación</t>
  </si>
  <si>
    <t>Se incluyeron actividades de Buen Gobierno en el Plan de Capacitación, se realizaron las actividades y se evaluaron</t>
  </si>
  <si>
    <t>Se incluyeron actividades de Buen Gobierno en el Plan de Capacitación, se realizaron las actividades, se evaluaron y se revisó su eficacia</t>
  </si>
  <si>
    <t>37P</t>
  </si>
  <si>
    <t>Contratación Pública</t>
  </si>
  <si>
    <t>Se incluyeron actividades de Contratación Pública en el Plan de Capacitación</t>
  </si>
  <si>
    <t>Se incluyeron actividades de Contratación Pública en el Plan de Capacitación, se realizaron las actividades y se evaluaron</t>
  </si>
  <si>
    <t>Se incluyeron actividades de Contratación Pública en el Plan de Capacitación, se realizaron las actividades, se evaluaron y se revisó su eficacia</t>
  </si>
  <si>
    <t>37Q</t>
  </si>
  <si>
    <t>Cultura organizacional</t>
  </si>
  <si>
    <t>Se incluyeron actividades de Cultura organizacional en el Plan de Capacitación</t>
  </si>
  <si>
    <t>Se incluyeron actividades de Cultura organizacional en el Plan de Capacitación, se realizaron las actividades y se evaluaron</t>
  </si>
  <si>
    <t>Se incluyeron actividades de Cultura organizacional en el Plan de Capacitación, se realizaron las actividades, se evaluaron y se revisó su eficacia</t>
  </si>
  <si>
    <t>37R</t>
  </si>
  <si>
    <t>Derechos humanos</t>
  </si>
  <si>
    <t>Se incluyeron actividades de Derechos humanos en el Plan de Capacitación</t>
  </si>
  <si>
    <t>Se incluyeron actividades de Derechos humanos en el Plan de Capacitación, se realizaron las actividades y se evaluaron</t>
  </si>
  <si>
    <t>Se incluyeron actividades de Derechos humanos en el Plan de Capacitación, se realizaron las actividades, se evaluaron y se revisó su eficacia</t>
  </si>
  <si>
    <t>37S</t>
  </si>
  <si>
    <t>Gestión administrativa</t>
  </si>
  <si>
    <t>Se incluyeron actividades de Gestión administrativa en el Plan de Capacitación</t>
  </si>
  <si>
    <t>Se incluyeron actividades de Gestión administrativa en el Plan de Capacitación, se realizaron las actividades y se evaluaron</t>
  </si>
  <si>
    <t>Se incluyeron actividades de Gestión administrativa en el Plan de Capacitación, se realizaron las actividades, se evaluaron y se revisó su eficacia</t>
  </si>
  <si>
    <t>37T</t>
  </si>
  <si>
    <t>Gestión de las tecnologías de la información</t>
  </si>
  <si>
    <t>Se incluyeron actividades de Gestión de las tecnologías de la información en el Plan de Capacitación</t>
  </si>
  <si>
    <t>Se incluyeron actividades de Gestión de las tecnologías de la información en el Plan de Capacitación, se realizaron las actividades y se evaluaron</t>
  </si>
  <si>
    <t>Se incluyeron actividades de Gestión de las tecnologías de la información en el Plan de Capacitación, se realizaron las actividades, se evaluaron y se revisó su eficacia</t>
  </si>
  <si>
    <t>37U</t>
  </si>
  <si>
    <t>Gestión documental</t>
  </si>
  <si>
    <t>Se incluyeron actividades de Gestión documental en el Plan de Capacitación</t>
  </si>
  <si>
    <t>Se incluyeron actividades de Gestión documental en el Plan de Capacitación, se realizaron las actividades y se evaluaron</t>
  </si>
  <si>
    <t>Se incluyeron actividades de Gestión documental en el Plan de Capacitación, se realizaron las actividades, se evaluaron y se revisó su eficacia</t>
  </si>
  <si>
    <t>37V</t>
  </si>
  <si>
    <t>Gestión Financiera</t>
  </si>
  <si>
    <t>Se incluyeron actividades de Gestión Financiera en el Plan de Capacitación</t>
  </si>
  <si>
    <t>Se incluyeron actividades de Gestión Financiera en el Plan de Capacitación, se realizaron las actividades y se evaluaron</t>
  </si>
  <si>
    <t>Se incluyeron actividades de Gestión Financiera en el Plan de Capacitación, se realizaron las actividades, se evaluaron y se revisó su eficacia</t>
  </si>
  <si>
    <t>37W</t>
  </si>
  <si>
    <t>Gobierno en Línea</t>
  </si>
  <si>
    <t>Se incluyeron actividades de Gobierno en Línea en el Plan de Capacitación</t>
  </si>
  <si>
    <t>Se incluyeron actividades de Gobierno en Línea en el Plan de Capacitación, se realizaron las actividades y se evaluaron</t>
  </si>
  <si>
    <t>Se incluyeron actividades de Gobierno en Línea en el Plan de Capacitación, se realizaron las actividades, se evaluaron y se revisó su eficacia</t>
  </si>
  <si>
    <t>37X</t>
  </si>
  <si>
    <t>Innovación</t>
  </si>
  <si>
    <t>Se incluyeron actividades de Innovación en el Plan de Capacitación</t>
  </si>
  <si>
    <t>Se incluyeron actividades de Innovación en el Plan de Capacitación, se realizaron las actividades y se evaluaron</t>
  </si>
  <si>
    <t>Se incluyeron actividades de Innovación en el Plan de Capacitación, se realizaron las actividades, se evaluaron y se revisó su eficacia</t>
  </si>
  <si>
    <t>37Y</t>
  </si>
  <si>
    <t>Participación ciudadana</t>
  </si>
  <si>
    <t>Se incluyeron actividades de Participación ciudadana en el Plan de Capacitación</t>
  </si>
  <si>
    <t>Se incluyeron actividades de Participación ciudadana en el Plan de Capacitación, se realizaron las actividades y se evaluaron</t>
  </si>
  <si>
    <t>Se incluyeron actividades de Participación ciudadana en el Plan de Capacitación, se realizaron las actividades, se evaluaron y se revisó su eficacia</t>
  </si>
  <si>
    <t>37Z</t>
  </si>
  <si>
    <t>Servicio al ciudadano</t>
  </si>
  <si>
    <t>Se incluyeron actividades de Servicio al ciudadano en el Plan de Capacitación</t>
  </si>
  <si>
    <t>Se incluyeron actividades de Servicio al ciudadano en el Plan de Capacitación, se realizaron las actividades y se evaluaron</t>
  </si>
  <si>
    <t>Se incluyeron actividades de Servicio al ciudadano en el Plan de Capacitación, se realizaron las actividades, se evaluaron y se revisó su eficacia</t>
  </si>
  <si>
    <t>37AA</t>
  </si>
  <si>
    <t>Sostenibilidad ambiental</t>
  </si>
  <si>
    <t>Se incluyeron actividades de Sostenibilidad ambiental en el Plan de Capacitación</t>
  </si>
  <si>
    <t>Se incluyeron actividades de Sostenibilidad ambiental en el Plan de Capacitación, se realizaron las actividades y se evaluaron</t>
  </si>
  <si>
    <t>Se incluyeron actividades de Sostenibilidad ambiental en el Plan de Capacitación, se realizaron las actividades, se evaluaron y se revisó su eficacia</t>
  </si>
  <si>
    <t>37AB</t>
  </si>
  <si>
    <t>Derecho de acceso a la información</t>
  </si>
  <si>
    <t>Se incluyeron actividades de Derecho de acceso a la información en el Plan de Capacitación</t>
  </si>
  <si>
    <t>Se incluyeron actividades de Derecho de acceso a la información en el Plan de Capacitación, se realizaron las actividades y se evaluaron</t>
  </si>
  <si>
    <t>Se incluyeron actividades de Derecho de acceso a la información en el Plan de Capacitación, se realizaron las actividades, se evaluaron y se revisó su eficacia</t>
  </si>
  <si>
    <t>Desarrollar el programa de bilingüismo en la entidad</t>
  </si>
  <si>
    <t>Proporción de servidores en Bilingüismo sobre el total de servidores</t>
  </si>
  <si>
    <t>La entidad desconoce la existencia de un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</si>
  <si>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</si>
  <si>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</si>
  <si>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</si>
  <si>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</si>
  <si>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 xml:space="preserve">Bienestar </t>
  </si>
  <si>
    <t>Elaborar el plan de bienestar e incentivos, teniendo en cuenta los siguientes elementos:</t>
  </si>
  <si>
    <t>Plan de bienestar e incentivos elaborado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</si>
  <si>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</si>
  <si>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</si>
  <si>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</si>
  <si>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</si>
  <si>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</si>
  <si>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39A</t>
  </si>
  <si>
    <t>Incentivos para los gerentes públicos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</si>
  <si>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</si>
  <si>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</si>
  <si>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</si>
  <si>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</si>
  <si>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39B</t>
  </si>
  <si>
    <t>Equipos de trabajo (pecuniarios)</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</si>
  <si>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</si>
  <si>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</si>
  <si>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</si>
  <si>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39C</t>
  </si>
  <si>
    <t>Empleados de carrera y de libre nombramiento y remoción (No pecuniarios)</t>
  </si>
  <si>
    <t>Se incluyeron incentivos para los empleados de carrera y de libre en el Plan de Bienestar e Incentivos</t>
  </si>
  <si>
    <t>Se incluyeron incentivos para los empleados de carrera y de libre en el Plan de Bienestar e Incentivos y se otorgaron</t>
  </si>
  <si>
    <t>Se incluyeron incentivos para los equipos de trabajo en el Plan de Bienestar e Incentivos, se otorgaron y se publicó el mecanismo de selección para toda la Entidad</t>
  </si>
  <si>
    <t>39D</t>
  </si>
  <si>
    <t>Criterios del área de Talento Humano</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</si>
  <si>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</si>
  <si>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</si>
  <si>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</si>
  <si>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39E</t>
  </si>
  <si>
    <t>Decisiones de la alta dirección</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</si>
  <si>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</si>
  <si>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</si>
  <si>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</si>
  <si>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39F</t>
  </si>
  <si>
    <t>Diagnóstico de necesidades con base en un instrumento de recolección de información aplicado a los servidores públicos de la entidad</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</si>
  <si>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</si>
  <si>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</si>
  <si>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</si>
  <si>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39G</t>
  </si>
  <si>
    <t>Deportivos, recreativos y vacacionales</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</si>
  <si>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</si>
  <si>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</si>
  <si>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</si>
  <si>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</si>
  <si>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39H</t>
  </si>
  <si>
    <t>Artísticos y culturales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</si>
  <si>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</si>
  <si>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</si>
  <si>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</si>
  <si>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39I</t>
  </si>
  <si>
    <t>Promoción y prevención de la salud</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</si>
  <si>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</si>
  <si>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</si>
  <si>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</si>
  <si>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39J</t>
  </si>
  <si>
    <t>Educación en artes y artesanías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</si>
  <si>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</si>
  <si>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</si>
  <si>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</si>
  <si>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39K</t>
  </si>
  <si>
    <t>Promoción de programas de vivienda</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</si>
  <si>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</si>
  <si>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</si>
  <si>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</si>
  <si>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39L</t>
  </si>
  <si>
    <t>Clima laboral</t>
  </si>
  <si>
    <t>Se incluyeron actividades relacionadas con clima laboral en el plan de bienestar e incentivos</t>
  </si>
  <si>
    <t>Se incluyeron actividades relacionadas con clima laboral en el plan de bienestar e incentivos, se realizaron las actividades y se evaluaron</t>
  </si>
  <si>
    <t>Se incluyeron actividades relacionadas con clima laboral en el plan de bienestar e incentivos, se realizaron las actividades, se evaluaron y se incorporaron mejoras</t>
  </si>
  <si>
    <t>39M</t>
  </si>
  <si>
    <t>Cambio organizacional</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</si>
  <si>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</si>
  <si>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</si>
  <si>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</si>
  <si>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39N</t>
  </si>
  <si>
    <t>Adaptación laboral</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</si>
  <si>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</si>
  <si>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</si>
  <si>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</si>
  <si>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39O</t>
  </si>
  <si>
    <t>Preparación a los prepensionados para el retiro del servicio</t>
  </si>
  <si>
    <t>Se incluyeron actividades de preparación a los prepensionados en el plan de bienestar e incentivos</t>
  </si>
  <si>
    <t>Se incluyeron actividades de preparación a los prepensionados en el plan de bienestar e incentivos, se realizaron las actividades y se evaluaron</t>
  </si>
  <si>
    <t>Se incluyeron actividades de preparación a los prepensionados en el plan de bienestar e incentivos, se realizaron las actividades, se evaluaron y se incorporaron mejoras</t>
  </si>
  <si>
    <t>39P</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</si>
  <si>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</si>
  <si>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</si>
  <si>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</si>
  <si>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39Q</t>
  </si>
  <si>
    <t>Programas de incentivos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</si>
  <si>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</si>
  <si>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</si>
  <si>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</si>
  <si>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39R</t>
  </si>
  <si>
    <t xml:space="preserve">Trabajo en equipo
</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</si>
  <si>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</si>
  <si>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</si>
  <si>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</si>
  <si>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39S</t>
  </si>
  <si>
    <t>Educación formal (primaria, secundaria y media, superior)</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</si>
  <si>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</si>
  <si>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</si>
  <si>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</si>
  <si>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Desarrollar el programa de entorno laboral saludable en la entidad.</t>
  </si>
  <si>
    <t>Proporción de servidores impactados por el programa sobre el total de servidores</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</si>
  <si>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</si>
  <si>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</si>
  <si>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</si>
  <si>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</si>
  <si>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</si>
  <si>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</si>
  <si>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</si>
  <si>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</si>
  <si>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</si>
  <si>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</si>
  <si>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</si>
  <si>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</si>
  <si>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Incorporar al menos una buena práctica en lo concerniente a los programas de Bienestar e Incentivos.</t>
  </si>
  <si>
    <t>Buena práctica de bienestar e incentivos incluida en el último año</t>
  </si>
  <si>
    <t>No se han incorporado buenas prácticas relacionadas con programas de Bienestar e Incentivos</t>
  </si>
  <si>
    <t>Se han analizado posibles buenas prácticas a incorporar</t>
  </si>
  <si>
    <t>Se estableció contacto con la entidad donde se produce la buena práctica que se pretende incorporar</t>
  </si>
  <si>
    <t>Se incorporó una buena práctica relacionada con Bienestar e Incentivos</t>
  </si>
  <si>
    <t>Se incorporó una buena práctica relacionada con Bienestar e Incentivos, y se evaluó su impacto</t>
  </si>
  <si>
    <t>Administración del talento humano</t>
  </si>
  <si>
    <t>Desarrollar el programa de Estado Joven en la entidad.</t>
  </si>
  <si>
    <t>Proporción de pasantes en Estado Joven sobre el total de servidores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</si>
  <si>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</si>
  <si>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</si>
  <si>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</si>
  <si>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</si>
  <si>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</si>
  <si>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Divulgar e implementar el programa Servimos en la entidad</t>
  </si>
  <si>
    <t>Alcance de la divulgación de Servimos y porcentaje de beneficios implementados con los servidores</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</si>
  <si>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</si>
  <si>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</si>
  <si>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</si>
  <si>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impactado a todos los servidores de la Entidad, alcanzando hasta un 5 % de servidores que usan las alianzas</t>
  </si>
  <si>
    <t>Se ha realizado la divulgación del programa Servimos y se ha impactado a todos los servidores de la Entidad, alcanzando más de un 5 % de servidores que usan las alianzas</t>
  </si>
  <si>
    <t>Desarrollar el programa de teletrabajo en la entidad</t>
  </si>
  <si>
    <t>Proporción de servidores en teletrabajo sobre el total de servidores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</si>
  <si>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</si>
  <si>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</si>
  <si>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</si>
  <si>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</si>
  <si>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</si>
  <si>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Desarrollar el proceso de dotación de vestido y calzado de labor en la entidad</t>
  </si>
  <si>
    <t>Dotaciones gestionadas y entregadas a todo el personal que la requiere por norma en los plazos estipuladas</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</si>
  <si>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</si>
  <si>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</si>
  <si>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</si>
  <si>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</si>
  <si>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</si>
  <si>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Desarrollar el programa de horarios flexibles en la entidad.</t>
  </si>
  <si>
    <t>Proporción de servidores con horario flexible sobre el total de servidores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</si>
  <si>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</si>
  <si>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</si>
  <si>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</si>
  <si>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</si>
  <si>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</si>
  <si>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Tramitar las situaciones administrativas y llevar registros estadísticos de su incidencia.</t>
  </si>
  <si>
    <t>Registro de situaciones administrativas, clasificadas, con incidencia</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</si>
  <si>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</si>
  <si>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</si>
  <si>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</si>
  <si>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</si>
  <si>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</si>
  <si>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</si>
  <si>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</si>
  <si>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</si>
  <si>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</si>
  <si>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</si>
  <si>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</si>
  <si>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</si>
  <si>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Tramitar la nómina y llevar los registros estadísticos correspondientes.</t>
  </si>
  <si>
    <t>Evidencia de nómina tramitada y registros estadísticos</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</si>
  <si>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</si>
  <si>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</si>
  <si>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</si>
  <si>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</si>
  <si>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</si>
  <si>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Clima organizacional y cambio cultural</t>
  </si>
  <si>
    <t>Realizar mediciones de clima laboral (cada dos años máximo), y la correspondiente intervención de mejoramiento que permita corregir:</t>
  </si>
  <si>
    <t>Evidencia de mediciones periódicas de clima, y estrategia de intervención</t>
  </si>
  <si>
    <t>No se han realizado mediciones de clima organizacional en la entidad</t>
  </si>
  <si>
    <t>Se han realizado mediciones de clima organizacional en plazos mayores a los establecidos</t>
  </si>
  <si>
    <t>Se han realizado mediciones de clima organizacional opotunamente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</si>
  <si>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</si>
  <si>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</si>
  <si>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51A</t>
  </si>
  <si>
    <t>El conocimiento de la orientación organizacional</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</si>
  <si>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</si>
  <si>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</si>
  <si>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</si>
  <si>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</si>
  <si>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</si>
  <si>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51B</t>
  </si>
  <si>
    <t>El estilo de dirección</t>
  </si>
  <si>
    <t>51C</t>
  </si>
  <si>
    <t>La comunicación e integración</t>
  </si>
  <si>
    <t>51D</t>
  </si>
  <si>
    <t>El trabajo en equipo</t>
  </si>
  <si>
    <t>51E</t>
  </si>
  <si>
    <t>La capacidad profesional</t>
  </si>
  <si>
    <t>51F</t>
  </si>
  <si>
    <t>El ambiente físico</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</si>
  <si>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</si>
  <si>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</si>
  <si>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</si>
  <si>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</si>
  <si>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</si>
  <si>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</si>
  <si>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</si>
  <si>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</si>
  <si>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</si>
  <si>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</si>
  <si>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</si>
  <si>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</si>
  <si>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</si>
  <si>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</si>
  <si>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Valores</t>
  </si>
  <si>
    <t>Promover ejercicios participativos para la identificación de los valores y principios institucionales, su conocimiento e interiorización por parte de los todos los servidores y garantizar su cumplimiento en el ejercicio de sus funciones</t>
  </si>
  <si>
    <t>Espacios participativos, interiorización de los servidores y cumplimiento en sus funciones</t>
  </si>
  <si>
    <t>No se han identificado los valores y principios institucionales en la entifdad</t>
  </si>
  <si>
    <t>Se han realizado ejercicios de identificación de los valores y principios institucionales</t>
  </si>
  <si>
    <t>Se han generado espacios participativos para la identificación de los valores y principios institucionales</t>
  </si>
  <si>
    <t>Se han generado espacios participativos para la identificación de los valores y principios institucionales, y se han divulgado e interiorizado en los servidores de la entidad</t>
  </si>
  <si>
    <t>Se han generado espacios participativos para la identificación de los valores y principios institucionales, se han divulgado e interiorizado en los servidores de la entidad y se garantiza su cumplimiento en el ejercicio de sus funciones</t>
  </si>
  <si>
    <t>Contratistas</t>
  </si>
  <si>
    <t>Proporción de contratistas con relación a los servidores de planta</t>
  </si>
  <si>
    <t>Porcentaje de contratistas con relación a los servidores de planta</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</si>
  <si>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</si>
  <si>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</si>
  <si>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</si>
  <si>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</si>
  <si>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</si>
  <si>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Negociación colectiva</t>
  </si>
  <si>
    <t>Negociar las condiciones de trabajo con sindicatos y asociaciones legalmente constituidas en el marco de la normatividad vigente.</t>
  </si>
  <si>
    <t>Registro de negociaciones colectivas sobre número de sindicatos</t>
  </si>
  <si>
    <t>No se ha negociado con los sindicatos en los plazos estipulados en la normatividad vigente</t>
  </si>
  <si>
    <t>Plazo establecido en la negociación</t>
  </si>
  <si>
    <t>Se ha negociado con los sindicatos pero no en los plazos estipulados por la normatividad vigente</t>
  </si>
  <si>
    <t>Se ha negociado con los sindicatos sin llegar a acuerdos concretos</t>
  </si>
  <si>
    <t>Se ha negociado con los sindicatos en los plazos estipulados por la normatividad vigente, llegando a acuerdos</t>
  </si>
  <si>
    <t>Se han implementado oportunamente los acuerdos concertados con los sindicatos</t>
  </si>
  <si>
    <t>Gerencia Pública</t>
  </si>
  <si>
    <t>Implementar mecanismos para evaluar y desarrollar competencias directivas y gerenciales como liderazgo, planeación, toma de decisiones, dirección y desarrollo de personal y conocimiento del entorno, entre otros.</t>
  </si>
  <si>
    <t>Mecanismos implementados para evaluar competencias de los gerentes públicos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</si>
  <si>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</si>
  <si>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</si>
  <si>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</si>
  <si>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</si>
  <si>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</si>
  <si>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Promocionar la rendición de cuentas por parte de los gerentes (o directivos) públicos.</t>
  </si>
  <si>
    <t>Estrategias implementadas para promover la rendición de cuentas de gerentes o directivos públicos</t>
  </si>
  <si>
    <t>No se ha considerado implementar mecanismos para promocionar la rendición de cuentas por parte de los gerentes (o directivos) públicos.</t>
  </si>
  <si>
    <t>Se han analizado diferentes alternativas de mecanismos para promocionar la rendición de cuentas por parte de los gerentes (o directivos) públicos.</t>
  </si>
  <si>
    <t>Se ha implementado al menos una alternativa de mecanismo para promocionar la rendición de cuentas por parte de los gerentes públicos</t>
  </si>
  <si>
    <t>Existen al menos dos mecanismos para promocionar la rendición de cuentas por parte de los gerentes públicos</t>
  </si>
  <si>
    <t>Existen al menos dos mecanismos para promocionar la rendición de cuentas por parte de los gerentes públicos y se mide su eficacia</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</si>
  <si>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</si>
  <si>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</si>
  <si>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</si>
  <si>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</si>
  <si>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</si>
  <si>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</si>
  <si>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</si>
  <si>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Desarrollar procesos de reclutamiento que garanticen una amplia concurrencia de candidatos idóneos para el acceso a los empleos gerenciales (o directivos).</t>
  </si>
  <si>
    <t xml:space="preserve">Estrategias implementadas para garantizar amplia concurrencia de candidatos en los procesos de selección de gerentes </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</si>
  <si>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</si>
  <si>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</si>
  <si>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</si>
  <si>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</si>
  <si>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</si>
  <si>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Implementar mecanismos o instrumentos para intervenir el desempeño de gerentes (o directivos) inferior a lo esperado (igual o inferior a 75%), mediante un plan de mejoramiento.</t>
  </si>
  <si>
    <t>Estrategias implementadas para gestionar el bajo desempeño de gerentes públicos</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</si>
  <si>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</si>
  <si>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</si>
  <si>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</si>
  <si>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</si>
  <si>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</si>
  <si>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Brindar oportunidades para que los servidores públicos de carrera desempeñen cargos gerenciales (o directivos).</t>
  </si>
  <si>
    <t>Porcentaje de servidores de carrera encargados o comisionados en empleos gerenciales</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</si>
  <si>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</si>
  <si>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</si>
  <si>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</si>
  <si>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</si>
  <si>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</si>
  <si>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RETIRO</t>
  </si>
  <si>
    <t>Contar con cifras de retiro de servidores y su correspondiente análisis por modalidad de retiro.</t>
  </si>
  <si>
    <t>Cifras sobre retiro de servidores clasificadas y analizadas</t>
  </si>
  <si>
    <t>No se cuenta con estadísticas de retiro</t>
  </si>
  <si>
    <t>Se ha analizado la posibilidad de recolectar estadísticas de retiro</t>
  </si>
  <si>
    <t>Se han establecido mecanismos para recolectar estadísticas de retiro</t>
  </si>
  <si>
    <t>Se cuenta con estadísticas de retiro</t>
  </si>
  <si>
    <t>Se cuenta con estadísticas de retiro y análisis de las cifras</t>
  </si>
  <si>
    <t>Realizar entrevistas de retiro para identificar las razones por las que los servidores se retiran de la entidad.</t>
  </si>
  <si>
    <t>Registros de entrevistas de retiro y análisis agrupado</t>
  </si>
  <si>
    <t>No se realizan entrevistas de retiro</t>
  </si>
  <si>
    <t>Se han establecido metodologías para realizar estadísticas de retiro</t>
  </si>
  <si>
    <t>Se hacen entrevistas de retiro aleatorias a algunos exservidores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</si>
  <si>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</si>
  <si>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</si>
  <si>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Elaborar un informe acerca de las razones de retiro que genere insumos para el plan de previsión del talento humano.</t>
  </si>
  <si>
    <t>Informe consolidado de razones de retiro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</si>
  <si>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</si>
  <si>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</si>
  <si>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</si>
  <si>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</si>
  <si>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</si>
  <si>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Desvinculación asistida</t>
  </si>
  <si>
    <t>Contar con programas de reconocimiento de la trayectoria laboral  y agradecimiento por el servicio prestado a las personas que se desvinculan</t>
  </si>
  <si>
    <t xml:space="preserve">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</si>
  <si>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</si>
  <si>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</si>
  <si>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</si>
  <si>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</si>
  <si>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</si>
  <si>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</si>
  <si>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</si>
  <si>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</si>
  <si>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</si>
  <si>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</si>
  <si>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</si>
  <si>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</si>
  <si>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Gestión del conocimiento</t>
  </si>
  <si>
    <t>Contar con mecanismos para transferir el conocimiento de los servidores que se retiran de la Entidad a quienes continúan vinculados</t>
  </si>
  <si>
    <t xml:space="preserve">Mecanismos implementados para gestionar el conocimiento que dejan los servidores que se desvinculan </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</si>
  <si>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</si>
  <si>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</si>
  <si>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</si>
  <si>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</si>
  <si>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</si>
  <si>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AUTODIAGNÓSTICO POLÍTICA DE GESTIÓN DOCUMENTAL</t>
  </si>
  <si>
    <t>CALIFICACIÓN</t>
  </si>
  <si>
    <t>Peso</t>
  </si>
  <si>
    <t>CATEGORÍAS</t>
  </si>
  <si>
    <t xml:space="preserve">Gestión Documental </t>
  </si>
  <si>
    <t>Estratégico</t>
  </si>
  <si>
    <t>La Entidad cuenta con una Política de Gestión Documental</t>
  </si>
  <si>
    <t>Los temas de Gestión Documental fueron tratados en el Comité Institucional de Desarrollo Administrativo o en reuniones del Comité Interno de Archivo</t>
  </si>
  <si>
    <t>Elaboración y utilización del Diagnóstico Integral de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</si>
  <si>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</si>
  <si>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Elaboración, aprobación , implementación y publicación del Programa de Gestión Documental - PGD,</t>
  </si>
  <si>
    <t>Elaboración, aprobación,  tramitación de convalidación, implementación y publicación de la Tabla de Retención Documental - TRD.</t>
  </si>
  <si>
    <t>Documental</t>
  </si>
  <si>
    <t>Normalización de la producción documental (recepción, radicación unificada, consecutivos, formatos)</t>
  </si>
  <si>
    <t>Organización de Fondo Acumulado</t>
  </si>
  <si>
    <t>Esta programada la ejecución durante dos vigencias, iniciando en el 2018</t>
  </si>
  <si>
    <t>Elaboración y publicación del Cuadro de Clasificación Documental CCD</t>
  </si>
  <si>
    <t>Actualización eTAblade Retención Documental</t>
  </si>
  <si>
    <t>Actualización de Tabla de Retención Documental</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</si>
  <si>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</si>
  <si>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</si>
  <si>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</si>
  <si>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Esta programada la ejecución a partir del segundo semestre del año en curso.</t>
  </si>
  <si>
    <t>Normalización de eliminación documental</t>
  </si>
  <si>
    <t>Inventario de documentos de Derechos Humanos o Derecho Internacional Humanitario no susceptible de eliminación</t>
  </si>
  <si>
    <t>N/A</t>
  </si>
  <si>
    <t>Procedimientos de disposición final de documentos</t>
  </si>
  <si>
    <t>Elaboración, aprobación, implementación y publicación del documento Sistema Integrado de Conservación - SIC</t>
  </si>
  <si>
    <t>Conservación de documentos en soporte físico</t>
  </si>
  <si>
    <t>Preservación de documentos en soporte digital</t>
  </si>
  <si>
    <t>Tecnológico</t>
  </si>
  <si>
    <t>Clasificación de  la información y  establecimiento de categorías de derechos y restricciones de acceso a los documentos electrónicos</t>
  </si>
  <si>
    <t>Parametrización de Tablas de control de acceso</t>
  </si>
  <si>
    <t>Implementación de los requisitos de integridad, autenticidad, inalterabilidad, disponibilidad, preservación y metadatos de los documentos electrónicos de archivo en el Sistema de Gestión de Documento Electrónico.</t>
  </si>
  <si>
    <t>Elaboración del Modelo de requisitos para la gestión de documentos electrónicos</t>
  </si>
  <si>
    <t>Expedientes electrónicos</t>
  </si>
  <si>
    <t xml:space="preserve">De conformidad con la estructura documental establecida en la TRD aprobada por la entidad solo una dependencia genera expedientes electrónicos y éstos se administran siguiendo los lineamientos de la norma. </t>
  </si>
  <si>
    <t>Mecanismos o controles técnicos en los Sistemas de Información  para restringir el acceso a los documentos en entorno electrónico</t>
  </si>
  <si>
    <t>De conformidad con la estructura documental establecida en la TRD aprobada por la entidad solo una dependencia genera expedientes electrónicos y éstos cumplen los parámetros de seguridad de la información de la entidad.</t>
  </si>
  <si>
    <t xml:space="preserve">Cultural </t>
  </si>
  <si>
    <t>Gestión documental alineada con políticas de gestión ambiental</t>
  </si>
  <si>
    <t>Actividades para alinear la gestión documental a la política ambiental</t>
  </si>
  <si>
    <t>Facilidad de acceso y consulta de la información de archivo</t>
  </si>
  <si>
    <t>Sensibilización y capacitación a funcionarios sobre archivos</t>
  </si>
  <si>
    <t>Sensibilización y capacitación funcionarios sobre archivos</t>
  </si>
  <si>
    <t>Gestión documental alineada con las políticas y lineamientos del Sistema de Gestión de Calidad implementada en la Entidad</t>
  </si>
  <si>
    <t>Gestión ambiental para el buen uso de los recursos públicos</t>
  </si>
  <si>
    <t>LINEAMIENTO</t>
  </si>
  <si>
    <t>Definir una política ambiental y objetivos ambientales, basados en los aspectos e impactos ambientales, incluyendo en los mapas de riesgos las cuestiones ambientales detectadas en el contexto, las partes interesadas y los requisitos legales</t>
  </si>
  <si>
    <t xml:space="preserve"> </t>
  </si>
  <si>
    <t>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t>
  </si>
  <si>
    <t>En el Manual de Contratación, la entidad incluyó un componenete especial, relacionado con el tema de compras sostenibles. 
Racionalización de gasto.
Politicas de uso de recursos - Politica de Cero Papel
Directrices en los procesos de contratación en los cuales se incluye temas relacionados con la adecuada dispocisión de residuos.</t>
  </si>
  <si>
    <t>Entender el contexto de la organización pública enfocado al ciclo de vida de sus productos y servicios, para lo cual debe tomar en cuenta, entre otros aspectos, la normativa, la jurisprudencia, acuerdos mundiales como Rio 1992 y París 2015, orden público, problemáticas sociales en las regiones apartadas, aseguramiento del agua y cambio climático</t>
  </si>
  <si>
    <t>En el Manual de Contratación, la entidad incluyó un componenete especial, relacionado con el tema de compras sostenibles. 
Buenas prácticas institucionales en el manejo de residuos objeto de la operación. Puntos ecologicos, cuartos de almacenamiento, lo cual da como resultado la adecuada clasifiación de los residuos generados por la entidad.
Directrices en los procesos de contratación en los cuales se incluye temas relacionados con la adecuada dispocisión de residuos.</t>
  </si>
  <si>
    <t>Asegurar las competencias de los servidores públicos que intervienen en la gestión ambiental</t>
  </si>
  <si>
    <t xml:space="preserve">Manual de Funciones y Competencias Laborales, Resolución del nombramiento del Gestor Ambiental de la entidad, Planificación de los Contratos de Apoyo a la Gestión, de conformidad con los perfiles identificados por la entidad. </t>
  </si>
  <si>
    <t>Establecer las mediciones que permitan evidenciar el desempeño ambiental</t>
  </si>
  <si>
    <t>Se realiza la medición de acuerdo a los lineamientos establecidos por la Secretaría Distritral de Ambiente, en donde se refleja el grado de cumplimiento de la entidad en la implementación de Plan Institucional de Gestión Ambiental.</t>
  </si>
  <si>
    <t>Como apoyo para que las entidades incorporen los criterios de gestión ambiental, se puede consultar de manera voluntaria la Norma Técnica Colombiana NTC-ISO 14001.</t>
  </si>
  <si>
    <t>Se realiza la medición de acuerdo con los lineamientos establecidos por la Secretaría Distritral de Ambiente, en donde se refleja el grado de cumplimiento de la entidad en la implementación de Plan Institucional de gestión Ambiental. Seguimiento anual por parte de la Secretaría Distrital de Ambiente</t>
  </si>
  <si>
    <t>SECRETARÍA DISTRITAL DE MOVILIDAD</t>
  </si>
  <si>
    <t>AUTODIAGNÓSTICO DE GESTIÓN POLÍTICA DE GOBIERNO DIGITAL</t>
  </si>
  <si>
    <t>AYUDA</t>
  </si>
  <si>
    <t xml:space="preserve">TIC para Gobierno Abierto </t>
  </si>
  <si>
    <t xml:space="preserve">Indicadores de Proceso 
Logro: Transparencia </t>
  </si>
  <si>
    <t>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t>
  </si>
  <si>
    <r>
      <t xml:space="preserve">
En caso que quiera consultar mayor información sobre las obligaciones relacionadas con esta actividad, consulte las siguientes normas:
Anexo 1 - Resolución 3564 de 2015: Reglamenta aspectos relacionados con la Ley de Transparencia y Acceso a la Información Pública
Decreto Reglamentario Único 1081 de 2015: Reglamento sobre la gestión de la información pública
Título 9 - Decreto 1078 de 2015: Decreto Único Reglamentario del Sector de Tecnologías de la Información y las Comunicaciones
Ley 1712 de 2014 - Ley de Transparencia y acceso a la información pública
FORMA DE ASIGNAR EL PUNTAJE:
</t>
    </r>
    <r>
      <rPr>
        <b/>
        <sz val="10"/>
        <color rgb="FF002060"/>
        <rFont val="Arial"/>
        <family val="2"/>
      </rPr>
      <t xml:space="preserve">Entidades nacionales y territoriales: </t>
    </r>
    <r>
      <rPr>
        <sz val="10"/>
        <color rgb="FF002060"/>
        <rFont val="Arial"/>
        <family val="2"/>
      </rPr>
      <t xml:space="preserve">Para obtener el puntaje, divida el número de temas que publicó la entidad la entidad sobre el total de temas que debe publicar (34), enunciados en los literales (a) hasta (ah). Luego, multiplique el resultado por 100.
</t>
    </r>
  </si>
  <si>
    <t>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t>
  </si>
  <si>
    <r>
      <t xml:space="preserve">En caso de requerir mayor información sobre esta actividad, consulte:
* La Guía Interactiva de la Norma Técnica de Accesibilidad 5854, disponible en el siguiente enlace: http://ntc5854.accesibilidadweb.co/ 
* La Guía de Usabilidad, disponible en enl siguiente enlace: http://estrategia.gobiernoenlinea.gov.co/623/articles-8237_guia_usabilidad.pdf
FORMA DE ASIGNAR EL PUNTAJE:
</t>
    </r>
    <r>
      <rPr>
        <b/>
        <sz val="10"/>
        <color rgb="FF002060"/>
        <rFont val="Arial"/>
        <family val="2"/>
      </rPr>
      <t>En el caso de las entidades del orden nacional,</t>
    </r>
    <r>
      <rPr>
        <sz val="10"/>
        <color rgb="FF002060"/>
        <rFont val="Arial"/>
        <family val="2"/>
      </rPr>
      <t xml:space="preserve"> realice de forma independiente las siguientes operaciones:
1. Divida el número de criterios de accesibilidad que cumplió el sitio web de la entidad sobre el total de criterios evaluados (20) enunciados en los literales (a) hasta (t)., y luego, multiplique el resultado por 100.
2. Divida el número de criterios de usabilidad que cumplió el sitio web de la entidad sobre el total de criterios evaluados (21) enunciados en los literales (a) hasta (u) , y luego multiplique el resultado por 100.
Posteriormente, sume los resultados obtenidos en las 2 operaciones anteriores y divida el resultado entre dos.
</t>
    </r>
    <r>
      <rPr>
        <b/>
        <sz val="10"/>
        <color rgb="FF002060"/>
        <rFont val="Arial"/>
        <family val="2"/>
      </rPr>
      <t>En el caso de las entidades del orden territorial,</t>
    </r>
    <r>
      <rPr>
        <sz val="10"/>
        <color rgb="FF002060"/>
        <rFont val="Arial"/>
        <family val="2"/>
      </rPr>
      <t xml:space="preserve">  realice de forma independiente las siguientes operaciones:
1. Sume el número de criterios de accesibilidad enunciados en los literales (a) hasta (t). que cumplió el sitio web de la entidad en el periodo evaluado. Si el resultado es 0, obtiene 0. Si es de 1 a 5, obtiene 20. Si es de 6 a 10, obtiene 30. Si es de 11 a 15, obtiene 40. Si es mayor a 15, obtiene 50.
2. Sume el número de criterios de usabilidad enunciados en los literales (a) hasta (u) que cumplió el sitio web de la entidad en el periodo evaluado. Si el resultado es 0, obtiene 0. Si es de 1 a 5, obtiene 10. Si es de 6 a 10, obtiene 20. Si es de 11 a 15, obtiene 30. Si es de 16 a 20, obtiene 40. Si es mayor a 20, obtiene 50.
Posteriormente, sume los resultados obtenidos en las 2 operaciones anteriores.
</t>
    </r>
  </si>
  <si>
    <t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t>
  </si>
  <si>
    <t xml:space="preserve">
Indique el porcentaje de ejercicios de rendición de cuentas realizados por la entidad soportados en medios electrónicos respecto al total de ejercicios de rendición de cuentas realizados por la entidad durante el periodo evaluado
</t>
  </si>
  <si>
    <r>
      <t xml:space="preserve">Se entiende que los ejercicios de rendición de cuentas soportados en medios electrónicos son todas las actividades que permiten la entrega de información por parte de la entidad sobre la ejecución de sus planes, programas, proyectos y de su presupuesto así como el recibo de consultas y sugerencias a través de TIC. Algunos ejemplos son: transmisiones de audiencias públicas de rendiciones de cuentas por radio, televisión, Facebook live, hangouts por youtube, vía streaming o videoconferencias, envío de correos electrónicos, mensajes de texto o publicación en el sitio web de la convocatoria para la participación en audiencias públicas de rendiciones de cuentas, habilitación de chats, foros y redes para dialogar sobre la gestión de la entidad.
En caso de requerir mayor información, consulte los Lineamientos para la rendición de cuentas por medios electrónicos, disponibles en el siguiente enlace: http://estrategia.gobiernoenlinea.gov.co/623/articles-8248_lineamientos_rendicion.pdf
FORMA DE ASIGNAR EL PUNTAJE:
</t>
    </r>
    <r>
      <rPr>
        <b/>
        <sz val="10"/>
        <color rgb="FF002060"/>
        <rFont val="Arial"/>
        <family val="2"/>
      </rPr>
      <t xml:space="preserve">
En el caso de las entidades del orden nacional, </t>
    </r>
    <r>
      <rPr>
        <sz val="10"/>
        <color rgb="FF002060"/>
        <rFont val="Arial"/>
        <family val="2"/>
      </rPr>
      <t xml:space="preserve"> divida el número de ejercicios de rendición de cuentas realizados por la entidad soportados en medios electrónicos sobre el total de ejercicios de rendición de cuentas realizados por la entidad en el periodo evaluado,  y luego multiplique el resultado por 100. (No use el símbolo % en su respuesta). Si el resultado es mayor o igual a 50, la entidad obtiene un puntaje de 100. Así proporcionalmente.
</t>
    </r>
    <r>
      <rPr>
        <b/>
        <sz val="10"/>
        <color rgb="FF002060"/>
        <rFont val="Arial"/>
        <family val="2"/>
      </rPr>
      <t>En el caso de las entidades del orden territorial</t>
    </r>
    <r>
      <rPr>
        <sz val="10"/>
        <color rgb="FF002060"/>
        <rFont val="Arial"/>
        <family val="2"/>
      </rPr>
      <t>, si la entidad realizó uno o más de sus ejercicios de rendición de cuentas (por ejemplo a través de la habilitación de chats, foros y/o espacios virtuales para el diálogo sobre la gestión de la entidad, la publicación de la convocatoria y/o de los resultados de los ejercicios de rendición de cuentas en el sitio web de la entidad, o la transmisión de los ejercicios de rendición de cuentas a través de radio, televisión, facebook live o youtube) obtiene 100. De lo contrario, el puntaje es 0.</t>
    </r>
  </si>
  <si>
    <t>Indique el porcentaje de datos abiertos actualizados y difundidos respecto del total de datos estratégicos identificados en el periodo evaluado</t>
  </si>
  <si>
    <r>
      <t xml:space="preserve">Entiéndase actualizado si el conjunto de datos abiertos está vigente.
Entiéndase estratégico como el conjunto de datos que genera valor (impacto) dentro o fuera de la Entidad. Por ejemplo:  datos de salud, educación, impuestos, movilidad, seguridad ciudadana, salud pública, contratación, gastos gubernamentales, calidad de agua, códigos postales, contratación, pronóstico del tiempo, resultados electorales, calidad del aire, límites geográficos, propiedad de la tierra, estadísticas nacional, empresas registradas en el territorio, reparación a las víctimas y ordenamiento territorial. También datos que atiendan solicitudes recurrentes,  información que ha sido ya utilizada para estudios, análisis y estadísitcas (validando el manejo adecuado de la información confidencial) 
FORMA DE ASIGNAR EL PUNTAJE:
</t>
    </r>
    <r>
      <rPr>
        <b/>
        <sz val="10"/>
        <color rgb="FF002060"/>
        <rFont val="Arial"/>
        <family val="2"/>
      </rPr>
      <t xml:space="preserve">En el caso de las entidades del orden nacional, </t>
    </r>
    <r>
      <rPr>
        <sz val="10"/>
        <color rgb="FF002060"/>
        <rFont val="Arial"/>
        <family val="2"/>
      </rPr>
      <t xml:space="preserve">para obtener el puntaje de la entidad en esta actividad, divida el número datos abiertos actualizados y difundidos  sobre el total de datos estratégicos, y luego multiplique el resultado por 100. Si el resultado le da mayor o igual a 50 obtendrá 100 si el valor es mayor o igual a 30 y menor a 50 obtendrá 50 (No use el símbolo % en su respuesta)
</t>
    </r>
    <r>
      <rPr>
        <b/>
        <sz val="10"/>
        <color rgb="FF002060"/>
        <rFont val="Arial"/>
        <family val="2"/>
      </rPr>
      <t xml:space="preserve">En el caso de las entidades del orden territorial,  </t>
    </r>
    <r>
      <rPr>
        <sz val="10"/>
        <color rgb="FF002060"/>
        <rFont val="Arial"/>
        <family val="2"/>
      </rPr>
      <t>para obtener el puntaje de la entidad en esta actividad, divida el número datos abiertos actualizados y difundidos  sobre el total de datos estratégicos, si el resultado es mayor o igual 0,5,  la entidad obtiene un puntaje de 100. Si el resultado es mayor o igual a 0,3 y menor a 0,5 obtiene un puntaje 75. Si el resultado es mayor a 0,1 y menor a 0,3 obtiene un puntaje de 50. Si el resultado es mayor a 0 y menor o igual a 0,1 obtiene un puntaje de 25</t>
    </r>
  </si>
  <si>
    <t>¿La entidad realizó durante el periodo evaluado seguimiento al uso de datos abiertos publicados?</t>
  </si>
  <si>
    <r>
      <t xml:space="preserve">La Entidad puede hacer seguimiento al uso de datos, verificando el número de descargas y visitas a sus conjuntos de datos publicados en el portal de www.datos.gov.co 
Para mayor información, consulte la Guía de datos abiertos en Colombia (página 31):  http://estrategia.gobiernoenlinea.gov.co/623/articles-8248_Guia_Apertura_Datos.pdf
FORMA DE ASIGNAR EL PUNTAJE:
</t>
    </r>
    <r>
      <rPr>
        <b/>
        <sz val="10"/>
        <color rgb="FF002060"/>
        <rFont val="Arial"/>
        <family val="2"/>
      </rPr>
      <t>Entidades nacionales y territoriales</t>
    </r>
    <r>
      <rPr>
        <sz val="10"/>
        <color rgb="FF002060"/>
        <rFont val="Arial"/>
        <family val="2"/>
      </rPr>
      <t>: Si la entidad sí realizó seguimiento al uso de datos abiertos, su puntaje es 100. De lo contrario, es 0.</t>
    </r>
  </si>
  <si>
    <t>Indicadores de Proceso
Logro: Colaboración</t>
  </si>
  <si>
    <t>La entidad adelantó durante el periodo evaluado acciones, iniciativas o ejercicios de colaboración con terceros usando medios electrónicos para solucionar un problema de la Entidad</t>
  </si>
  <si>
    <r>
      <t xml:space="preserve">Entiéndase  acciones, iniciativas o ejercicios de colaboración con terceros como el trabajo conjunto entre la entidad y otros actores externos (academia, movimientos, ciudadanos, empresas privadas, medios de comunicación, proveedores, ONG, entre otros) con el propósito de desarrollar soluciones a retos o problemáticas identificadas..
En caso de requerir mayor información, consulte la Guía de innovación, disponible en el siguiente enlace: http://estrategia.gobiernoenlinea.gov.co/623/articles-8250_Guiainnovacion.pdf
FORMA DE ASIGNAR EL PUNTAJE:
</t>
    </r>
    <r>
      <rPr>
        <b/>
        <sz val="10"/>
        <color rgb="FF002060"/>
        <rFont val="Arial"/>
        <family val="2"/>
      </rPr>
      <t>Entidades nacionales y territoriales:</t>
    </r>
    <r>
      <rPr>
        <sz val="10"/>
        <color rgb="FF002060"/>
        <rFont val="Arial"/>
        <family val="2"/>
      </rPr>
      <t xml:space="preserve"> Si la entidad adelantó acciones, iniciativas o ejercicios de colaboración con terceros usando medios electrónicos, su puntaje es 100. De lo contrario, es 0.</t>
    </r>
  </si>
  <si>
    <t>Indicadores de Proceso
Logro: Participación</t>
  </si>
  <si>
    <t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t>
  </si>
  <si>
    <r>
      <t xml:space="preserve">Entiéndase participación como el involucramiento de los usuarios, ciudadanos y grupos de interés en las etapas de la gestión pública: planeación, ejecución, seguimiento y mejora.
En caso de requerir mayor información, consulte los documentos: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
FORMA DE ASIGNAR EL PUNTAJE:
</t>
    </r>
    <r>
      <rPr>
        <b/>
        <sz val="10"/>
        <color rgb="FF002060"/>
        <rFont val="Arial"/>
        <family val="2"/>
      </rPr>
      <t>En el caso de las entidades del orden nacional,</t>
    </r>
    <r>
      <rPr>
        <sz val="10"/>
        <color rgb="FF002060"/>
        <rFont val="Arial"/>
        <family val="2"/>
      </rPr>
      <t xml:space="preserve"> Divida el número de actividades formuladas en la estrategia de participación ciudadana por medios electrónicos (número de respuestas de la a. hasta la  g.)  sobre el número total de actividades formuladas en la estrategia de participación ciudadana (7) y multiplique  por 100
</t>
    </r>
    <r>
      <rPr>
        <b/>
        <sz val="10"/>
        <color rgb="FF002060"/>
        <rFont val="Arial"/>
        <family val="2"/>
      </rPr>
      <t>En el caso de las entidades del orden territorial</t>
    </r>
    <r>
      <rPr>
        <sz val="10"/>
        <color rgb="FF002060"/>
        <rFont val="Arial"/>
        <family val="2"/>
      </rPr>
      <t>, si la entidad usó medios electrónicos para soportar la participación por parte terceros en una o más de las actividades que aparecen como opciones de respuesta desde la (a) hasta la (g), la entidad obtiene un puntaje de 100. De lo contrario, obtiene 0.</t>
    </r>
  </si>
  <si>
    <t>Indicadores de resultado 
Componente TIC para Gobierno abierto</t>
  </si>
  <si>
    <t>Indique el porcentaje de conjuntos de datos abiertos estratégicos publicados respecto del total de conjuntos de datos estratégicos identificados, durante el periodo evaluado</t>
  </si>
  <si>
    <r>
      <t xml:space="preserve">Entiéndase estratégico como el conjunto de datos que genera valor (impacto) dentro o fuera de la Entidad.
FORMA DE ASIGNAR EL PUNTAJE:
</t>
    </r>
    <r>
      <rPr>
        <b/>
        <sz val="10"/>
        <color rgb="FF002060"/>
        <rFont val="Arial"/>
        <family val="2"/>
      </rPr>
      <t>En el caso de las entidades del orden nacional</t>
    </r>
    <r>
      <rPr>
        <sz val="10"/>
        <color rgb="FF002060"/>
        <rFont val="Arial"/>
        <family val="2"/>
      </rPr>
      <t xml:space="preserve">, divida el número datos abiertos estratégicos publicados  sobre el total de datos estratégicos identificados, y luego multiplique el resultado por 100. (No use el símbolo % en su respuesta).
</t>
    </r>
    <r>
      <rPr>
        <b/>
        <sz val="10"/>
        <color rgb="FF002060"/>
        <rFont val="Arial"/>
        <family val="2"/>
      </rPr>
      <t>En el caso de las entidades del orden territorial,</t>
    </r>
    <r>
      <rPr>
        <sz val="10"/>
        <color rgb="FF002060"/>
        <rFont val="Arial"/>
        <family val="2"/>
      </rPr>
      <t xml:space="preserve"> divida el número datos abiertos estratégicos publicados  sobre el total de datos estratégicos identificados. Si es mayor a 0 y menor o igual a 0,3 obtiene 50.  Si es mayor a 0,3 obtiene 100. </t>
    </r>
  </si>
  <si>
    <t>Se realizaron publicaciones o aplicaciones a partir de los datos abiertos por la entidad, durante el periodo evaluado</t>
  </si>
  <si>
    <r>
      <t xml:space="preserve">Las publicaciones y/o aplicaciones pueden ser generadas a partir del uso de los datos abiertos por la entidad pueden ser generadas por la misma entidad o por otros actores o grupos de interés (academia, centros de investigación, medios de comunicación, empresas, entre otros).
FORMA DE ASIGNAR EL PUNTAJE:
</t>
    </r>
    <r>
      <rPr>
        <b/>
        <sz val="10"/>
        <color rgb="FF002060"/>
        <rFont val="Arial"/>
        <family val="2"/>
      </rPr>
      <t xml:space="preserve">Entidades del orden nacional y territorial: </t>
    </r>
    <r>
      <rPr>
        <sz val="10"/>
        <color rgb="FF002060"/>
        <rFont val="Arial"/>
        <family val="2"/>
      </rPr>
      <t>Si se realizó una o más publicaciones o aplicaciones a partir de los datos abiertos por la entidad, su puntaje es 100.  De lo contrario,  es 0.</t>
    </r>
  </si>
  <si>
    <t>Durante el periodo evaluado se generaron soluciones o insumos para la solución de las problemáticas o necesidades de la entidad ,a partir de las acciones, iniciativas o ejercicios de colaboración con terceros usando medios electrónicos.</t>
  </si>
  <si>
    <r>
      <t xml:space="preserve">Para mayor información consulte la Guía de innovación abierta por medios electrónicos, disponible en el siguiente enlace http://estrategia.gobiernoenlinea.gov.co/623/articles-8250_Guiainnovacion.pdf  
FORMA DE ASIGNAR EL PUNTAJE:
</t>
    </r>
    <r>
      <rPr>
        <b/>
        <sz val="10"/>
        <color rgb="FF002060"/>
        <rFont val="Arial"/>
        <family val="2"/>
      </rPr>
      <t>Entidades del orden nacional y territorial:</t>
    </r>
    <r>
      <rPr>
        <sz val="10"/>
        <color rgb="FF002060"/>
        <rFont val="Arial"/>
        <family val="2"/>
      </rPr>
      <t xml:space="preserve"> Si se generó una o más soluciones o insumos que permitieran la solución de las problemáticas o necesidades de la entidad a partir de las acciones, iniciativas o ejercicios de colaboración con terceros, usando medios electrónicos, el puntaje de la entidad es 100. De lo contrario, es 0. </t>
    </r>
  </si>
  <si>
    <t>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t>
  </si>
  <si>
    <r>
      <t xml:space="preserve">Entiéndase iniciativa, ejercicio o acciones de participación como las actividades el involucramiento de los usuarios, ciudadanos y grupos de interés en las etapas de la gestión pública: planeación, ejecución, seguimiento y mejora.
Para mayor información consulte la Guía desarrollo ejercicios de participación, disponible en el siguiente enlace: http://estrategia.gobiernoenlinea.gov.co/623/articles-8249_anexo_ejercicios.pdf
FORMA DE ASIGNAR EL PUNTAJE:
Para obtener el puntaje de la entidad en esta actividad, divida el número ejercicios, iniciativas o acciones de participación que ha realizado la Entidad con la ciudadanía, usuarios o grupos de interés utilizando medios electrónicos para la consulta o toma de decisiones sobre el total de ejercicios, iniciativas o acciones de participación que ha realizado la Entidad con la ciudadanía, usuarios o grupos de interés, y luego multiplique el resultado por 100. (No use el símbolo % en su respuesta)
</t>
    </r>
    <r>
      <rPr>
        <b/>
        <sz val="10"/>
        <color rgb="FF002060"/>
        <rFont val="Arial"/>
        <family val="2"/>
      </rPr>
      <t xml:space="preserve">Entidades del orden nacional y territorial: </t>
    </r>
    <r>
      <rPr>
        <sz val="10"/>
        <color rgb="FF002060"/>
        <rFont val="Arial"/>
        <family val="2"/>
      </rPr>
      <t>Si el resultado es mayor o igual a 30, obtiene un puntaje de 100.  Si el resultado es mayor o igual a 15 y menor a 30, obtiene un puntaje de 50. De lo contrario 0</t>
    </r>
  </si>
  <si>
    <t xml:space="preserve">TIC para Servicios </t>
  </si>
  <si>
    <t>Indicadores de Proceso
Logro: Servicios centrados en el usuario</t>
  </si>
  <si>
    <t>Indique el porcentaje de trámites y Otros Procedimientos Administrativos (OPA) en línea de la entidad que contaron con caracterización de usuarios respecto del total de trámites y servicios en línea, para el periodo evaluado</t>
  </si>
  <si>
    <r>
      <t xml:space="preserve">La caracterización de usuarios se refiere al conocimiento detallado de las necesidades y características de los usuarios, ciudadanos y grupos de interés de la entidad, de forma tal que las actividades de diseño, rediseño, comunicación y mejoramiento de OPA y servicios respondan a éstas.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Para mayor información consulte la Guía de caracterización de ciudadanos, usuarios y grupos de interés, disponible en el siguiente enlace: https://colaboracion.dnp.gov.co/CDT/Programa%20Nacional%20del%20Servicio%20al%20Ciudadano/Guia%20de%20Caracterizaci%C3%B3n%20de%20Ciudadanos.pdf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coloque este resultado como su puntaje.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
    </r>
    <r>
      <rPr>
        <u/>
        <sz val="10"/>
        <color rgb="FF002060"/>
        <rFont val="Arial"/>
        <family val="2"/>
      </rPr>
      <t>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</si>
  <si>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Indique el porcentaje de trámites y OPA en línea de la entidad que cumplieron criterios de accesibilidad respecto del total de trámites y servicios total y parcialmente en línea, para el periodo evaluado</t>
  </si>
  <si>
    <r>
      <t xml:space="preserve">Los criterios de accesibilidad están definidos en la Norma Técnica Colombiana 5854,  la cual fue puesta en operación por la Fundación Saldarriaga, Colnodo e Icontec: http://ntc5854.accesibilidadweb.co/ 
Para esta evaluación se entenderá que los trámites y servicios de la entidad cumplen con los criterios de accesibilidad cuando no se generan errores al realizar la evaluación automática o manual de los criterios aplicables al trámite o servicio.
Estas son algunas de las herramientas que se encuentran en internet para validar el nivel de accesibilidad de la página web como por ejemplo: http://tawdis.net/ * http://examinator.ws/ * http://www.sidar.org/hera/, o cualquier otro recomendado por la w3c.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 xml:space="preserve">En el caso de las entidades del orden nacional, </t>
    </r>
    <r>
      <rPr>
        <sz val="10"/>
        <color rgb="FF002060"/>
        <rFont val="Arial"/>
        <family val="2"/>
      </rPr>
      <t xml:space="preserve">divida por separado: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</si>
  <si>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 xml:space="preserve">Indique el porcentaje de trámites y OPA total y parcialmente en línea de la entidad que cumplieron criterios de usabilidad respecto del total de trámites y servicios total y parcialmente en línea, para el periodo evaluado </t>
  </si>
  <si>
    <r>
      <t xml:space="preserve">La usabilidad busca que los trámites disponibles por medios electrónicos sean de fácil uso, y proporcionen una mejor experiencia a los usuarios, ciudadanos y grupos de interés.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Se entiende que un trámite es totalmente en línea cuando todos los pasos que lo conforman pueden realizarse a través de TIC. En estos casos, el usuario NO TIENE que desplazarse a algún punto de atención de la Institución.
Para efectos de este autodiagnóstico se entenderá que los trámites y servicios  en línea son usables cuando cumplen los siguientes criterios: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si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Para conocer más de los lineamientos de usabilidad, lo invitamos a consultar la Guía de Usabilidad para Gobierno en línea, disponible en el siguiente enlace: http://estrategia.gobiernoenlinea.gov.co/623/articles-8237_guia_usabilidad.pdf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</si>
  <si>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Indique el porcentaje de trámites y OPA parcial y totalmente en línea de la entidad que fueron promocionados para aumentar su uso, respecto del total de trámites y servicios total y parcialmente en línea, para el periodo evaluado</t>
  </si>
  <si>
    <r>
      <t xml:space="preserve">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</si>
  <si>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Indicadores de Proceso
Logro: Sistema integrado de PQRD</t>
  </si>
  <si>
    <t>Durante el periodo evaluado, la entidad contó con un formulario en su página Web para la recepción de peticiones, quejas, reclamos y denuncias</t>
  </si>
  <si>
    <r>
      <t xml:space="preserve">FORMA DE ASIGNAR EL PUNTAJE:
</t>
    </r>
    <r>
      <rPr>
        <b/>
        <sz val="10"/>
        <color rgb="FF002060"/>
        <rFont val="Arial"/>
        <family val="2"/>
      </rPr>
      <t xml:space="preserve">Entidades del orden nacional y territorial: </t>
    </r>
    <r>
      <rPr>
        <sz val="10"/>
        <color rgb="FF002060"/>
        <rFont val="Arial"/>
        <family val="2"/>
      </rPr>
      <t xml:space="preserve">Si la entidad cuenta con un sistema web para la recepción, trámite y respuesta de PQRD, el puntaje es 100. De lo contrario,  es 0. </t>
    </r>
  </si>
  <si>
    <t>Durante el periodo evaluado, la entidad ofreció la posibilidad de realizar peticiones, quejas, reclamos y denuncias a través de dispositivos móviles</t>
  </si>
  <si>
    <r>
      <t xml:space="preserve">Tenga en cuenta que se trata de que el sitio para la recepción de peticiones, quejas, reclamos y denuncias tenga un diseño web adaptativo, de forma que su visualización se ajuste a cualquier dispositivo electrónico
FORMA DE ASIGNAR EL PUNTAJE:
</t>
    </r>
    <r>
      <rPr>
        <b/>
        <sz val="10"/>
        <color rgb="FF002060"/>
        <rFont val="Arial"/>
        <family val="2"/>
      </rPr>
      <t>Entidades del orden nacional y territorial:</t>
    </r>
    <r>
      <rPr>
        <sz val="10"/>
        <color rgb="FF002060"/>
        <rFont val="Arial"/>
        <family val="2"/>
      </rPr>
      <t xml:space="preserve"> Si la entidad cuenta con un sistema móvil para la recepción, trámite y respuesta de PQRD, el puntaje es 100. De lo contrario,  es 0. </t>
    </r>
  </si>
  <si>
    <t>Durante el periodo evaluado, la entidad contó con un sistema de información para el registro ordenado y la gestión de Peticiones, Quejas, Reclamos y Denuncias  (PQRD) que centraliza todas las PQRD que ingresan por los diversos medios o canales</t>
  </si>
  <si>
    <r>
      <t xml:space="preserve">FORMA DE ASIGNAR EL PUNTAJE:
</t>
    </r>
    <r>
      <rPr>
        <b/>
        <sz val="10"/>
        <color rgb="FF002060"/>
        <rFont val="Arial"/>
        <family val="2"/>
      </rPr>
      <t>Entidades del orden nacional y territorial</t>
    </r>
    <r>
      <rPr>
        <sz val="10"/>
        <color rgb="FF002060"/>
        <rFont val="Arial"/>
        <family val="2"/>
      </rPr>
      <t xml:space="preserve">: Si la entidad cuenta con un sistema que centraliza todas las PQRD que ingresan por los diversos medios o canales, el puntaje es 100. De lo contrario, es 0. </t>
    </r>
  </si>
  <si>
    <t xml:space="preserve">Indicadores de Proceso
Logro: Trámites y servicios en línea </t>
  </si>
  <si>
    <t>Indique el porcentaje de certificaciones y constancias de la entidad que podían hacerse en línea respecto del total de certificaciones y constancias que existían en la entidad</t>
  </si>
  <si>
    <r>
      <t xml:space="preserve">Al responder esta pregunta, tenga en cuenta las certificaciones y constancias que genere la entidad para usuarios tanto internos como externos, así como las generadas en desarrollo de trámites y servicios. Por ejemplo: certificaciones laborales, certificaciones de retención en la fuente o tributarias, certificaciones de paz y salvo, constancia de asistencia a eventos o capacitaciones organizados por la entidad.
FORMA DE ASIGNAR EL PUNTAJE:
</t>
    </r>
    <r>
      <rPr>
        <b/>
        <sz val="10"/>
        <color rgb="FF002060"/>
        <rFont val="Arial"/>
        <family val="2"/>
      </rPr>
      <t>En el caso de las entidades del orden nacional,</t>
    </r>
    <r>
      <rPr>
        <sz val="10"/>
        <color rgb="FF002060"/>
        <rFont val="Arial"/>
        <family val="2"/>
      </rPr>
      <t xml:space="preserve"> divida el número de certificaciones y constancias que pueden realizarse en línea sobre el Total de certificaciones y constancias que ofrece la entidad, y luego multiplique el resultado por 100. (No use el símbolo % en su respuesta)
</t>
    </r>
    <r>
      <rPr>
        <b/>
        <sz val="10"/>
        <color rgb="FF002060"/>
        <rFont val="Arial"/>
        <family val="2"/>
      </rPr>
      <t>En el caso de las entidades del orden territoria</t>
    </r>
    <r>
      <rPr>
        <sz val="10"/>
        <color rgb="FF002060"/>
        <rFont val="Arial"/>
        <family val="2"/>
      </rPr>
      <t xml:space="preserve">l, divida el número de certificaciones y constancias que pueden realizarse en línea sobre el Total de certificaciones y constancias  que ofrece la entidad. Si el resultado es 0, obtiene 0.  Si el resultado es mayor que 0 y menor o igual a 0,1, obtiene 25. Si es mayor que 0,1 y menor o igual a 0,25 obtiene 50. Si es  mayor que 0,25 y menor a 0,5, obtiene 75. Si es mayor o igual que 0,5, obtiene 100. (No use el símbolo % en su respuesta)
</t>
    </r>
  </si>
  <si>
    <t>Indique el porcentaje de trámites y OPA en línea y parcialmente en línea de la entidad respecto del total de trámites y OPA inscritos en el SUIT</t>
  </si>
  <si>
    <r>
      <t xml:space="preserve">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En el caso de las entidades del orden nacional</t>
    </r>
    <r>
      <rPr>
        <sz val="10"/>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un promedio simple a partir de los resultados obtenidos anteriormente.
</t>
    </r>
    <r>
      <rPr>
        <b/>
        <sz val="10"/>
        <color rgb="FF002060"/>
        <rFont val="Arial"/>
        <family val="2"/>
      </rPr>
      <t xml:space="preserve">
En el caso de las entidades del orden territorial</t>
    </r>
    <r>
      <rPr>
        <sz val="10"/>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
</t>
    </r>
  </si>
  <si>
    <t>Indicadores de Resultado
TIC para Servicios</t>
  </si>
  <si>
    <t>Indique en una escala de 0 a 100 el nivel de satisfacción de los usuarios de sus trámites y servicios en línea, durante el periodo evaluado</t>
  </si>
  <si>
    <r>
      <t xml:space="preserve">Las mediciones de satisfacción pueden ser realizadas a través de encuestas web, estudios de percepción, evaluación de trámites y servicios en línea, entre otros.
Lineamientos para el diseño e implementación de mediciones de percepción y expectativas ciudadanas, disponible en el siguiente enlace: http://estrategia.gobiernoenlinea.gov.co/623/articles-8237_medicion_percepcion.pdf
FORMA DE ASIGNAR EL PUNTAJE:
</t>
    </r>
    <r>
      <rPr>
        <b/>
        <sz val="10"/>
        <color rgb="FF002060"/>
        <rFont val="Arial"/>
        <family val="2"/>
      </rPr>
      <t>Entidades del orden nacional y territorial</t>
    </r>
    <r>
      <rPr>
        <sz val="10"/>
        <color rgb="FF002060"/>
        <rFont val="Arial"/>
        <family val="2"/>
      </rPr>
      <t xml:space="preserve"> : Lleve a una escala de 0 a 100 el resultado del promedio de todas las evaluaciones de los usuarios de trámites y servicios en línea. Si el puntaje es mayor o igual a 80, la entidad obtendrá un puntaje de 100. De lo contrario, el puntaje será igual al resultado de la calificación del promedio de todas las evaluaciones de  los usuarios respecto de sus trámites y servicios</t>
    </r>
  </si>
  <si>
    <t>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t>
  </si>
  <si>
    <r>
      <t xml:space="preserve">Responda la pregunta de acuerdo al número de trámites en línea que tenga la entidad. Lo anterior quiere decir que en caso que la entidad no tenga trámites en línea, no debe responder la pregunta. Así mismo, si sólo tiene un trámite en línea sólo debe responder lo que concierne a ese único trámite.
FORMA DE ASIGNAR EL PUNTAJE:
</t>
    </r>
    <r>
      <rPr>
        <b/>
        <sz val="10"/>
        <color rgb="FF002060"/>
        <rFont val="Arial"/>
        <family val="2"/>
      </rPr>
      <t>Entidades del orden nacional y territorial:</t>
    </r>
    <r>
      <rPr>
        <sz val="10"/>
        <color rgb="FF002060"/>
        <rFont val="Arial"/>
        <family val="2"/>
      </rPr>
      <t xml:space="preserve"> Para calcular el puntaje de este indicador:
1. Si el tiempo que demora la entidad en entregar los productos de los 3 trámites/servicios en línea más demandados es inferior al tiempo que demoraba en entregarlos de forma presencial, obtiene 50 puntos. Si es igual, obtiene 25.  Si es mayor, obtiene 0 puntos. Nota: En caso que el tiempo que demora la entidad en entregar el trámite/servicio sea inferior a 1 día, use la siguiente fórmula: Número de horas que le toma entregar el trámite o servicio / 24.
2. Si el costo de los 3 trámites/servicios en línea más demandados es inferior al costo que tenía que pagar el usuario por esos mismos trámites/servicios cuando debía hacerlos de forma presencial, obtiene 50 puntos. Si es igual, obtiene 25. Si es mayor, obtiene 0. Nota: Si los 3 trámites/servicios en línea más demandados nunca ha tenido costo para el usuario, obtiene 50.
3. Sume el resultado obtenido en los puntos 1 y 2
</t>
    </r>
  </si>
  <si>
    <t>TIC para la gestión</t>
  </si>
  <si>
    <t>Indicadores de Proceso
Logro: Estrategia de TI</t>
  </si>
  <si>
    <t>La entidad formuló y actualizó el Plan Estratégico de Tecnologías de Información (PETI), de acuerdo con el marco de referencia de Arquitectura Empresarial del Estado</t>
  </si>
  <si>
    <r>
      <t xml:space="preserve">De acuerdo al Marco de Referencia de Arquitectura Empresarial para la Gestión de TI del Estado colombiano,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Cada vez que una institución pública hace un ejercicio o proyecto de Arquitectura Empresarial, su resultado debe ser integrado al PETI. Debe  ser proyectado a 4 años  y deberá ser actualizado anualmente a razón de los cambios de la estrategia del sector, la institución y la evolución y tendencias de las Tecnologías de la Información.
En caso de requerir mayor información, consulte la Guía para el diseño de un Plan Estratégico de las Tecnologías de Información, disponible en el siguiente enlace: https://www.mintic.gov.co/portal/604/articles-15399_foto_marquesina.pdf
FORMA DE ASIGNAR EL PUNTAJE:
</t>
    </r>
    <r>
      <rPr>
        <b/>
        <sz val="10"/>
        <color rgb="FF002060"/>
        <rFont val="Arial"/>
        <family val="2"/>
      </rPr>
      <t xml:space="preserve">Entidades del orden nacional y territorial: </t>
    </r>
    <r>
      <rPr>
        <sz val="10"/>
        <color rgb="FF002060"/>
        <rFont val="Arial"/>
        <family val="2"/>
      </rPr>
      <t xml:space="preserve">Si la entidad formuló y actualizó el PETI de acuerdo con el marco de referencia de Arquitectura Empresarial del Estado, su puntaje es 100. Si sólo lo formuló pero no está actualizado, su puntaje es 70. Si no tiene o está en proceso la formulación del PETI, su puntaje es 0. </t>
    </r>
  </si>
  <si>
    <t>La entidad incluyó en el  PETI:
a. El portafolio o mapa de ruta de los proyectos
b. La proyección del presupuesto, 
c. El entendimiento estratégico, 
d. El análisis de la situación actual, 
e. El plan de comunicaciones del PETI
f. Todos los dominios del Marco de Referencia.</t>
  </si>
  <si>
    <r>
      <t xml:space="preserve">Se refiere a  los ítems que debe tenerse en cuenta para la elaboración del PETI, los cuales pueden ser consultados en la guía G.ES.06 Guía Estructura PETI del Marco de Referencia de AE para la Gestión de TI, disponible en el siguiente enlace: http://www.mintic.gov.co/arquitecturati/630/w3-article-15031.html
FORMA DE ASIGNAR EL PUNTAJE:
</t>
    </r>
    <r>
      <rPr>
        <b/>
        <sz val="10"/>
        <color rgb="FF002060"/>
        <rFont val="Arial"/>
        <family val="2"/>
      </rPr>
      <t xml:space="preserve">Entidades del orden nacional y territorial: </t>
    </r>
    <r>
      <rPr>
        <sz val="10"/>
        <color rgb="FF002060"/>
        <rFont val="Arial"/>
        <family val="2"/>
      </rPr>
      <t>Para obtener el puntaje, divida el número de opciones de respuesta que tiene el PETI sobre el total de opciones de respuesta (6) indicados en los literales (a) hasta (f),  y luego multiplique el resultado por 100. Si la entidad no tiene PETI o tiene PETI pero éste no incluye ninguna de las opciones de respuesta, tiene 0.</t>
    </r>
  </si>
  <si>
    <t>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t>
  </si>
  <si>
    <r>
      <t xml:space="preserve">Hace referencia a la gestión de indicadores de cumplimiento de la Estrategia de TI definida en el PETI. Para determinar el nivel de avance y cumplimiento de las metas definida en el PETI
En caso de requerir mayor información, consulte la Guía de Indicadores del dominio de Estrategia del  Marco de Referencia de Arquitectura Empresarial para la Gestión de TI del Estado, disponible en el siguiente enlace: http://www.mintic.gov.co/arquitecturati/630/articles-8827_indicadores.pdf
FORMA DE ASIGNAR EL PUNTAJE:
</t>
    </r>
    <r>
      <rPr>
        <b/>
        <sz val="10"/>
        <color rgb="FF002060"/>
        <rFont val="Arial"/>
        <family val="2"/>
      </rPr>
      <t xml:space="preserve">Entidades del orden nacional y territorial: </t>
    </r>
    <r>
      <rPr>
        <sz val="10"/>
        <color rgb="FF002060"/>
        <rFont val="Arial"/>
        <family val="2"/>
      </rPr>
      <t>Si la entidad definió indicadores de seguimiento y evaluación del PETI, obtiene un puntaje de 30. Si definió indicadores de seguimiento y evaluación del PETI  y realizó la medición de dicho indicadores, obtiene un puntaje de 60. Si definió indicadores de seguimiento y evaluación del PETI, realizó medición de dichos indicadores y generó acciones de mejora a partir de los resultados de la medición, obtiene 100. En cualquier caso contrario, obtiene 0.</t>
    </r>
  </si>
  <si>
    <t>En relación con el catálogo de servicios de TI, la Entidad:
a. Lo tiene y está actualizado
b. Lo tiene y no está actualizado
c. No lo tiene o se encuentra en proceso de construcción</t>
  </si>
  <si>
    <r>
      <t xml:space="preserve">Entiéndase actualizado si está vigente.
El Catálogo de Servicios de TI es un inventario detallado y documentado de los servicios de TI que la institución tiene implementados y que se encuentran activos, incluyendo los que están disponibles para ser desplegados. El catálogo de servicios de TI es el subconjunto del portafolio de servicios publicado para los usuarios internos y externos. 
Para mayor información, consultar la guía G.ES.04 Guía para la definición del portafolio de servicios de TI del Marco de Referencia de Arquitectura Empresarial para la Gestión de TI., disponible en el siguiente enlace: http://www.mintic.gov.co/arquitecturati/630/w3-article-9482.html
FORMA DE ASIGNAR EL PUNTAJE:
</t>
    </r>
    <r>
      <rPr>
        <b/>
        <sz val="10"/>
        <color rgb="FF002060"/>
        <rFont val="Arial"/>
        <family val="2"/>
      </rPr>
      <t xml:space="preserve">Entidades del orden nacional y territorial: </t>
    </r>
    <r>
      <rPr>
        <sz val="10"/>
        <color rgb="FF002060"/>
        <rFont val="Arial"/>
        <family val="2"/>
      </rPr>
      <t xml:space="preserve">
Si la entidad elaboró y actualizó el catálogo de servicios de TI, obtiene un puntaje 100. Si lo elaboró pero no está actualizado obtiene 50. Si no elaboró el catálogo o se encuentra en proceso de construcción, obtiene 0.</t>
    </r>
  </si>
  <si>
    <t>Con respecto a Arquitectura Empresarial la Entidad:
a. Realizó ejercicios de arquitectura empresarial de toda la entidad.
b. Realizó ejercicios de arquitectura empresarial a nivel de uno proceso o más procesos de la entidad.
c. Se encuentra en proceso de ejecución</t>
  </si>
  <si>
    <r>
      <t xml:space="preserve">Un ejercicio de Arquitectura Empresarial es una práctica estratégica que consiste en analizar integralmente las entidades desde diferentes perspectivas o dimensiones, con el propósito de obtener, evaluar y diagnosticar su estado actual y establecer la transformación necesaria. El objetivo es generar valor a través de las Tecnologías de la Información para que se ayude a materializar la visión de la entidad. Una arquitectura se descompone en varias estructuras o dimensiones para facilitar su estudio. En el caso colombiano, se plantea la realización de la arquitectura misional o de negocio y la definición de la arquitectura de TI, cuya descomposición se hizo en seis dominios: Estrategia de TI, Gobierno de TI, Información, Sistemas de Información, Servicios Tecnológicos y Uso y Apropiación. 
Para mayor información consultar la guía G.GEN.03. Guía General de un Proceso de AE del Marco de Referencia de Arquitectura Empresarial para la Gestión de TI del Estado Colombiano, disponible en el siguiente enlace: http://www.mintic.gov.co/arquitecturati/630/w3-article-9435.html
FORMA DE ASIGNAR EL PUNTAJE:
</t>
    </r>
    <r>
      <rPr>
        <b/>
        <sz val="10"/>
        <color rgb="FF002060"/>
        <rFont val="Arial"/>
        <family val="2"/>
      </rPr>
      <t xml:space="preserve">Entidades del orden nacional y territorial:  </t>
    </r>
    <r>
      <rPr>
        <sz val="10"/>
        <color rgb="FF002060"/>
        <rFont val="Arial"/>
        <family val="2"/>
      </rPr>
      <t>Si la Entidad  realizó ejercicios de arquitectura empresarial de toda la entidad, su puntaje es 100.  Si Realizó ejercicios de arquitectura empresarial a nivel de uno proceso o más procesos de la entidad, su puntaje es 80. Si se encuentra en proceso de ejecución, su puntaje es 40. De lo contrario, su puntaje es 0.</t>
    </r>
  </si>
  <si>
    <t>Indicadores de Proceso
Logro: Gobierno de TI</t>
  </si>
  <si>
    <t xml:space="preserve">Durante el periodo evaluado, la entidad incorporó en su esquema de gobierno de TI
a. Políticas de TI
b. Procesos de TI
c. Indicadores de TI
d. Instancias de decisión de TI
e. Roles y responsabilidades de TI 
f. Estructura organizacional del área de TI </t>
  </si>
  <si>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Para mayor información, consulte la Guía del dominio de Gobierno TI del  Marco de Referencia de Arquitectura Empresarial para la Gestión de TI, disponible en: http://www.mintic.gov.co/arquitecturati/630/w3-article-9267.html
FORMA DE ASIGNAR EL PUNTAJE:
</t>
    </r>
    <r>
      <rPr>
        <b/>
        <sz val="10"/>
        <color rgb="FF002060"/>
        <rFont val="Arial"/>
        <family val="2"/>
      </rPr>
      <t xml:space="preserve">Entidades del orden nacional y territorial: </t>
    </r>
    <r>
      <rPr>
        <sz val="10"/>
        <color rgb="FF002060"/>
        <rFont val="Arial"/>
        <family val="2"/>
      </rPr>
      <t>Para obtener el puntaje, divida el número de opciones de respuesta incorporadas en el esquema de gobierno de TI de la entidad sobre el total de opciones de respuesta (6) indicados en los literales a hasta f,  y luego multiplique el resultado por 100.</t>
    </r>
  </si>
  <si>
    <t>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t>
  </si>
  <si>
    <r>
      <t xml:space="preserve">Para mayor información sobre los Acuerdos Marco de Precios, consulte la Guía para entender los Acuerdos Marco de Precios, disponible en: https://www.colombiacompra.gov.co/sites/default/files/manuales/acuerdos_marco.pdf
FORMA DE ASIGNAR EL PUNTAJE:
</t>
    </r>
    <r>
      <rPr>
        <b/>
        <sz val="10"/>
        <color rgb="FF002060"/>
        <rFont val="Arial"/>
        <family val="2"/>
      </rPr>
      <t xml:space="preserve">Entidades del orden nacional y territorial: </t>
    </r>
    <r>
      <rPr>
        <sz val="10"/>
        <color rgb="FF002060"/>
        <rFont val="Arial"/>
        <family val="2"/>
      </rPr>
      <t xml:space="preserve">
Si la entidad únicamente utilizó Acuerdos Marco de Precios para bienes y servicios de TI, O utilizó contratos de Agregación de demanda para bienes y servicios de TI O  aplicó metodologías o casos de negocio  y criterios para la selección y/o evaluación de soluciones de TI, obtiene un puntaje de 50. 
Si utilizó Acuerdos Marco de Precios para bienes y servicios de TI, y utilizó contratos de agregación de demanda para bienes y servicios de TI, obtiene 70. 
Si  utilizó Acuerdos Marco de Precios para bienes y servicios de TI, o útilizó contratos de agregación de demanda para bienes y servicios de TI, y aplicó metodologías o casos de negocio  y criterios  para la selección y/o evaluación de soluciones de TI, obtiene un puntaje es 100. </t>
    </r>
  </si>
  <si>
    <t>Durante el periodo evaluado, la entidad usó una metodología para la gestión de proyectos de TI</t>
  </si>
  <si>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FORMA DE ASIGNAR EL PUNTAJE:
</t>
    </r>
    <r>
      <rPr>
        <b/>
        <sz val="10"/>
        <color rgb="FF002060"/>
        <rFont val="Arial"/>
        <family val="2"/>
      </rPr>
      <t>Entidades del orden nacional y territorial:</t>
    </r>
    <r>
      <rPr>
        <sz val="10"/>
        <color rgb="FF002060"/>
        <rFont val="Arial"/>
        <family val="2"/>
      </rPr>
      <t xml:space="preserve"> Si la entidad usó una metodología para la gestión de sus proyectos de TI obtiene 100. En caso contrario, obtiene 0.</t>
    </r>
  </si>
  <si>
    <t>Durante el periodo evaluado, hubo transferencia de conocimiento de los proveedores  y/o contratistas de TI hacia la Entidad.</t>
  </si>
  <si>
    <r>
      <t xml:space="preserve">Se refiere a la transferencia de conocimiento hecha por proveedores y contratistas de las áreas de TI a los funcionarios una vez se termina el vínculo contractual asociado . Incluyendo planes de formación y de transferencia de conocimiento en caso de cambios del recurso humano interno.
FORMA DE ASIGNAR EL PUNTAJE:
</t>
    </r>
    <r>
      <rPr>
        <b/>
        <sz val="10"/>
        <color rgb="FF002060"/>
        <rFont val="Arial"/>
        <family val="2"/>
      </rPr>
      <t xml:space="preserve">Entidades del orden nacional y territorial: </t>
    </r>
    <r>
      <rPr>
        <sz val="10"/>
        <color rgb="FF002060"/>
        <rFont val="Arial"/>
        <family val="2"/>
      </rPr>
      <t>Si hubo transferencia de conocimiento de los proveedores y/o contratistas de TI hacia la entidad, obtiene 100. En caso contrario, obtiene 0.</t>
    </r>
  </si>
  <si>
    <t>Indicadores de Proceso Logro: Información</t>
  </si>
  <si>
    <t>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t>
  </si>
  <si>
    <r>
      <t xml:space="preserve">Los componentes de Información es el término utilizado para referirse al conjunto de los datos, la información, los servicios de información y los flujos bajo un único nombre. Un esquema de Gobierno de los Componentes de Información es el proceso de planeación y gobierno de los componentes de información. Incluyendo la definición de las directrices y liderar la gestión de los Componentes de información durante su ciclo de vida. Así mismo, debe trabajar en conjunto con las dependencias para establecer acuerdos que garanticen la calidad de la información.
La metodología para el diseño de los Componentes de Información permite a las Entidades la adecuada caracterización y estructuración de los componentes de Información, garantizando los mecanismos que permitan el acceso a los servicios de información por parte de los diferentes grupos de interés, contemplando características de accesibilidad, seguridad y usabilidad. Un esquema para el análisis y aprovechamiento de los Componentes de Información permite a las entidades orientar y estructurar procesos de análisis y toma de decisiones a partir de los componentes de información que se procesan en las instituciones. Estableciendo mecanismos sencillos, confiables y seguros, para el entendimiento, análisis y aprovechamiento de la información por parte de los grupos de interés.
Para mayor información, consultar la guía G.INF.01 Guía Técnica Básica de Información del Marco de Referencia de Arquitectura Empresarial para la Gestión de TI., disponible en el siguiente enlace: http://www.mintic.gov.co/arquitecturati/630/w3-article-9253.html
FORMA DE ASIGNAR EL PUNTAJE:
</t>
    </r>
    <r>
      <rPr>
        <b/>
        <sz val="10"/>
        <color rgb="FF002060"/>
        <rFont val="Arial"/>
        <family val="2"/>
      </rPr>
      <t xml:space="preserve">Entidades del orden nacional y territorial: </t>
    </r>
    <r>
      <rPr>
        <sz val="10"/>
        <color rgb="FF002060"/>
        <rFont val="Arial"/>
        <family val="2"/>
      </rPr>
      <t>Si la entidad  definió un esquema de gobierno de los componentes de información, o definió una metodología para el diseño de los componentes de Información, o definió un esquema para el análisis y aprovechamiento de los componentes de información, obtiene un puntaje de 30.
Si la entidad  definió un esquema de gobierno de los componentes de información y definió una metodología para el diseño de los componentes de información, obtiene un puntaje de 70. Si definió un esquema de gobierno de los componentes de información y  definió un esquema para el análisis y aprovechamiento de los componentes de información, obtiene un puntaje de 70. O sí definió una metodología para el diseño de los Componentes de Información y definió un esquema para el análisis y aprovechamiento de los componentes de información, obtiene un puntaje de 70.
Si la entidad  definió un esquema de gobierno de los componentes de información y definió una metodología para el diseño de los componentes de información y definió un esquema para el análisis y aprovechamiento de los componentes de información, obtiene un puntaje de 100.</t>
    </r>
  </si>
  <si>
    <t>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t>
  </si>
  <si>
    <r>
      <t xml:space="preserve">El catálogo de componentes de información, representa el punto de partida para la construcción de la arquitectura de información y la base para iniciar procesos de calidad de información de la entidad e interoperabilidad entre entidades. La entidad debe conocer que componentes de información posee y cuáles son sus características con el fin de proyectar nuevos servicios de información, identificar fuentes únicas de información, oportunidades de mejora en seguridad y calidad de los datos e información, identificar datos maestros, datos abiertos, definir controles y mejorar el nivel de acceso a la información y demás actividades propias de la gestión de información.
Para mayor información consultar la guía G.INF.07 Guía Cómo construir el catálogo de Componentes de Información del Marco de Referencia de Arquitectura Empresarial para la Gestión de TI., disponible en el siguiente enlace: http://www.mintic.gov.co/arquitecturati/630/w3-article-47504.html
FORMA D E ASIGNAR EL PUNTAJE:
</t>
    </r>
    <r>
      <rPr>
        <b/>
        <sz val="10"/>
        <color rgb="FF002060"/>
        <rFont val="Arial"/>
        <family val="2"/>
      </rPr>
      <t xml:space="preserve">Entidades del orden nacional y territorial: </t>
    </r>
    <r>
      <rPr>
        <sz val="10"/>
        <color rgb="FF002060"/>
        <rFont val="Arial"/>
        <family val="2"/>
      </rPr>
      <t xml:space="preserve">Para </t>
    </r>
    <r>
      <rPr>
        <sz val="10"/>
        <rFont val="Arial"/>
        <family val="2"/>
      </rPr>
      <t>o</t>
    </r>
    <r>
      <rPr>
        <sz val="10"/>
        <color rgb="FF002060"/>
        <rFont val="Arial"/>
        <family val="2"/>
      </rPr>
      <t>btener el puntaje, divida el número de catálogos de información que la entidad documentó</t>
    </r>
    <r>
      <rPr>
        <sz val="10"/>
        <color theme="5"/>
        <rFont val="Arial"/>
        <family val="2"/>
      </rPr>
      <t xml:space="preserve"> </t>
    </r>
    <r>
      <rPr>
        <sz val="10"/>
        <color rgb="FF002060"/>
        <rFont val="Arial"/>
        <family val="2"/>
      </rPr>
      <t>sobre el total de catálogos  (4), indicados en los literales (a) hasta (d), y luego multiplique el resultado por 100. En caso que no haya documentado nada, obtiene 0.</t>
    </r>
  </si>
  <si>
    <t>Durante el periodo evaluado, la entidad usó el estándar GEL-XML en la implementación de servicios para el intercambio de información con otras entidades</t>
  </si>
  <si>
    <r>
      <t xml:space="preserve">FORMA DE ASIGNAR EL PUNTAJE: 
</t>
    </r>
    <r>
      <rPr>
        <b/>
        <sz val="10"/>
        <color rgb="FF002060"/>
        <rFont val="Arial"/>
        <family val="2"/>
      </rPr>
      <t xml:space="preserve">Entidades del orden nacional y territorial: </t>
    </r>
    <r>
      <rPr>
        <sz val="10"/>
        <color rgb="FF002060"/>
        <rFont val="Arial"/>
        <family val="2"/>
      </rPr>
      <t>Si la entidad utilizó el estándar GEL XML en la implementación de servicios para el intercambio de información con otras entidades, obtiene 100. De lo contrario, obtiene 0.</t>
    </r>
  </si>
  <si>
    <t>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</si>
  <si>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r>
      <t xml:space="preserve">Se refiere a la identificación de los mecanismos  definidos e implementados por la Entidad para la gestión de la calidad  de los   Componentes de Información. Este mecanismo incluya etapas de aseguramiento, control e inspección, medición de indicadores de calidad, actividades preventivas, correctivas y de mejoramiento continuo de la calidad de los componentes de información.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que realizó la entidad sobre el total de actividades (5) indicadas en los literales (a) hasta (f), y luego multiplique el resultado por 100.</t>
    </r>
  </si>
  <si>
    <t>Indicadores de Proceso
Logro: Sistemas de Información</t>
  </si>
  <si>
    <t>Durante el periodo evaluado, la entidad incorporó dentro de los contratos de desarrollo de sistemas de información, cláusulas que obliguen a  realizar transferencia de derechos de autor a su favor.</t>
  </si>
  <si>
    <r>
      <t xml:space="preserve">Cuando se suscriban contratos con terceras partes bajo la figura de "obra creada por encargo", cuyo alcance incluya el desarrollo de elementos de software, el autor o autores de la obra deben transferir a la institución los derechos patrimoniales sobre los productos.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family val="2"/>
      </rPr>
      <t>Entidades del orden nacional y territorial:</t>
    </r>
    <r>
      <rPr>
        <sz val="10"/>
        <color rgb="FF002060"/>
        <rFont val="Arial"/>
        <family val="2"/>
      </rPr>
      <t xml:space="preserve"> Si la entidad incorporó  dentro de los contratos de desarrollo de sistemas de información cláusulas que obliguen a realizar transferencia de derechos de autor, obtiene un puntaje de 100. De lo contrario, obtiene 0.</t>
    </r>
  </si>
  <si>
    <t>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</si>
  <si>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r>
      <t xml:space="preserve">
La Entidad define una guía de estilo y usabilidad única, que establezca los principios para el estilo de los componentes de presentación, estructura para la visualización de la información y procesos de navegación entre pantallas, entre otros. Esta guía de estilo y usabilidad debe estar particularizada para cada medio tecnológico o canal utilizado por los sistemas de información y, así mismo, debe estar alineada con los principios de usabilidad definidos por el Estado colombiano.  Para los componentes de software, que sean propiedad de terceros, se debe realizar su personalización de manera que se busque brindar una adecuada experiencia de usuario. Para obtener el puntaje, divida el total de opciones de respuesta que cumplió la entidad sobre el total de opciones de respuesta, y luego multiplique el resultado por 100.
FORMA DE ASIGNAR EL PUNTAJE:
</t>
    </r>
    <r>
      <rPr>
        <b/>
        <sz val="10"/>
        <color rgb="FF002060"/>
        <rFont val="Arial"/>
        <family val="2"/>
      </rPr>
      <t xml:space="preserve">Entidades del orden nacional y territorial: </t>
    </r>
    <r>
      <rPr>
        <sz val="10"/>
        <color rgb="FF002060"/>
        <rFont val="Arial"/>
        <family val="2"/>
      </rPr>
      <t xml:space="preserve">Para obtener el puntaje, divida el número de sistemas de información en los que la entidad implementó la guía de estilo y las especificaciones técnicas de usabilidad, sobre el total de opciones de respuesta (4) enunciadas en los literales (a) hasta (d), y luego multiplique el resultado por 100.
</t>
    </r>
  </si>
  <si>
    <t>Durante el periodo evaluado, los sistemas de información de la entidad cumplieron con características que permiten la apertura de sus datos</t>
  </si>
  <si>
    <r>
      <t xml:space="preserve">Los sistemas de información tiene habilitadas aquellas características funcionales y no funcionales, necesarias para la apertura de sus datos, de acuerdo con la normativa del Estado colombiano.
FORMA DE ASIGNAR EL PUNTAJE:
</t>
    </r>
    <r>
      <rPr>
        <b/>
        <sz val="10"/>
        <color rgb="FF002060"/>
        <rFont val="Arial"/>
        <family val="2"/>
      </rPr>
      <t>Entidades del orden nacional y territorial:</t>
    </r>
    <r>
      <rPr>
        <sz val="10"/>
        <color rgb="FF002060"/>
        <rFont val="Arial"/>
        <family val="2"/>
      </rPr>
      <t xml:space="preserve"> Si los sistemas de información de la entidad cumplen con características que permiten la apertura de sus datos, el puntaje de la entidad es 100. De lo contrario, es 0.
</t>
    </r>
  </si>
  <si>
    <t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t>
  </si>
  <si>
    <r>
      <t xml:space="preserve">
El ciclo de vida de sistemas de información se refiere al conjunto de estados en los que puede estar un sistema de información desde su creación hasta su eliminación. Esto implica, la gestión y gobierno de las etapas de los sistemas de información desde la definición de requerimientos, diseño, desarrollo, pruebas, despliegue, puesta en funcionamiento, uso, mantenimiento, hasta su eliminación.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realizadas por la entidad, sobre el total de actividades evaluadas (4) enunciadas en los literales a hasta d, y luego multiplique el resultado por 100. En caso de no realizar ninguna de estas actividades, obtiene 0.</t>
    </r>
  </si>
  <si>
    <t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t>
  </si>
  <si>
    <t>El catálogo de los sistemas de información es un inventario detallado y documentado que contiene las fichas técnicas de los sistemas de información de una institución.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Para obtener el puntaje, divida el número de actividades realizadas por la entidad, sobre el total de actividades evaluadas (3) enunciadas en los literales (a) hasta (c), y luego multiplique el resultado por 100.  En caso de no realizar ninguna de estas actividades, obtiene 0.</t>
  </si>
  <si>
    <t>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t>
  </si>
  <si>
    <r>
      <t xml:space="preserve">Se refiere a la implementación de mecanismos como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Para mayor información, consultar la guía G.SIS.02 Guía Técnica de Sistemas de Información - Trazabilidad del Marco de Referencia de Arquitectura Empresarial para la Gestión de TI.
http://www.mintic.gov.co/arquitecturati/630/w3-article-9263.html
FORMA DE ASIGNAR EL PUNTAJE:
</t>
    </r>
    <r>
      <rPr>
        <b/>
        <sz val="10"/>
        <color rgb="FF002060"/>
        <rFont val="Arial"/>
        <family val="2"/>
      </rPr>
      <t xml:space="preserve">Entidades del orden nacional y territorial: </t>
    </r>
    <r>
      <rPr>
        <sz val="10"/>
        <color rgb="FF002060"/>
        <rFont val="Arial"/>
        <family val="2"/>
      </rPr>
      <t>Si es totalmente (políticas y parametrización en más del 90% de los sistemas de información), obtiene 100 puntos. Si es parcialmente ( (Políticas y parametrización entre el 50 y 90% de sus sistemas de información), obtiene 50 puntos, Si es incipientemente (Políticas y parametrización en menos del 50% de sus sistemas de información), obtiene 0.</t>
    </r>
  </si>
  <si>
    <t xml:space="preserve">Indicadores de Proceso  Logro: Servicios Tecnológicos
</t>
  </si>
  <si>
    <t xml:space="preserve">La Entidad posee una arquitectura de servicios tecnológicos (arquitectura de infraestructura tecnológica):
a Documentada y no actualizada
b Documentada y actualizada
</t>
  </si>
  <si>
    <r>
      <t xml:space="preserve">Arquitectura de Servicios Tecnológicos, también es conocida como Arquitectura de infraestructura. Incluye todos los elementos de TI que soportan la operación de la institución, entre los que se encuentran la plataforma hardware, la plataforma de comunicaciones y el software especializado (sistema operacional, software de comunicaciones, software de integración y manejadores de bases de datos, entre otros).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Si la entidad posee una arquitectura de servicios tecnológicos (arquitectura de infraestructura tecnológica) documentada pero no está actualizada, obtiene un puntaje de 50. Si la tiene documentada y actualizada obtiene un puntaje de 100. Si no posee una arquitectura de servicios tecnológicos, obtiene 0.</t>
    </r>
  </si>
  <si>
    <t>La entidad aplicó metodologías de evaluación de alternativas de solución y/o tendencias tecnológicas para la adquisición de servicios y/o soluciones de TI:
a. Siempre
b. Algunas veces
c. Nunca</t>
  </si>
  <si>
    <r>
      <t xml:space="preserve">FORMA DE ASIGNAR EL PUNTAJE:
</t>
    </r>
    <r>
      <rPr>
        <b/>
        <sz val="10"/>
        <color rgb="FF002060"/>
        <rFont val="Arial"/>
        <family val="2"/>
      </rPr>
      <t xml:space="preserve">Entidades del orden nacional y territorial: </t>
    </r>
    <r>
      <rPr>
        <sz val="10"/>
        <color rgb="FF002060"/>
        <rFont val="Arial"/>
        <family val="2"/>
      </rPr>
      <t>Si la entidad aplicó algunas veces metodologías de evaluación de alternativas de solución y/o tendencias tecnológicas para la adquisición de servicios y/o soluciones de TI, obtiene un puntaje de 50. Si las aplicó siempre, obtiene un puntaje de 100. Si nunca las aplicó, obtiene 0.</t>
    </r>
  </si>
  <si>
    <t>Durante el periodo evaluado, la entidad implementó un programa de correcta disposición final de los residuos tecnológicos</t>
  </si>
  <si>
    <r>
      <t xml:space="preserve">FORMA DE ASIGNAR EL PUNTAJE
</t>
    </r>
    <r>
      <rPr>
        <b/>
        <sz val="10"/>
        <color rgb="FF002060"/>
        <rFont val="Arial"/>
        <family val="2"/>
      </rPr>
      <t xml:space="preserve">Entidades del orden nacional y territorial: </t>
    </r>
    <r>
      <rPr>
        <sz val="10"/>
        <color rgb="FF002060"/>
        <rFont val="Arial"/>
        <family val="2"/>
      </rPr>
      <t>Si la entidad implementó un programa de correcta disposición final de los residuos tecnológicos, obtiene un puntaje de 100. Si no lo implementó, obtiene 0.
Es importante anotar, que la Secretaría Distrital de Movilidad no cuenta con un programa específico relacionado con la disposición final de los residuos técnologicos. No obstante, la entidad garantiza la correcta disposición de residuos técnologicos con la inclusión de una obligación en los contratos de apoyo administrativo, con la cual se garantiza la correcta disposición final de estos residuos.</t>
    </r>
  </si>
  <si>
    <t>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t>
  </si>
  <si>
    <r>
      <t xml:space="preserve">La Entidades garantizan la prestación de sus Servicios Tecnológicos utilizando diferentes mecanismos como sistemas de alimentación eléctrica, mecanismos de refrigeración, soluciones de detección de incendios, sistemas de control de acceso y sistemas de tal forma que  aseguren la continuidad y disponibilidad del servicio, así como la capacidad de atención y resolución de incidentes.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xml:space="preserve"> Si la entidad definió acuerdos de nivel de servicio para los servicios tecnológicos prestados por terceros, obtiene un puntaje de 25.
Si la entidad realizó la definición (opción a) y el seguimiento (opción b) a los acuerdos de nivel de servicio de los servicios tecnológicos prestados por terceros, obtiene 50.
Si la entidad realizó la implementación de herramientas de gestión para el monitoreo y generación de alarmas tempranas sobre la continuidad y disponibilidad de los servicios (opción c), obtiene 25.
Si la entidad realizó la definición y el seguimiento a los acuerdos de nivel de servicio de los servicios tecnológicos prestados por terceros, y adicionalmente, realizó la implementación de herramientas de gestión para el monitoreo y generación de alarmas tempranas sobre la continuidad y disponibilidad de los servicios, obtiene 100.
Si la entidad realizó la proyección de la capacidad de los servicios tecnológicos, obtiene 30.</t>
    </r>
  </si>
  <si>
    <t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t>
  </si>
  <si>
    <r>
      <t xml:space="preserve">Hace referencia a los proceso  de operación, monitoreo y supervisión de los Servicios Tecnológicos que deben adelantar las Entidades, con el propósito de garantizar el óptimo y permanente funcionamiento de los mismos.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realizadas por la entidad, sobre el total de actividades evaluadas (3) enunciadas en los literales a hasta c, y luego multiplique el resultado por 100. Si no realizó ninguna de las actividades, obtiene 0.</t>
    </r>
  </si>
  <si>
    <t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t>
  </si>
  <si>
    <r>
      <t xml:space="preserve">Hace referencia a la definición y gestión de los controles y mecanismos para alcanzar los niveles requeridos de seguridad y trazabilidad de los Servicios Tecnológicos.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xml:space="preserve">
Para obtener el puntaje, divida el número de actividades realizadas por la entidad, sobre el total de actividades evaluadas (6) enunciadas en los literales (a) hasta (f), y luego multiplique el resultado por 100. Si no realizó ninguna de estas actividades, obtiene 0.
</t>
    </r>
  </si>
  <si>
    <t>Indicador de Proceso
Logro: Uso y Apropiación</t>
  </si>
  <si>
    <t>Seleccione las actividades realizadas por la entidad en materia de monitoreo de la Estrategia de Gobierno en línea</t>
  </si>
  <si>
    <r>
      <t xml:space="preserve">Hace referencia a las gestiones realizadas por la Entidad para definir la estrategia y prácticas concretas que apoyan la adopción del Marco y la gestión TI que requiere la institución para implementar la Arquitectura TI y preparar a la institución para abordar y adaptarse al cambio, y gestionar los efectos generados por éste. 
Para mayor información consultar la guía G.UA.01 Guía del dominio de Uso y Apropiación del Marco de Referencia de Arquitectura Empresarial para la Gestión de TI., disponible en el siguiente enlace: http://www.mintic.gov.co/arquitecturati/630/w3-article-9281.html
FORMA DE ASIGNAR EL PUNTAJE:
</t>
    </r>
    <r>
      <rPr>
        <b/>
        <sz val="10"/>
        <color rgb="FF002060"/>
        <rFont val="Arial"/>
        <family val="2"/>
      </rPr>
      <t xml:space="preserve">Entidades del orden nacional y territorial: </t>
    </r>
    <r>
      <rPr>
        <sz val="10"/>
        <color rgb="FF002060"/>
        <rFont val="Arial"/>
        <family val="2"/>
      </rPr>
      <t>Calcule por separado
1. Para obtener el puntaje, divida el número de actividades realizadas por la entidad, sobre las actividades evaluadas (5) enunciadas en los literales a hasta e, y luego multiplique el resultado por 100.
2. Si la entidad divulgó y comunicó internamente los proyectos de TI, su puntaje es 100. De lo contrario, es 0.
Luego, sume las 2 anteriores operaciones y divida en dos.</t>
    </r>
  </si>
  <si>
    <t>Indicador de Proceso
Logro: Capacidades Institucionales</t>
  </si>
  <si>
    <t>Durante el periodo evaluado, la entidad implementó la política de reducción del uso del papel</t>
  </si>
  <si>
    <r>
      <t xml:space="preserve">FORMA DE ASIGNAR EL PUNTAJE:
</t>
    </r>
    <r>
      <rPr>
        <b/>
        <sz val="10"/>
        <color rgb="FF002060"/>
        <rFont val="Arial"/>
        <family val="2"/>
      </rPr>
      <t>Entidades del orden nacional y territorial:</t>
    </r>
    <r>
      <rPr>
        <sz val="10"/>
        <color rgb="FF002060"/>
        <rFont val="Arial"/>
        <family val="2"/>
      </rPr>
      <t xml:space="preserve"> Si la Entidad  implementó la política de reducción del uso del papel, tiene un puntaje de 100. De lo contrario, obtiene 0.</t>
    </r>
  </si>
  <si>
    <t>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t>
  </si>
  <si>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aspectos con base en los cuales  la entidad incorporó soluciones tecnológicas para la gestión de documentos, sobre el total de aspectos evaluados (4) enunciadas en los literales a hasta d, y luego multiplique el resultado por 100.</t>
    </r>
  </si>
  <si>
    <t>Antes de la automatización de procesos y/o procedimientos, la entidad hizo una revisión de estos desde la perspectiva funcional</t>
  </si>
  <si>
    <r>
      <t xml:space="preserve">Hacer referencia al análisis funcional y desde de las perspectiva del usuario previo a la definición y especificación de las necesidades de sistematización y apoyo tecnológico a los procesos de la institución. De tal forma, que desde su diseño se incorporen facilidades tecnológicas que contribuyan a lograr transversalidad, coordinación, articulación, mayor eficiencia y oportunidad a nivel institucional y sectorial para obtener menores costos, mejores servicios, menores riesgos y mayor seguridad.
FORMA DE ASIGNAR EL PUNTAJE:
</t>
    </r>
    <r>
      <rPr>
        <b/>
        <sz val="10"/>
        <color rgb="FF002060"/>
        <rFont val="Arial"/>
        <family val="2"/>
      </rPr>
      <t>Entidades del orden nacional y territorial:</t>
    </r>
    <r>
      <rPr>
        <sz val="10"/>
        <color rgb="FF002060"/>
        <rFont val="Arial"/>
        <family val="2"/>
      </rPr>
      <t xml:space="preserve"> Calcule por separado:
1. Si antes de la automatización de procesos y/o procedimientos, la entidad hizo una revisión de estos desde la perspectiva funcional, obtiene una puntuación de 100. En caso contrario, obtiene 0.
2. Si la entidad realizó automatización de procesos y procedimientos obtiene una puntuación de 100. Si realizó automatización de procesos o procedimientos obtiene 50. Si no automatizó procesos ni procedimientos, obtiene 0.
Luego, sume los resultados obtenidos en las 2 operaciones anteriores y divida en 2.</t>
    </r>
  </si>
  <si>
    <t xml:space="preserve">En el periodo evaluado la entidad realizó automatización de:
a. Procesos 
b. Procedimientos.
</t>
  </si>
  <si>
    <t xml:space="preserve">Indicadores de resultado TIC para la Gestión </t>
  </si>
  <si>
    <t>Indique el porcentaje de los objetivos alcanzados respecto del total de objetivos del PETI</t>
  </si>
  <si>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objetivos del PETI alcanzados, sobre el total de objetivos definidos en el PETI, y luego multiplique el resultado por 100.  (</t>
    </r>
    <r>
      <rPr>
        <u/>
        <sz val="10"/>
        <color rgb="FF002060"/>
        <rFont val="Arial"/>
        <family val="2"/>
      </rPr>
      <t>No use el símbolo % en su respuesta</t>
    </r>
    <r>
      <rPr>
        <sz val="10"/>
        <color rgb="FF002060"/>
        <rFont val="Arial"/>
        <family val="2"/>
      </rPr>
      <t>)</t>
    </r>
  </si>
  <si>
    <t>Indique el porcentaje de servicios de información dispuestos en la plataforma de interoperabilidad del Estado colombiano respecto del total de servicios de información a entidades externas identificadas en el catálogo de servicios de información de la entidad.</t>
  </si>
  <si>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servicios de información dispuestos en la plataforma de interoperabilidad del Estado colombiano, sobre el total de  servicios de información del catálogo de servicios de la entidad, y luego multiplique el resultado por 100.  (</t>
    </r>
    <r>
      <rPr>
        <u/>
        <sz val="10"/>
        <color rgb="FF002060"/>
        <rFont val="Arial"/>
        <family val="2"/>
      </rPr>
      <t>No use el símbolo % en su respuesta</t>
    </r>
    <r>
      <rPr>
        <sz val="10"/>
        <color rgb="FF002060"/>
        <rFont val="Arial"/>
        <family val="2"/>
      </rPr>
      <t>)</t>
    </r>
  </si>
  <si>
    <t>Indique el porcentaje de sistemas de información que cuentan con mecanismos de auditoria y trazabilidad respecto del total de sistemas de información de la entidad</t>
  </si>
  <si>
    <r>
      <t xml:space="preserve">FORMA DE ASIGNAR EL PUNTAJE:
</t>
    </r>
    <r>
      <rPr>
        <b/>
        <sz val="10"/>
        <color rgb="FF002060"/>
        <rFont val="Arial"/>
        <family val="2"/>
      </rPr>
      <t>Entidades del orden nacional y territorial:</t>
    </r>
    <r>
      <rPr>
        <sz val="10"/>
        <color rgb="FF002060"/>
        <rFont val="Arial"/>
        <family val="2"/>
      </rPr>
      <t xml:space="preserve"> Para obtener el puntaje, divida el número de sistemas de información que cuentan con mecanismos de auditoria y trazabilidad, sobre el total de sistemas de información de la entidad, y luego multiplique el resultado por 100.  (</t>
    </r>
    <r>
      <rPr>
        <u/>
        <sz val="10"/>
        <color rgb="FF002060"/>
        <rFont val="Arial"/>
        <family val="2"/>
      </rPr>
      <t>No use el símbolo % en su respuesta</t>
    </r>
    <r>
      <rPr>
        <sz val="10"/>
        <color rgb="FF002060"/>
        <rFont val="Arial"/>
        <family val="2"/>
      </rPr>
      <t>)</t>
    </r>
  </si>
  <si>
    <t>Indique el porcentaje de mantenimientos preventivos realizados a los servicios tecnológicos respecto del total de mantenimientos preventivos establecidos en el plan de mantenimiento de servicios tecnológicos</t>
  </si>
  <si>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mantenimientos preventivos realizados a los servicios tecnológicos, sobre el total de mantenimientos preventivos establecidos en el plan de mantenimiento de servicios tecnológicos, y luego multiplique el resultado por 100.  (</t>
    </r>
    <r>
      <rPr>
        <u/>
        <sz val="10"/>
        <color rgb="FF002060"/>
        <rFont val="Arial"/>
        <family val="2"/>
      </rPr>
      <t>No use el símbolo % en su respuesta</t>
    </r>
    <r>
      <rPr>
        <sz val="10"/>
        <color rgb="FF002060"/>
        <rFont val="Arial"/>
        <family val="2"/>
      </rPr>
      <t>)</t>
    </r>
  </si>
  <si>
    <t>Indique el porcentaje de proyectos de TI  a los cuales se aplicó una estrategia de uso y apropiación, con respecto al total de proyectos ejecutados durante el periodo evaluado</t>
  </si>
  <si>
    <r>
      <t xml:space="preserve">FORMA DE ASIGNAR EL PUNTAJE:
</t>
    </r>
    <r>
      <rPr>
        <b/>
        <sz val="10"/>
        <color rgb="FF002060"/>
        <rFont val="Arial"/>
        <family val="2"/>
      </rPr>
      <t>Entidades del orden nacional y territorial:</t>
    </r>
    <r>
      <rPr>
        <sz val="10"/>
        <color rgb="FF002060"/>
        <rFont val="Arial"/>
        <family val="2"/>
      </rPr>
      <t xml:space="preserve"> Para obtener el puntaje, divida el número de proyectos de TI  a los cuales se aplicó una estrategia de uso y apropiación, sobre el total de proyectos ejecutados durante el periodo evaIuado, y luego multiplique el resultado por 100.  (</t>
    </r>
    <r>
      <rPr>
        <u/>
        <sz val="10"/>
        <color rgb="FF002060"/>
        <rFont val="Arial"/>
        <family val="2"/>
      </rPr>
      <t>No use el símbolo % en su respuesta</t>
    </r>
    <r>
      <rPr>
        <sz val="10"/>
        <color rgb="FF002060"/>
        <rFont val="Arial"/>
        <family val="2"/>
      </rPr>
      <t>)</t>
    </r>
  </si>
  <si>
    <t>La entidad desarrolló durante el periodo evaluado capacidades de gestión de TI que generen mayor eficiencia en la prestación del servicio al usuario (interno o externo)</t>
  </si>
  <si>
    <r>
      <t xml:space="preserve">FORMA DE ASIGNAR EL PUNTAJE:
</t>
    </r>
    <r>
      <rPr>
        <b/>
        <sz val="10"/>
        <color rgb="FF002060"/>
        <rFont val="Arial"/>
        <family val="2"/>
      </rPr>
      <t>Entidades del orden nacional y territorial:</t>
    </r>
    <r>
      <rPr>
        <sz val="10"/>
        <color rgb="FF002060"/>
        <rFont val="Arial"/>
        <family val="2"/>
      </rPr>
      <t xml:space="preserve"> Si la entidad desarrolló durante el periodo evaluado capacidades de gestión de TI que generen mayor eficiencia en la prestación del servicio al usuario (interno o externo) obtiene un puntaje de 100. De lo contrario, obtiene 0.</t>
    </r>
  </si>
  <si>
    <t xml:space="preserve">Seguridad y privacidad de la información </t>
  </si>
  <si>
    <t>Indicadores de Proceso
Logro: Definición del marco de seguridad y privacidad de la información y de los sistemas de información</t>
  </si>
  <si>
    <t>¿Durante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t>
  </si>
  <si>
    <r>
      <t xml:space="preserve">La fase de diagnóstico de privacidad puede servir como insumo al poder identificar qué información se tiene, dónde y en cabeza de quién está.
FORMA DE ASIGNAR EL PUNTAJE:
</t>
    </r>
    <r>
      <rPr>
        <b/>
        <sz val="10"/>
        <color rgb="FF002060"/>
        <rFont val="Arial"/>
        <family val="2"/>
      </rPr>
      <t xml:space="preserve">Entidades del orden nacional y territorial: </t>
    </r>
    <r>
      <rPr>
        <sz val="10"/>
        <color rgb="FF002060"/>
        <rFont val="Arial"/>
        <family val="2"/>
      </rPr>
      <t>Si la entidad generó un documento de diagnóstico, donde se identifica de manera clara el estado actual de la entidad en la implementación de Seguridad y Privacidad de la Información O determinó el estado actual de la  infraestructura tecnológica para desarrollar el plan de transición del protocolo IPv4 a IPv6, obtiene una puntuación de 50. 
Si generó un documento de diagnóstico, donde se identifica de manera clara el estado actual de la entidad en la implementación de Seguridad y Privacidad de la Información Y  determinó el estado actual de la  infraestructura tecnológica para desarrollar el plan de transición del protocolo IPv4 a IPv6, obtiene una puntuación de 100. Si no ha hecho ninguna de las 2 acciones, obtiene 0.</t>
    </r>
  </si>
  <si>
    <t>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t>
  </si>
  <si>
    <r>
      <t xml:space="preserve">La Política de Seguridad y Privacidad de la información está contenida en un documento de alto nivel que incluye la voluntad de la Alta Dirección de la Entidad para apoyar la implementación del Modelo de Seguridad y Privacidad de la Información.
La política debe contener una declaración general por parte de la administración, donde se especifique sus objetivos, alcance, nivel de cumplimiento.
La política debe ser aprobada y divulgada al interior de la entidad. Entiéndase por política la declaración de la alta Dirección de la entidad de su compromiso en la implementación de la seguridad y privacidad de la información.
Manual de políticas, donde se describe los objetivos, alcances y el nivel de cumplimiento, que garanticen el adecuado uso de los Activos de información al interior de la Entidad; definiendo las responsabilidades generales y específicas para la gestión de la seguridad de la información. Entiéndase que el Manual de Políticas contiene el conjunto de lineamientos que serán implementados en la entidad y que definen la forma de implementar la seguridad y privacidad de la información en la entidad para dar cumplimiento a la declaración del compromiso de la alta Dirección de la entidad
FORMA DE ASIGNAR EL PUNTAJE:
</t>
    </r>
    <r>
      <rPr>
        <b/>
        <sz val="10"/>
        <color rgb="FF002060"/>
        <rFont val="Arial"/>
        <family val="2"/>
      </rPr>
      <t xml:space="preserve">Entidades del orden nacional y territorial: </t>
    </r>
    <r>
      <rPr>
        <sz val="10"/>
        <color rgb="FF002060"/>
        <rFont val="Arial"/>
        <family val="2"/>
      </rPr>
      <t>Calcule por separado:
1. Si la política de seguridad y privacidad de la información se encuentra alineada con  los objetivos estratégicos de la entidad (opción b) Y define los objetivos y da alcance a todos los procesos (opción c), obtiene un puntaje de 100. Si la política de seguridad y privacidad de la información se encuentra alineada con  los objetivos estratégicos de la entidad (opción b) O define los objetivos y da alcance a todos los procesos (opción c), obtiene un puntaje de 50.
2. Si el documento o manual con las políticas de seguridad y privacidad de la información se encontraba en construcción (opción a), la entidad obtiene un puntaje de 25. Si estaba en revisión (opción b), obtiene 50. Si estaba en aprobación (opción c),  obtiene 75. Si estaba revisado, aprobado y divulgado por el comité institucional de desarrollo administrativo o el que haga sus veces (opción d), obtiene 100.
Luego sume los dos resultados obtenidos de los cálculos anteriores y divida en 2.</t>
    </r>
  </si>
  <si>
    <t>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t>
  </si>
  <si>
    <t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t>
  </si>
  <si>
    <r>
      <t xml:space="preserve">Teniendo en cuenta que los temas de seguridad y privacidad de la información se tratan en los comités del modelo integrado de gestión, se hace necesario que la entidad formalice este procedimiento.
Para mayor información, consulte la Guía No. 4, llamada Roles y Responsabilidad de Seguridad de la Información establece las funciones que debe tener el Comité de Desarrollo Administrativo o quien haga sus veces en materia de seguridad de la información.
FORMA DE ASIGNAR EL PUNTAJE:
</t>
    </r>
    <r>
      <rPr>
        <b/>
        <sz val="10"/>
        <color rgb="FF002060"/>
        <rFont val="Arial"/>
        <family val="2"/>
      </rPr>
      <t xml:space="preserve">Entidades del orden nacional y territorial: </t>
    </r>
    <r>
      <rPr>
        <sz val="10"/>
        <color rgb="FF002060"/>
        <rFont val="Arial"/>
        <family val="2"/>
      </rPr>
      <t>Sí la Entidad cuenta con un acto administrativo a través del cual se crean o se modifican las funciones del comité institucional de desarrollo administrativo o el que haga sus veces, donde se incluyen los temas de seguridad y privacidad de la información, obtiene un puntaje de 100. En caso contrario, obtiene 0.</t>
    </r>
  </si>
  <si>
    <t>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t>
  </si>
  <si>
    <r>
      <t xml:space="preserve">La entidad debe desarrollar una metodología de gestión de activos que le permita generar un inventario de activos de información exacto, actualizado y consistente, que a su vez permita definir la criticidad de los activos de información, sus propietarios, custodios y usuarios.
Para mayor información consulte la Guía No 5 - Gestión De Activos,  disponible en el siguiente enlace: https://www.mintic.gov.co/gestionti/615/articles-5482_G5_Gestion_Clasificacion.pdf 
Activo de Información: En relación con la privacidad de la información, se refiere al activo que contiene información pública que el sujeto obligado genere, obtenga, adquiera, transforme o controle en su calidad de tal.
FORMA DE ASIGNAR EL PUNTAJE: 
</t>
    </r>
    <r>
      <rPr>
        <b/>
        <sz val="10"/>
        <color rgb="FF002060"/>
        <rFont val="Arial"/>
        <family val="2"/>
      </rPr>
      <t>Entidades del orden nacional y territorial:</t>
    </r>
    <r>
      <rPr>
        <sz val="10"/>
        <color rgb="FF002060"/>
        <rFont val="Arial"/>
        <family val="2"/>
      </rPr>
      <t xml:space="preserve"> Calcule por separado:
1. Si la entidad cuenta con una metodología de gestión de activos de información donde se tienen en cuenta  aspectos como: cumplimiento legal, fechas de actualización, propietarios y criticidad de los activos, en construcción, obtiene un puntaje de 25.  Si cuenta con una metodología de gestión de activos de información donde se tienen en cuenta  aspectos como: cumplimiento legal, fechas de actualización, propietarios y criticidad de los activos,  en revisión, obtiene 50. Si  la entidad cuenta con una metodología de gestión de activos de información donde se tienen en cuenta  aspectos como: cumplimiento legal, fechas de actualización, propietarios y criticidad de los activos, en aprobación, obtiene 75. Si  la entidad cuenta con una metodología de gestión de activos de información donde se tienen en cuenta  aspectos como: cumplimiento legal, fechas de actualización, propietarios y criticidad de los activos, revisada, aprobada y divulgado por comité institucional de desarrollo administrativo o el que haga sus veces, obtiene 100. En caso contrario, obtiene 0.
2. Si la entidad cuenta con un inventario de activos de información acorde a la metodología planteada, obtiene un puntaje de 100.  Síestá en desarrollo o en proceso de elaboración de un inventario de activos de información acorde a la metodología planteada, obtiene un puntaje de 50. De lo contrario, obtiene 0.
Luego, sume los resultados obtenidos en las 2 operaciones anteriores y divida en 2</t>
    </r>
  </si>
  <si>
    <t>En el periodo evaluado, la entidad contó con un inventario de activos de información acorde a la metodología planteada
a. Sí
b. En Desarrollo/En proceso
c. No.</t>
  </si>
  <si>
    <t>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t>
  </si>
  <si>
    <r>
      <t xml:space="preserve">La entidad debe definir una metodología de gestión del riesgo enfocada a procesos, que le permita identificar, evaluar, tratar y dar seguimiento a los riesgos de seguridad de la información a los que estén expuestos los activos, así como la declaración de aplicabilidad. Para conseguir una integración adecuada entre el MSPI y la guía de gestión del riesgo emitida por el DAFP respecto a este procedimiento, se recomienda emplear los criterios de evaluación (impacto y probabilidad) y niveles de riesgo emitidos por esta entidad.
Para la elaboración del plan de tratamiento de riesgos y la declaración de aplicabilidad, puede emplearse la Guía No 8 - Controles de Seguridad, disponible en el siguiente enlace: https://www.mintic.gov.co/gestionti/615/articles-5482_G8_Controles_Seguridad.pdf
FORMA DE ASIGNAR EL PUNTAJE:
</t>
    </r>
    <r>
      <rPr>
        <b/>
        <sz val="10"/>
        <color rgb="FF002060"/>
        <rFont val="Arial"/>
        <family val="2"/>
      </rPr>
      <t xml:space="preserve">Entidades del orden nacional y territorial: </t>
    </r>
    <r>
      <rPr>
        <sz val="10"/>
        <color rgb="FF002060"/>
        <rFont val="Arial"/>
        <family val="2"/>
      </rPr>
      <t>Calcule por separado:
1. Si la entidad contó con la metodología formalizada para la gestión de los riesgos de seguridad y privacidad de la información(opción b), Y con el plan de tratamiento del riesgo establecido (opción d) Y con la declaración de aplicabilidad definida (opción f), obtiene un puntaje de  100. Si la entidad contó con la metodología formalizada para la gestión de los riesgos de seguridad y privacidad de la información (opción b),  Y con un avance del plan de tratamiento del riesgo (opción c), Y con la declaración de aplicabilidad en desarrollo (opción e), obtiene 75. Si la entidad contó con 3 de las opciones de respuesta, pero con una combinación diferente a las señaladas anteriormente, obtiene 50.  Si la entidad contó con 2 de las opciones de respuesta, cualquier combinación, obtiene 25. Si la entidad contó con 1 opción de respuesta, obtiene 12.5. Si no contó con ninguna opción de respuesta obtiene 0.
2. Si la entidad realizó  la identificación, análisis y evaluación de los riesgos de seguridad y privacidad de la información conforme a la metodología planteada, obtiene un puntaje de 100. Si está en desarrollo o en proceso, obtiene 50. De lo contrario, obtiene 0. 
3. Si el documento del plan de diagnóstico y estrategia de transición de IPv4 a IPv6, se encuentra en construcción, obtiene un puntaje de 25. Si está en revisión, obtiene 50. Si está en aprobación, obtiene 75. Si ya está revisado, aprobado y divulgado por el comité institucional de desarrollo o el que haga sus veces, obtiene 100.
Luego, sume los resultados obtenidos en las 3 operaciones anteriores y divida en 3.</t>
    </r>
  </si>
  <si>
    <t>En el periodo evaluado, la entidad realizó la identificación, análisis y evaluación de los riesgos de seguridad y privacidad de la información conforme a la metodología planteada
a. Sí
b. En Desarrollo/En Proceso
b. No</t>
  </si>
  <si>
    <t>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t>
  </si>
  <si>
    <t>La entidad formuló un plan de capacitación, sensibilización y comunicación de las políticas y buenas prácticas que mitiguen los riesgos de seguridad de la información a los que están expuestos los funcionarios</t>
  </si>
  <si>
    <r>
      <t xml:space="preserve">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t>
    </r>
    <r>
      <rPr>
        <b/>
        <sz val="10"/>
        <color rgb="FF002060"/>
        <rFont val="Arial"/>
        <family val="2"/>
      </rPr>
      <t>Entidades del orden nacional y territorial:</t>
    </r>
    <r>
      <rPr>
        <sz val="10"/>
        <color rgb="FF002060"/>
        <rFont val="Arial"/>
        <family val="2"/>
      </rPr>
      <t xml:space="preserve"> Calcule por separado:
1. Si la entidad contaba con un plan de capacitación, sensibilización y comunicación de las políticas y buenas prácticas que mitiguen los riesgos de seguridad de la información a los que están expuestos los funcionarios, obtiene un puntaje de 100.  En caso contrario, obtiene 0.
2.  Para obtener el puntaje, divida el número de actividades realizadas por la entidad en materia de apropiación de la Estrategia de Gobierno en línea, sobre el total de aspectos evaluados (4) enunciadas en los literales a hasta d, y luego multiplique el resultado por 100.
Luego, sume los resultados obtenidos en las 2 operaciones anteriores y divida en 2</t>
    </r>
  </si>
  <si>
    <t>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t>
  </si>
  <si>
    <t>Indicadores de Proceso
Logro: Plan de seguridad y privacidad de la información y de los sistemas de información</t>
  </si>
  <si>
    <t>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t>
  </si>
  <si>
    <t>La entidad debe identificar sus fortalezas de acuerdo a las actividades realizadas para implementar los temas de seguridad y privacidad de la información incluyendo  IPv6.
FORMA DE ASIGNAR EL PUNTAJE:
Si la entidad realizó alguna de las acciones que están entre los numerales (a) hasta (e), obtiene un puntaje de 20. Si realizó 2 de estas acciones, obtiene 40. Si realizó 3 de estas acciones obtiene 60. Si realizó 4 de estas acciones, obtiene 80. Si realizó las 5 acciones, obtiene 100. Si no realizó ninguna de las acciones, obtiene 0.</t>
  </si>
  <si>
    <t>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t>
  </si>
  <si>
    <r>
      <t xml:space="preserve">La entidad debe planificar, implementar y controlar los procesos necesarios para cumplir con los requisitos de seguridad y privacidad de la información que permitan implementar las acciones determinadas en el plan de tratamiento de riesgos.
FORMA DE ASIGNAR EL PUNTAJE:
</t>
    </r>
    <r>
      <rPr>
        <b/>
        <sz val="10"/>
        <color rgb="FF002060"/>
        <rFont val="Arial"/>
        <family val="2"/>
      </rPr>
      <t xml:space="preserve">Entidades del orden nacional y territorial: </t>
    </r>
    <r>
      <rPr>
        <sz val="10"/>
        <color rgb="FF002060"/>
        <rFont val="Arial"/>
        <family val="2"/>
      </rPr>
      <t>Si la entidad generó y aprobó el plan control operacional, en el cual se indica la metodología para implementar las medidas de seguridad definidas en el plan de tratamiento de riesgos (opción b), generó y aprobó los informes relacionados con la implementación de los controles de seguridad y privacidad de la información (opción d) y definió y aprobó los indicadores de gestión y cumplimiento que permitan identificar si la implementación del MSPI es eficiente, eficaz y efectiva (opción f), obtiene 100.
Si la entidad generó y aprobó el plan control operacional, en el cual se indica la metodología para implementar las medidas de seguridad definidas en el plan de tratamiento de riesgos (opción b), está construyendo los informes relacionados con la implementación de los controles de seguridad y privacidad de la información (opción c), y está definiendo los indicadores de gestión y cumplimiento que permitan identificar si la implementación del MSPI es eficiente, eficaz y efectiva (opción e), obtiene 75.
Si la entidad realizó 3 acciones en combinaciones distintas a las anteriores, obtiene 50.
Si la entidad realizó 2 acciones en combinaciones, obtiene 25.
Si la entidad realizó 1 acción, obtiene 12,5.
Si no hizo ninguna acción, obtiene 0</t>
    </r>
  </si>
  <si>
    <t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t>
  </si>
  <si>
    <t>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Entidades del orden nacional y territorial: 
Si la Entidad realizó la Formulación del plan de comunicación, sensibilización y capacitación en lo referente a seguridad y privacidad de la información (opción a), obtiene 25. 
Si la entidad realizó la Formulación y la ejecución del plan de comunicación, sensibilización y capacitación en lo referente a seguridad y privacidad de la información, sin tener en cuenta la caracterización de grupos focales (Usuarios, Directivos, Técnicos y Terceros) (opciones a y b), obtiene 50.  
Si la entidad realizó la Formulación y la ejecución del plan de comunicación, sensibilización y capacitación en lo referente a seguridad y privacidad de la información con base en la caracterización de grupos focales (Usuarios, Directivos, Técnicos y Terceros) (opciones a y c), obtiene 100.
Si la entidad no tiene el plan de comunicación, sensibilización y capacitación en lo referente a seguridad y privacidad de la información, obtiene 0.</t>
  </si>
  <si>
    <t>Indicadores de Proceso Logro: Monitoreo y mejoramiento continuo</t>
  </si>
  <si>
    <t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t>
  </si>
  <si>
    <r>
      <t xml:space="preserve">El proceso de seguimiento y monitoreo del MSPI se hace con base a los resultados que arrojan los indicadores de la seguridad de la información propuestos para verificación de la efectividad, la eficiencia y la eficacia de las acciones implementadas.
Guía No 16 – Evaluación del desempeño: http://www.mintic.gov.co/gestionti/615/articles-5482_G16_evaluaciondesempeno.pdf
Guía No 15 – Guía de Auditoría: https://www.mintic.gov.co/gestionti/615/articles-5482_G15_Auditoria.pdf
FORMA DE ASIGNAR EL PUNTAJE:
</t>
    </r>
    <r>
      <rPr>
        <b/>
        <sz val="10"/>
        <color rgb="FF002060"/>
        <rFont val="Arial"/>
        <family val="2"/>
      </rPr>
      <t xml:space="preserve">Entidades del orden nacional y territorial: </t>
    </r>
    <r>
      <rPr>
        <sz val="10"/>
        <color rgb="FF002060"/>
        <rFont val="Arial"/>
        <family val="2"/>
      </rPr>
      <t>Calcule de forma separada:
1. Si se revisaron periódicamente los compromisos establecidos para ejecutar el plan de tratamiento de riesgos (opción a) obtiene un puntaje de 100
2. Si la entidad  realizó seguimiento a la medición de efectividad de los controles (opción b), O determinó la eficacia en la gestión de incidentes de seguridad de la información en la entidad (opción c) obtiene un puntaje de 100
3. Si la entidad formuló el plan de seguimiento, evaluación y análisis de resultados del MSPI, teniendo en cuenta los indicadores de gestión y cumplimiento (opción d) O si la entidad formuló los planes de auditoria para la revisión y verificación e la gestión de la seguridad y privacidad de la información al interior de la entidad. (opción e)  obtiene un puntaje de 100
4. Si la entidad realizó seguimiento y control a la implementación del MSPI, por parte del comité institucional de desarrollo administrativo o el que haga sus veces (opción f) obtiene un puntaje de 100
Luego, sume los resultados obtenidos en las 4 operaciones anteriores y divida en 4. Si la entidad no realiza ninguna de estas actividades, obtiene 0.</t>
    </r>
  </si>
  <si>
    <t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t>
  </si>
  <si>
    <r>
      <t xml:space="preserve">En esta fase la Entidad debe consolidar los resultados obtenidos de la fase de evaluación de desempeño, para diseñar el plan de mejoramiento continuo de seguridad y privacidad de la información, tomando las acciones oportunas para mitigar las debilidades identificadas.
Los instrumentos que deben consultar las entidades para esta etapa son:
Resultados de la ejecución del Plan de Revisión y Seguimiento, a la Implementación del MSPI.
Resultados del plan de ejecución de auditorías y revisiones independientes al MSPI.
Para mayor información, consulte la Guía No 17 – Mejora Continua, disponible en el siguiente enlace: https://www.mintic.gov.co/gestionti/615/articles-5482_G17_Mejora_continua.pdf
FORMA DE ASIGNAR EL PUNTAJE:
</t>
    </r>
    <r>
      <rPr>
        <b/>
        <sz val="10"/>
        <color rgb="FF002060"/>
        <rFont val="Arial"/>
        <family val="2"/>
      </rPr>
      <t xml:space="preserve">Entidades del orden nacional y territorial: </t>
    </r>
    <r>
      <rPr>
        <sz val="10"/>
        <color rgb="FF002060"/>
        <rFont val="Arial"/>
        <family val="2"/>
      </rPr>
      <t>Calcule de forma separada:
1. Si la entidad determinó las posibles acciones correctivas derivadas de los hallazgos o debilidades identificadas en la evaluación del desempeño de la seguridad y privacidad de la información al interior de la entidad, obtiene 100. En caso contrario, obtiene 0.
2. Si la entidad implementó las acciones correctivas y los planes de mejora de la seguridad y privacidad de la información al interior de la entidad, obtiene un puntaje de 100. En caso contrario, obtiene 0.
3. Si la entidad determinó si las acciones correctivas aplicadas son las adecuadas para gestionar los hallazgos y debilidades identificadas en seguridad y privacidad de la información al interior de la entidad, obtiene un puntaje de 100. De lo contrario, obtiene 0.
Luego, sume los resultados de las 3 operaciones realizadas anteriormente y divida en 3,</t>
    </r>
  </si>
  <si>
    <t>Indicadores de resultado Seguridad y Privacidad de la Información</t>
  </si>
  <si>
    <t>La entidad contó con un proceso de identificación de infraestructura crítica, lo aplicó y comunicó los resultados a las partes interesadas</t>
  </si>
  <si>
    <r>
      <t xml:space="preserve">Esta pregunta se puede responder con base a la valoración de activos que está haciendo en la entidad puesto que hasta este año se oficializa el catálogo de infraestructuras críticas y se inicia con su identificación oficial.
Es una pregunta informativa sobre identificación y clasificación de activos.
FORMA DE ASIGNAR EL PUNTAJE:
</t>
    </r>
    <r>
      <rPr>
        <b/>
        <sz val="10"/>
        <color rgb="FF002060"/>
        <rFont val="Arial"/>
        <family val="2"/>
      </rPr>
      <t>Entidades del orden nacional y territorial</t>
    </r>
    <r>
      <rPr>
        <sz val="10"/>
        <color rgb="FF002060"/>
        <rFont val="Arial"/>
        <family val="2"/>
      </rPr>
      <t xml:space="preserve">
Si la entidad a entidad contó con un proceso de identificación de infraestructura crítica, lo aplicó y comunicó los resultados a las partes interesadas, obtiene un puntaje de 100. De lo contrario obtiene 0.
</t>
    </r>
  </si>
  <si>
    <t>Indique si el tiempo en promedio que demoró la entidad en corregir sus vulnerabilidades luego de ser reportadas por el COLCERT tardó:
a. Minutos
b. Horas
c. Días
d. Semanas
e. La entidad no ha recibido reporte de COLCERT</t>
  </si>
  <si>
    <r>
      <t xml:space="preserve">Se hace necesario que las entidades y el Colcert tengan un mayor relacionamiento, así que debemos empezar a medir la efectividad de la comunicación y así poder tener acciones de mejora al respecto.
FORMA DE ASIGNAR EL PUNTAJE:
</t>
    </r>
    <r>
      <rPr>
        <b/>
        <sz val="10"/>
        <color rgb="FF002060"/>
        <rFont val="Arial"/>
        <family val="2"/>
      </rPr>
      <t xml:space="preserve">Entidades del orden nacional y territorial: </t>
    </r>
    <r>
      <rPr>
        <sz val="10"/>
        <color rgb="FF002060"/>
        <rFont val="Arial"/>
        <family val="2"/>
      </rPr>
      <t>Si demoró minutos, obtiene un puntaje de 100. Si demoró horas, obtiene 75. Si demoró días, obtiene 50. Si demoró semanas, obtiene 25. (Si la Entidad no ha recibido reporte de COLCERT esta actividad no aplica. En consecuencia, no deberá tenerse en cuenta para el cálculo de los indicadores de resultado de Seguridad y Privacidad de la Información)</t>
    </r>
  </si>
  <si>
    <t>La entidad intercambió información de incidentes de seguridad con la entidad cabeza de sector o de ser necesario con el Colcert.</t>
  </si>
  <si>
    <r>
      <t xml:space="preserve">Es necesario que las entidades midan y gestionen sus incidentes de seguridad y privacidad de la información, de la misma forma es necesario hacer una medición continua de los mismos para tener una base consolidada. 
FORMA DE ASIGNAR EL PUNTAJE:
</t>
    </r>
    <r>
      <rPr>
        <b/>
        <sz val="10"/>
        <color rgb="FF002060"/>
        <rFont val="Arial"/>
        <family val="2"/>
      </rPr>
      <t xml:space="preserve">Entidades del orden nacional y territorial: </t>
    </r>
    <r>
      <rPr>
        <sz val="10"/>
        <color rgb="FF002060"/>
        <rFont val="Arial"/>
        <family val="2"/>
      </rPr>
      <t>Si la entidad intercambió información de incidentes de seguridad con la entidad cabeza de sector o de ser necesario con el Colcert, obtiene 100. De lo contrario, obtiene 0.
(Si la Entidad no ha identificado incidentes, esta actividad no aplica. En consecuencia, no deberá tenerse en cuenta para el cálculo de los indicadores de resultado de Seguridad y Privacidad de la Información)</t>
    </r>
  </si>
  <si>
    <t>AUTODIAGNÓSTICO DE GESTIÓN POLÍTICA DE TRANSPARENCIA Y ACCESO A LA INFORMACIÓN</t>
  </si>
  <si>
    <t xml:space="preserve">Transparencia y acceso a la información </t>
  </si>
  <si>
    <t>Transparencia pasiva</t>
  </si>
  <si>
    <t xml:space="preserve">La entidad garantiza la atención a la ciudadanía por lo menos 40 horas a la semana </t>
  </si>
  <si>
    <t xml:space="preserve">La entidad cuenta con una dependencia encargada exclusivamente de atención al ciudadano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</si>
  <si>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</si>
  <si>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</si>
  <si>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La entidad responde los derechos de petición de consulta en un plazo máximo de 30 días hábiles después de la recepción </t>
  </si>
  <si>
    <t xml:space="preserve">La entidad conoce el número de días hábiles que se demora en promedio la respuesta de una solicitud de información </t>
  </si>
  <si>
    <t xml:space="preserve">En los casos en el que se requiera o en los que el ciudadano desee respuesta física de su solicitud de información, la entidad sólo cobra el costo de reproducción de la información. Ejemplo: costo de las fotocopias o del CD. </t>
  </si>
  <si>
    <t>La realización de trámites por parte de los ciudadanos es sencilla</t>
  </si>
  <si>
    <t xml:space="preserve">La presentación de PQRS por parte de la ciudadanía es sencilla </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</si>
  <si>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</si>
  <si>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</si>
  <si>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</si>
  <si>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</si>
  <si>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</si>
  <si>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</si>
  <si>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</si>
  <si>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</si>
  <si>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Cuenta en su página Web con formatos para la recepción de peticiones, quejas, reclamos y denuncias</t>
  </si>
  <si>
    <t xml:space="preserve">Transparencia activa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</si>
  <si>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</si>
  <si>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</si>
  <si>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</si>
  <si>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</si>
  <si>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</si>
  <si>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 xml:space="preserve">La entidad lleva registro del número de personas que participan en los espacios ciudadanos como los de rendición de cuentas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</si>
  <si>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</si>
  <si>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</si>
  <si>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</si>
  <si>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</si>
  <si>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construye a su interior el Plan Anticorrución y de Atención al Ciudadano de manera participativa, es decir, teniendo en cuenta las observaciones y recomendaciones de sus funcionarios </t>
  </si>
  <si>
    <t xml:space="preserve">La entidad implementa el Plan Anticorrupción y de Atención al Ciudadano de forma efectiva a su quehacer diario </t>
  </si>
  <si>
    <t>Existe en el sitio web oficial de la Entidad una sección identificada con el nombre de "Transparencia y Acceso a la Información Pública"</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</si>
  <si>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</si>
  <si>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</si>
  <si>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</si>
  <si>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</si>
  <si>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</si>
  <si>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</si>
  <si>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</si>
  <si>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</si>
  <si>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</si>
  <si>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</si>
  <si>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</si>
  <si>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</si>
  <si>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</si>
  <si>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</si>
  <si>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</si>
  <si>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</si>
  <si>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La entidad ha publicado en su sitio Web de Transparencia y acceso a la información la ejecución presupuestal histórica anual</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</si>
  <si>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</si>
  <si>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</si>
  <si>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</si>
  <si>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</si>
  <si>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</si>
  <si>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</si>
  <si>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</si>
  <si>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</si>
  <si>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</si>
  <si>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</si>
  <si>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</si>
  <si>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</si>
  <si>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entes de control que vigilan la entidad</t>
  </si>
  <si>
    <t>La entidad ha publicado en su sitio Web de Transparencia y acceso a la información los informes de gestión, evaluación y auditoría</t>
  </si>
  <si>
    <t>La entidad publica su gestión contractual con cargo a recursos públicos en el SECOP</t>
  </si>
  <si>
    <t>La Entidad ha promovido a su interior la Ley de Transparencia y acceso a la Información Pública (Ley 1712 de 2014)</t>
  </si>
  <si>
    <t>La entidad publica sus bases de datos abiertos en el sitio web www.datos.gov.co</t>
  </si>
  <si>
    <t>Seguimiento acceso a la información pública</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</si>
  <si>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</si>
  <si>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</si>
  <si>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</si>
  <si>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</si>
  <si>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Divulgación política de seguridad de la información y de protección de datos personales</t>
  </si>
  <si>
    <t>La entidad tiene una política de seguridad de la información construida, aprobada e implementada</t>
  </si>
  <si>
    <t xml:space="preserve">La entidad tiene la política de seguridad de la información publicada en la sección de Transparencia y acceso a la información de su sitio Web oficial </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</si>
  <si>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</si>
  <si>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</si>
  <si>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Gestión documental para el acceso a la información pública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</si>
  <si>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</si>
  <si>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</si>
  <si>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</si>
  <si>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 xml:space="preserve">La información que maneja la entidad es clara, confiable, es de fácil consulta  y se actualiza de manera constante </t>
  </si>
  <si>
    <t>La gestión documental hace parte de las actividades administrativas, técnicas y de planeación de la Entidad</t>
  </si>
  <si>
    <t xml:space="preserve">Instrumentos gestión de la información </t>
  </si>
  <si>
    <t>La entidad ha construido, implementado y aprobado por medio de acto administrativo el Índice de Información Reservada y Clasificada de la entidad</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</si>
  <si>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</si>
  <si>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</si>
  <si>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</si>
  <si>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construido, implementado y aprobado por medio de acto administrativo el Registro de Activos de Información de la entidad</t>
  </si>
  <si>
    <t>La entidad ha publicado el Registro de Activos de Información de la entidad en la sección de Transparencia y acceso a la información pública de su sitio Web oficial</t>
  </si>
  <si>
    <t>La entidad ha construido, implementado y aprobado por medio de acto administrativo el Programa de Gestión Documental de la entidad</t>
  </si>
  <si>
    <t>La entidad ha publicado el Programa de Gestión Documental de la entidad en la sección de Transparencia y acceso a la información pública de su sitio Web oficial</t>
  </si>
  <si>
    <t xml:space="preserve">Criterios diferenciales de accesibilidad a la información pública </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</si>
  <si>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</si>
  <si>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</si>
  <si>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</si>
  <si>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</si>
  <si>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Los espacios físicos de la organización se han adecuado para que sean fácilmente accesibles para personas en condición de discapacidad</t>
  </si>
  <si>
    <t xml:space="preserve">Conocimientos y criterios sobre transparencia y acceso a la información pública </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</si>
  <si>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</si>
  <si>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</si>
  <si>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</si>
  <si>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</si>
  <si>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de que su compromiso principal es con los ciudadanos </t>
  </si>
  <si>
    <t xml:space="preserve">Los funcionarios son conscientes que la transparencia y el acceso a la información pública son fundamentales para la modernización del Estado </t>
  </si>
  <si>
    <t>SECRETARÍA DE MOVILIDAD</t>
  </si>
  <si>
    <t>AUTODIAGNÓSTICO DE SERVICIO AL CIUDADANO</t>
  </si>
  <si>
    <t>Servicio al Ciudadano</t>
  </si>
  <si>
    <t xml:space="preserve">Caracterización usuarios y medición de percepción </t>
  </si>
  <si>
    <t>La entidad ha realizado caracterización de ciudadanos, usuarios o grupos de interés atendidos</t>
  </si>
  <si>
    <t>La entidad determina, recopila y analiza los datos sobre la percepción del cliente o usuario, con respecto a los productos o servicios ofrecidos y si estos cumplen sus expectativas.</t>
  </si>
  <si>
    <t>La entidad determina, recopila y analiza los datos sobre la percepción del cliente o usuario, con respecto a los trámites y procedimientos de cara al ciudadano.</t>
  </si>
  <si>
    <t>Formalidad de la dependencia o área</t>
  </si>
  <si>
    <t>La entidad cuenta con una dependencia o área formal encargada de recibir, tramitar y resolver las quejas, sugerencias y reclamos que los ciudadanos formulen.</t>
  </si>
  <si>
    <t>La dependencia de Servicio al Ciudadano es la encargada de dar orientación sobre los trámites y servicios de la entidad.</t>
  </si>
  <si>
    <t>La política de Transparencia, Participación y Servicio al Ciudadano se incluye en el Plan Estratégico Sectorial y en el Plan Estratégico Institucional.</t>
  </si>
  <si>
    <t>En el Comité Institucional de Desarrollo Administrativo se incluyen temas relacionados con Servicio al Ciudadano.</t>
  </si>
  <si>
    <t xml:space="preserve">Procesos </t>
  </si>
  <si>
    <t>La entidad cuenta con procesos o procedimientos de servicio al ciudadano documentados e implementados (peticiones, quejas, reclamos y denuncias, trámites y servicios)</t>
  </si>
  <si>
    <t>La entidad aplica el procedimiento para las peticiones incompletas</t>
  </si>
  <si>
    <t xml:space="preserve">Atención incluyente y accesibilidad </t>
  </si>
  <si>
    <t>La entidad efectúa ajustes razonables para garantizar la accesibilidad a los espacios físicos conforme a lo establecido en la NTC 6047</t>
  </si>
  <si>
    <t>La entidad implementa acciones para garantizar una atención accesible, contemplando las necesidades de la población con discapacidades como:
- Visual
- Auditiva
- Cognitiva
- Mental
- Sordoceguera
- Múltiple
- Física o motora</t>
  </si>
  <si>
    <t>La entidad incluyó dentro de su plan de desarrollo o plan institucional, acciones para garantizar el acceso real y efectivo de las personas con discapacidad a los servicios que ofrece</t>
  </si>
  <si>
    <t>OAP</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</si>
  <si>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</si>
  <si>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La entidad incorpora en su presupuesto recursos destinados para garantizar el acceso real y efectivo de las personas con discapacidad a los servicios que ofrece</t>
  </si>
  <si>
    <t>Sistemas de información</t>
  </si>
  <si>
    <t>La entidad cuenta con un sistema de información para el registro ordenado y la gestión de peticiones, quejas, reclamos y denuncias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</si>
  <si>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</si>
  <si>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La entidad habilitó consulta en línea de bases de datos con información relevante para el ciudadano</t>
  </si>
  <si>
    <t>La entidad organiza su información, trámites y servicios a través de ventanillas únicas virtuales</t>
  </si>
  <si>
    <t>Publicación de información</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</si>
  <si>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</si>
  <si>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</si>
  <si>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El sitio web cuenta con información dirigida a diferentes grupos de población</t>
  </si>
  <si>
    <t>La entidad actualiza frecuentemente la información sobre la oferta Institucional en los diferentes canales de atención</t>
  </si>
  <si>
    <t>Canales de atención</t>
  </si>
  <si>
    <t>La entidad cuenta con los canales y/o espacios suficientes y adecuados para interactuar con ciudadanos, usuarios o grupos de interés.</t>
  </si>
  <si>
    <t>La entidad ha implementado protocolos de servicio en todos los canales dispuestos para la atención ciudadana</t>
  </si>
  <si>
    <t>La entidad garantiza atención por lo menos durante 40 horas a la semana</t>
  </si>
  <si>
    <t>La entidad tiene establecido un sistema de turnos acorde con las necesidades del servicio</t>
  </si>
  <si>
    <t>La entidad publica y mantiene actualizada la carta de trato digno al usuario, en la que se indiquen sus derechos y los medios dispuestos para garantizarlos.</t>
  </si>
  <si>
    <t>La entidad dispone de oficinas o ventanillas únicas en donde se realice la totalidad de la actuación administrativa que implique la presencia del peticionario</t>
  </si>
  <si>
    <t xml:space="preserve">Protección de datos personales </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</si>
  <si>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</si>
  <si>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</si>
  <si>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cuenta con la autorización del ciudadano para la recolección de los datos personales</t>
  </si>
  <si>
    <t>La entidad permite al titular de la información, conocer en cualquier momento la información que exista sobre él en sus bancos de datos.</t>
  </si>
  <si>
    <t>Sobre comparendos</t>
  </si>
  <si>
    <t>La entidad conserva la información bajo condiciones de seguridad para impedir su adulteración, pérdida, consulta, uso o acceso no autorizado o fraudulento.</t>
  </si>
  <si>
    <t>La entidad procede a la supresión de los datos personales una vez cumplida la finalidad del tratamiento de los mismos.</t>
  </si>
  <si>
    <t xml:space="preserve">Gestión de PQRSD </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</si>
  <si>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</si>
  <si>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</si>
  <si>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</si>
  <si>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actualizó su reglamento de peticiones, quejas y reclamos, lineamientos para la atención y gestión de peticiones verbales en lenguas nativas, de acuerdo con el decreto 1166 de 2016.</t>
  </si>
  <si>
    <t>Esta en construcción</t>
  </si>
  <si>
    <t>La entidad dispone de mecanismos para recibir y tramitar las peticiones interpuestas en lenguas nativas o dialectos oficiales de Colombia, diferentes al español.</t>
  </si>
  <si>
    <t>La entidad cuenta con mecanismos para dar prioridad a las peticiones relacionadas con:
- El reconocimiento de un derecho fundamental
- Peticiones presentadas por menores de edad
- Peticiones presentadas por periodistas</t>
  </si>
  <si>
    <t>En caso de desistimiento tácito de una petición, la entidad expide el acto administrativo a través del cual se decreta dicha situación</t>
  </si>
  <si>
    <t>La entidad elabora informes de peticiones, quejas, reclamos, sugerencias y denuncias con una frecuencia trimestral o mayor.</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</si>
  <si>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</si>
  <si>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La entidad cumple con los términos legales para responder las peticiones y consultas</t>
  </si>
  <si>
    <t>La entidad da trámite a las peticiones anónimas</t>
  </si>
  <si>
    <t xml:space="preserve">Gestión del talento humano </t>
  </si>
  <si>
    <t>La entidad cuenta con mecanismos de evaluación periódica del desempeño de sus servidores en torno al servicio al ciudadano</t>
  </si>
  <si>
    <t>Dentro de los temas que se incluyeron en el Plan Institucional de Capacitación de la vigencia, se tuvo en cuenta todo lo relacionado con la politica de servicio al ciudadano</t>
  </si>
  <si>
    <t>Control</t>
  </si>
  <si>
    <t xml:space="preserve">La Oficina de Control Interno vigila que la dependencia de servicio al ciudadano, preste atención al ciudadano de acuerdo con las normas legales vigentes    </t>
  </si>
  <si>
    <t>La    Oficina de Control realiza un informe semestral sobre el cumplimiento de las obligaciones legales por parte de la dependencia de servicio al ciudadano</t>
  </si>
  <si>
    <t>Buenas prácticas</t>
  </si>
  <si>
    <t>La entidad atiende en jornada contínua</t>
  </si>
  <si>
    <t>La entidad atiende en horarios adicionales</t>
  </si>
  <si>
    <t>La entidad ofreció la posibilidad de realizar peticiones, quejas, reclamos y denuncias a través de dispositivos móviles</t>
  </si>
  <si>
    <t>nde se realice la totalidad de la</t>
  </si>
  <si>
    <t>actuación administrativa que implique la presencia del peticionario?</t>
  </si>
  <si>
    <t>AUTODIAGNÓSTICO DE GESTIÓN TRÁMITES</t>
  </si>
  <si>
    <t>Portafolio de oferta institucional (trámites y otros procedimientos administrativos) identificado y difundido</t>
  </si>
  <si>
    <t>Construir el inventario de trámites y otros procedimientos administrativos</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</si>
  <si>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</si>
  <si>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</si>
  <si>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</si>
  <si>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</si>
  <si>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</si>
  <si>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Registrar y actualizar trámites  y otros procedimientos administrativos en el SUIT</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</si>
  <si>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</si>
  <si>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</si>
  <si>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</si>
  <si>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</si>
  <si>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 xml:space="preserve">Difundir información de oferta institucional de trámites y otros </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</si>
  <si>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</si>
  <si>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</si>
  <si>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</si>
  <si>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</si>
  <si>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</si>
  <si>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</si>
  <si>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</si>
  <si>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</si>
  <si>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</si>
  <si>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</si>
  <si>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</si>
  <si>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</si>
  <si>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</si>
  <si>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</si>
  <si>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</si>
  <si>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</si>
  <si>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</si>
  <si>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Estrategia de racionalización de trámites formulada e implementada</t>
  </si>
  <si>
    <t>Formular la estrategia de racionalización de trámites</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</si>
  <si>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</si>
  <si>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</si>
  <si>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Implementar acciones de racionalización  normativas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</si>
  <si>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</si>
  <si>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</si>
  <si>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</si>
  <si>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administrativas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</si>
  <si>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</si>
  <si>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</si>
  <si>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que incorporen el uso de tecnologías de la información y las comunicaciones</t>
  </si>
  <si>
    <t>Implementar mejoras tecnológicas en la prestación del trámite</t>
  </si>
  <si>
    <t>Garantizar accesibilidad y usabilidad de los trámites en línea</t>
  </si>
  <si>
    <t>Implementar herramientas o mecanismos para compartir información entre sistemas de información o entre entidades</t>
  </si>
  <si>
    <t>Resultados de la racionalización cuantificados y difundidos</t>
  </si>
  <si>
    <t>Cuantificar el impacto de las acciones de racionalización para divulgarlos a la ciudadanía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</si>
  <si>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</si>
  <si>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</si>
  <si>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</si>
  <si>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</si>
  <si>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</si>
  <si>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 xml:space="preserve">Realizar campañas de apropiación de las mejoras internas y externas </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</si>
  <si>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</si>
  <si>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</si>
  <si>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AUTODIAGNÓSTICO DE GESTIÓN POLÍTICA DE PARTICIPACIÓN CIUDADANA</t>
  </si>
  <si>
    <t>Condiciones institucionales idóneas para la promoción de la participación ciudadana</t>
  </si>
  <si>
    <t>Realizar el diagnóstico del estado actual de la participación ciudadana en la entidad</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</si>
  <si>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</si>
  <si>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</si>
  <si>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</si>
  <si>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</si>
  <si>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</si>
  <si>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Construir el Plan de participación. 
 Paso 1. 
Identificación de actividades que involucran procesos de participación</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</si>
  <si>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</si>
  <si>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</si>
  <si>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</si>
  <si>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</si>
  <si>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</si>
  <si>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Construir el Plan de participación. 
 Paso 2. 
Definir la estrategia para la ejecución del plan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</si>
  <si>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</si>
  <si>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</si>
  <si>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Definir los recursos, alianzas, convenios y presupuesto asociado a las actividades que se implementarán en la entidad para promover la participación ciudadana.</t>
  </si>
  <si>
    <t>Establecer el  cronograma de ejecución de las actividades identificadas que se desarrollarán para promover la participación ciudadana</t>
  </si>
  <si>
    <t>Definir los roles y responsabilidades de las diferentes áreas de la entidad, en materia de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</si>
  <si>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</si>
  <si>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</si>
  <si>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Construir el Plan de participación. 
 Paso 3. 
Divulgar el plan y retroalimentar.</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</si>
  <si>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</si>
  <si>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</si>
  <si>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Divulgar el plan de participación ajustado a las observaciones recibidas por distintos canales, informando a  la ciudadanía o grupos de valor los cambios incorporados con la estrategia que se haya definido previamente.</t>
  </si>
  <si>
    <t>Promoción efectiva de la participación ciudadana</t>
  </si>
  <si>
    <t>Ejecutar el Plan de participación</t>
  </si>
  <si>
    <t>Preparar la información  que entregará en el desarrollo de las actividades  ya identificadas que se  van a someter a participación.</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</si>
  <si>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</si>
  <si>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</si>
  <si>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</si>
  <si>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</si>
  <si>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</si>
  <si>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</si>
  <si>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Evaluación de Resultados</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</si>
  <si>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</si>
  <si>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</si>
  <si>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</si>
  <si>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</si>
  <si>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AUTODIAGNÓSTICO POLÍTICA DE SEGUIMIENTO Y EVALUACIÓN DEL DESEMPEÑO INSTITUCIONAL</t>
  </si>
  <si>
    <t>Seguimiento y evaluación del desempeño institucional</t>
  </si>
  <si>
    <t xml:space="preserve">Diseño del proceso de evaluación </t>
  </si>
  <si>
    <t>Asignar en un área o servidor la responsabilidad de liderar el proceso de seguimiento y evaluación en la entidad (áreas de planeación)</t>
  </si>
  <si>
    <t>Considerar la evaluación como una práctica permanente en la gestión de la entidad</t>
  </si>
  <si>
    <t>Considerar la evaluación como un proceso encaminado a promover la buena gestión y mejorar el desempeño institucional</t>
  </si>
  <si>
    <t>Lograr integralidad y sinergia entre el seguimiento y la evaluación de todos los procesos de gestión de la entidad</t>
  </si>
  <si>
    <t>Identificar variables que describen los diferentes aspectos que se quieren medir o evaluar</t>
  </si>
  <si>
    <t>Diseñar métodos cuantitativos y cualitativos de seguimiento y evaluación de la gestión y el desempeño institucional (indicadores)</t>
  </si>
  <si>
    <t xml:space="preserve">Calidad de la evaluación </t>
  </si>
  <si>
    <t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t>
  </si>
  <si>
    <t>Utilizar o aplicar los indicadores para hacer seguimiento y evaluación de su gestión</t>
  </si>
  <si>
    <t>Identificar, a partir del uso o aplicación de los indicadores, los avances alcanzados en torno a los objetivos y resultados</t>
  </si>
  <si>
    <t>Consolidar, organizar y en lo posible sistematizar la información proveniente del seguimiento y evaluación</t>
  </si>
  <si>
    <t>Documentar la información proveniente del seguimiento y evaluación (informes, reportes, tableros de control, entre otros)</t>
  </si>
  <si>
    <t xml:space="preserve">Desarrollar ejercicios de autoevaluación, por parte de los líderes, a planes, programas y proyectos </t>
  </si>
  <si>
    <t>Realizar ejercicios de evaluación independiente (auditorías internas)</t>
  </si>
  <si>
    <t>Validar la información generada en los procesos de evaluación para garantizar que sea confiable, comprensible y útil para la toma de decisiones</t>
  </si>
  <si>
    <t>Utilidad de la información</t>
  </si>
  <si>
    <t>Utilizar la información proveniente de los ejercicios de seguimiento y evaluación para formular o reformular planes, programas o proyectos</t>
  </si>
  <si>
    <t>Utilizar la información proveniente de los ejercicios de seguimiento y evaluación para identificar la relación entre la ejecución presupuestal y la obtención de resultados</t>
  </si>
  <si>
    <t>Utilizar la información proveniente de los ejercicios de seguimiento y evaluación para mejorar los resultados de la ejecución presupuestal</t>
  </si>
  <si>
    <t>Utilizar la información proveniente de los ejercicios de seguimiento y evaluación para aportar al proceso de aprendizaje organizacional</t>
  </si>
  <si>
    <t xml:space="preserve">Utilizar la información proveniente de los ejercicios de seguimiento y evaluación para identificar los aspectos donde se puede mejorar </t>
  </si>
  <si>
    <t xml:space="preserve">Utilizar la información proveniente de los ejercicios de seguimiento y evaluación para definir o redefinir cursos de acción, trayectorias de implementación y objetivos, metas y resultados. </t>
  </si>
  <si>
    <t xml:space="preserve">Utilizar la información proveniente de los ejercicios de seguimiento y evaluación para rendir cuentas a la ciudadanía y a los organismos de control </t>
  </si>
  <si>
    <t>Difundir o comunicar interna y externamente la información proveniente del seguimiento y la evaluación</t>
  </si>
  <si>
    <t>Identificar si las necesidades o problemas de la ciudadanía (grupos de valor) estuvieron adecuadamente diagnosticados</t>
  </si>
  <si>
    <t>Identificar si el planteamiento de objetivos y de resultados apunta a resolver los problemas de la ciudadanía (grupos de valor)</t>
  </si>
  <si>
    <t xml:space="preserve">Efectividad de la evaluación </t>
  </si>
  <si>
    <t xml:space="preserve">Evaluar organización el logro de las metas y resultados establecidos en su planeación a fin de identificar las brechas entre los resultados alcanzados y los objetivos planteados </t>
  </si>
  <si>
    <t xml:space="preserve">Evaluar organización el logro de las metas y resultados establecidos en su planeación a fin de hacer una revisión de los objetivos y de las acciones que se establecieron para alcanzarlos </t>
  </si>
  <si>
    <t xml:space="preserve">Evaluar organización el logro de las metas y resultados establecidos en su planeación a fin de tener evidencias para próximos ejercicios de planeación </t>
  </si>
  <si>
    <t>Evaluar organización el logro de las metas y resultados establecidos en su planeación a fin de fortalecer la capacidad para aprender sobre sus propios procesos, fortalecer los aciertos y replantear lo que no funciona</t>
  </si>
  <si>
    <t>Valorar la calidad del gasto público</t>
  </si>
  <si>
    <t>Determinar la coherencia entre los procesos de gestión, la ejecución presupuestal y los resultados logrados alcanzados</t>
  </si>
  <si>
    <t>AUTODIAGNÓSTICO GESTIÓN POLÍTICA DE CONTROL INTERNO</t>
  </si>
  <si>
    <t>Ambiente de Control</t>
  </si>
  <si>
    <t>Diseño adecuado y efectivo del componente Ambiente de Control</t>
  </si>
  <si>
    <t>Demostrar el compromiso con la integridad (valores) y principios del servicio público, por parte detodos los servidores de la entidad, independientemente de las funciones que desepeñan</t>
  </si>
  <si>
    <t xml:space="preserve">Se viene aplicando el código 
de ética </t>
  </si>
  <si>
    <t>Cumplir las funciones de supervisión del desempeño del Sistema de Control Interno y determinar las mejoras a que haya lugar, por parte del Comité Institucional de Coordinación de Control Interno</t>
  </si>
  <si>
    <t>Se requiere fortalecer la labor de supérvisión del SCI por parte del CICI</t>
  </si>
  <si>
    <t xml:space="preserve">Asumir la responsabilidad y el compromiso de establecer los niveles de responsabilidad y autoridad apropiados para la consecución de los objetivos institucionales, por parte de la alta dirección </t>
  </si>
  <si>
    <t>Responsabilidades establecidas en los diferentes actos administrativos y demás documentos del SIG</t>
  </si>
  <si>
    <t>Dar carácter estratégico a la gestión del talento humano de manera que todas sus actividades estén alineadas con los objetivos de la entidad</t>
  </si>
  <si>
    <t xml:space="preserve">No se cuenta con Plan Estratégico de Talento Humano </t>
  </si>
  <si>
    <t>Asignar en personas idóneas, las responsabilidades para la gestión de los riesgos y del control</t>
  </si>
  <si>
    <t>Las responsabilidades de los riesgos y controles estan asignadas a los jefes</t>
  </si>
  <si>
    <t>Responsabilidades de la Alta dirección y Comité Institucional de Coordinación de Control Interno (línea estratégica)</t>
  </si>
  <si>
    <t>Cumplir con los estándares de conducta y la práctica de los principios del servicio público</t>
  </si>
  <si>
    <t>Se viene aplicando el código 
de ética y código de buen gobierno.</t>
  </si>
  <si>
    <t>Orientar el Direccionamiento Estratégico y la Planeación Institucional</t>
  </si>
  <si>
    <t>Se viene dando cumplimiento a la planeación -POA´s</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</si>
  <si>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</si>
  <si>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</si>
  <si>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gerentes públicos y líderes de proceso (primera Línea de defensa)</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</si>
  <si>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</si>
  <si>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</si>
  <si>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</si>
  <si>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</si>
  <si>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</si>
  <si>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Responsabilidades de los servidores encargados del monitoreo y evaluación de controles y gestión del riesgo (segunda línea de defensa)</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</si>
  <si>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</si>
  <si>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</si>
  <si>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</si>
  <si>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</si>
  <si>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</si>
  <si>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No se cuenta con Plan Estratégico de Talento Humano</t>
  </si>
  <si>
    <t>Analizar e informar a la alta dirección, los gerentes públicos y los líderes de proceso sobre los resultados de la evaluación del desempeño y se toman acciones de mejora y planes de mejoramiento individuales, rotación de personal</t>
  </si>
  <si>
    <t>Responsabilidades del área de control interno (tercera línea de defensa)</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</si>
  <si>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</si>
  <si>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</si>
  <si>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</si>
  <si>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</si>
  <si>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</si>
  <si>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</si>
  <si>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</si>
  <si>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Identificar acontecimientos potenciales que, de ocurrir, afectarían a la entidad</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</si>
  <si>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</si>
  <si>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</si>
  <si>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</si>
  <si>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</si>
  <si>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</si>
  <si>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</si>
  <si>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</si>
  <si>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</si>
  <si>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</si>
  <si>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</si>
  <si>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</si>
  <si>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</si>
  <si>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</si>
  <si>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</si>
  <si>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</si>
  <si>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</si>
  <si>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</si>
  <si>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</si>
  <si>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</si>
  <si>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</si>
  <si>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</si>
  <si>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</si>
  <si>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Responsabilidades del área de control interno</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</si>
  <si>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</si>
  <si>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</si>
  <si>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</si>
  <si>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</si>
  <si>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</si>
  <si>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</si>
  <si>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Diseño adecuado y efectivo del componente Actividades de Control</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</si>
  <si>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</si>
  <si>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</si>
  <si>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</si>
  <si>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</si>
  <si>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</si>
  <si>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</si>
  <si>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</si>
  <si>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</si>
  <si>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</si>
  <si>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</si>
  <si>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Supervisar el cumplimiento de las políticas y procedimientos específicos establecidos por los gerentes públicos y líderes de proceso</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</si>
  <si>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</si>
  <si>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</si>
  <si>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</si>
  <si>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</si>
  <si>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</si>
  <si>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</si>
  <si>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</si>
  <si>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</si>
  <si>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</si>
  <si>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</si>
  <si>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</si>
  <si>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</si>
  <si>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</si>
  <si>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Diseño adecuado y efectivo del componente 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</si>
  <si>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</si>
  <si>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</si>
  <si>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</si>
  <si>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</si>
  <si>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</si>
  <si>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</si>
  <si>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</si>
  <si>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</si>
  <si>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</si>
  <si>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</si>
  <si>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</si>
  <si>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</si>
  <si>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</si>
  <si>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</si>
  <si>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</si>
  <si>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Comunicar a la alta dirección asuntos que afectan el funcionamiento del control interno</t>
  </si>
  <si>
    <t>Evaluar periódicamente las prácticas de confiabilidad e integridad de la información de la entidad y recomienda, según sea apropiado, mejoras o implementación de nuevos controles y salvaguardas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</si>
  <si>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</si>
  <si>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</si>
  <si>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</si>
  <si>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 xml:space="preserve">Monitoreo o supervisión continua </t>
  </si>
  <si>
    <t>Diseño adecuado y efectivo del componente Monitoreo o Supervisión Continua</t>
  </si>
  <si>
    <t>Realizar autoevaluaciones continuas y evaluaciones independientes para determinar el avance en el logro de las metas, resultados y objetivos propuestos, así como la existencia y operación de los componentes del Sistema de Control Interno</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</si>
  <si>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</si>
  <si>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</si>
  <si>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</si>
  <si>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</si>
  <si>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</si>
  <si>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</si>
  <si>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</si>
  <si>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</si>
  <si>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</si>
  <si>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</si>
  <si>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Aprobar el Plan Anual de Auditoría propuesto por el jefe de control interno o quien haga sus veces, tarea asignada específicamente al Comité Institucional de Coordinación de Control Interno</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</si>
  <si>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</si>
  <si>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</si>
  <si>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</si>
  <si>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</si>
  <si>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</si>
  <si>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</si>
  <si>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</si>
  <si>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</si>
  <si>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</si>
  <si>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</si>
  <si>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</si>
  <si>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SECREATRÍA DISTRITAL DE MOVILIDAD</t>
  </si>
  <si>
    <t>Contexto Estratégico</t>
  </si>
  <si>
    <t>Conocimiento de la organización</t>
  </si>
  <si>
    <t xml:space="preserve">Identificar el propósito fundamental (misión, razón de ser u objeto social) para el cual fue creada la entidad, los derechos que garantiza y los problemas y necesidades sociales que está llamada a resolver. </t>
  </si>
  <si>
    <t>Difundir entre todos los servidores, las competencias y funciones asignadas por el acto de creación, la Constitución y la Ley a la entidad</t>
  </si>
  <si>
    <t>Difundir entre todos los servidores el rol que desempeña la entidad en la estructura de la Administración Pública (naturaleza jurídica) o del Estado?</t>
  </si>
  <si>
    <t>Difundir entre todos los servidores, el aporte que el trabajo de la entidad hace al cumplimiento de los objetivos del Gobierno (PND o PTD - Rama ejecutiva)</t>
  </si>
  <si>
    <t>Identificación de los grupos de valor y sus necesidades</t>
  </si>
  <si>
    <t>Identificar el (los) grupo(s) de ciudadanos al (los) cual(es) debe dirigir sus productos y servicios (grupos de valor) y para qué lo debe hacer, es decir, cuáles son los derechos que se deben garantizar, qué necesidades se deben satisfacer, qué problemas se deben solucionar.</t>
  </si>
  <si>
    <t>Identificar los grupos de interés de la entidad, esto es, los ciudadanos u organizaciones sociales que por su actividad, son afectados o tienen interés de participar en la gestión de la entidad.</t>
  </si>
  <si>
    <t>Establecer y priorizar variables que permitan caracterizar (identificar, segmentar y reconocer) sus grupos de valor y, especialmente, sus derechos, necesidades y problemas.</t>
  </si>
  <si>
    <t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t>
  </si>
  <si>
    <t>Clasificar los grupos de personas (naturales o jurídicas) dependiendo de características similares (necesidades, problemas, ubicación territorial, entre otras).</t>
  </si>
  <si>
    <t xml:space="preserve">Identificar, los problemas o necesidades de los grupos de valor, con precisión, pertinencia y prioridad, a partir de su y siempre teniendo presente el propósito fundamental, mediante procesos participativos. </t>
  </si>
  <si>
    <t>Proyectar los problemas o necesidades de los grupos de valor a 4, 10, 20 años o según se disponga en la entidad.</t>
  </si>
  <si>
    <t>Estimar los tiempos en los cuales se espera atender dichos problemas o necesidades, teniendo claro cuál es el valor agregado que, con su gestión, aspira aportar en términos de resultados e impactos.</t>
  </si>
  <si>
    <t>Diagnóstico de capacidades y entornos</t>
  </si>
  <si>
    <r>
      <t>Adelantar un diagnóstico de capacidades y entorno</t>
    </r>
    <r>
      <rPr>
        <sz val="10"/>
        <color theme="3" tint="-0.249977111117893"/>
        <rFont val="Arial"/>
        <family val="2"/>
      </rPr>
      <t xml:space="preserve">s de la entidad para desarrollar su gestión y lograr un desempeño acorde con los resultados preevistos. </t>
    </r>
  </si>
  <si>
    <t xml:space="preserve">Revisar aspectos internos tales como el talento humano, procesos y procedimientos, estructura organizacional, cadena de servicio, recursos disponibles, cultura organizacional, entre otros. </t>
  </si>
  <si>
    <t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t>
  </si>
  <si>
    <t>Identificar sus capacidades en materia de tecnologías de la información y las comunicaciones que apalancan el desarrollo de todos sus procesos, el manejo de su información y la prestación de trámites y servicios a sus usuarios.</t>
  </si>
  <si>
    <t>Revisar aspectos externos a la entidad, algunos generales como su entorno político, económico y fiscal, y otros más particulares, como la percepción que tienen sus grupos de valor frente a la cantidad y calidad de los bienes y servicios ofrecidos, sus resultados e impactos.</t>
  </si>
  <si>
    <t>Calidad de la Planeación</t>
  </si>
  <si>
    <t>Toma de decisiones basada en evidencias</t>
  </si>
  <si>
    <t>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t>
  </si>
  <si>
    <t>Formulación de planes</t>
  </si>
  <si>
    <t xml:space="preserve">Contar con un líder o área responsable encargada del proceso de planeación. </t>
  </si>
  <si>
    <t xml:space="preserve">Formular resultados a alcanzar en términos de cantidad y calidad de los productos y servicios que va a generar, año a año y en el largo plazo (4, 10, 20 años). </t>
  </si>
  <si>
    <t>Formular las metas de corto y largo plazo, financiables, tangibles, medibles, cuantificables, audaces y coherentes con los problemas y necesidades que deben atender o satisface</t>
  </si>
  <si>
    <t>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t>
  </si>
  <si>
    <t>Establecer qué se debe medir y qué información se quiere obtener de esa medición, para saber qué tipo de indicador se necesita</t>
  </si>
  <si>
    <r>
      <t>Formular los indicadores que permitirán</t>
    </r>
    <r>
      <rPr>
        <sz val="11"/>
        <color theme="1"/>
        <rFont val="Arial"/>
        <family val="2"/>
      </rPr>
      <t xml:space="preserve"> </t>
    </r>
    <r>
      <rPr>
        <sz val="10"/>
        <color theme="3" tint="-0.249977111117893"/>
        <rFont val="Arial"/>
        <family val="2"/>
      </rPr>
      <t>verificar el cumplimiento de objetivos y metas así como el alcance de los resultados propuestos e introducir ajustes a los planes de acción (evaluación del desempeño institucional)</t>
    </r>
  </si>
  <si>
    <t>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t>
  </si>
  <si>
    <t>Establecer la frecuencia adecuada para la medición de los indicadores, a fin de tomar decisiones en el momento justo</t>
  </si>
  <si>
    <t>Identificar, en la medida de lo posible) los efectos o cambios que se quiere generar en el mejoramiento de las condiciones de vida de sus grupos de valor</t>
  </si>
  <si>
    <t>Diseñar los controles necesarios para que la planeación y su ejecución se lleven a cabo de manera eficiente, eficaz, efectiva y transparente, logrando una adecuada prestación de los servicios o producción de bienes que le son inherentes</t>
  </si>
  <si>
    <t>Analizar el contexto interno y externo de la entidad para la identificación de los riesgos y sus posibles causas (incluidos riesgos operativos, riesgos de riesgos de contratación, riesgos para la defensa jurídica, riesgos de seguridad digital, entre otros)</t>
  </si>
  <si>
    <t>Incluir la planeación de las demás dimensiones de MIPG y de sus políticas, acorde con lo señalado para cada una, tales como talento humano, TIC, plan anticorrupción y de servicio al ciudadano, plan anual de adquisiciones, planes de archivo, entre otros.</t>
  </si>
  <si>
    <t>Formular el Plan Anticorrupción y de Atención al Ciudadano que contenga la estrategia de lucha contra la corrupción y de atención al ciudadano de la entidad, como parte integral del plan de acción institucional, con acciones, responsables y fechas de cumplimiento esperadas</t>
  </si>
  <si>
    <t>Socializar el PAAC antes de su publicación para que actores internos y externos formulen sus observaciones y propuestas</t>
  </si>
  <si>
    <t>Publicar el Plan Anticorrupción y de Atención al Ciudadano a más tardar el 31 de enero de cada año en la sección "transparencia y acceso a la información pública" del sitio web oficial de la entidad.</t>
  </si>
  <si>
    <t>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t>
  </si>
  <si>
    <t>Publicar el Plan de Acción Anual a más tardar el 31 de enero de cada vigencia</t>
  </si>
  <si>
    <t>Programación presupuestal</t>
  </si>
  <si>
    <r>
      <t xml:space="preserve">Formular los planes </t>
    </r>
    <r>
      <rPr>
        <sz val="10"/>
        <color theme="3" tint="-0.249977111117893"/>
        <rFont val="Arial"/>
        <family val="2"/>
      </rPr>
      <t>en consonancia con la programación presupuestal de la entidad (Marco de Gasto de Mediano Plazo -MGMP y presupuesto anual) de tal manera que la planeación sea presupuestalmente viable y sostenible.</t>
    </r>
  </si>
  <si>
    <t>Formular los planes con base en resultados obtenidos (información sobre desempeño) en programas, planes o proyectos anteriores</t>
  </si>
  <si>
    <t>Priorizar la asignación de recursos (tanto de inversión como de funcionamiento) con base en las metas estratégicas definidas</t>
  </si>
  <si>
    <t>Para las entidades que se rigen por las normas del Presupuesto General de la Nación</t>
  </si>
  <si>
    <t>Desagregar el presupuesto para cada vigencia en el aplicativo destinado para tal fin (SIIF Nación), a partir de la aprobación de la Ley Anual de Presupuesto y de la expedición del decreto de liquidación, (enero de cada año)</t>
  </si>
  <si>
    <t>Iniciar la ejecución presupuestal, una vez registrada la información en SIIF Nación</t>
  </si>
  <si>
    <t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t>
  </si>
  <si>
    <t>Radicar el PAC en la Dirección General de Crédito Público y Tesoro Nacional de MinHacienda antes del 20 de diciembre</t>
  </si>
  <si>
    <t>Presentar las solicitudes de modificación al PAC a la Dirección General de Crédito Público y Tesoro Nacional, en el formato que ésta establezca y de manera oportuna.</t>
  </si>
  <si>
    <t xml:space="preserve">Formular el Plan Anual de Adquisiciones PAA, que contenga las adquisiciones de bienes y servicios que requiera una entidad, con cargo a los presupuestos de funcionamiento y de inversión. </t>
  </si>
  <si>
    <t>Publicar el PAA a fin de informar a los proveedores sobre posibles oportunidades de negocio permitiendo la preparación anticipada de procesos contractuales.</t>
  </si>
  <si>
    <t>Planeación Participativa</t>
  </si>
  <si>
    <t>Involucrar a la ciudadanía y grupos de interés en el diagnóstico y formulación de los planes, programas o proyectos de la entidad, de interés ciudadano</t>
  </si>
  <si>
    <t>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t>
  </si>
  <si>
    <t>Liderazgo Estratégico</t>
  </si>
  <si>
    <t>Demostrar, por parte del equipo directivo, compromiso con los resultados esperados y objetivos propuestos, con el cumplimiento del propósito fundamental de la entidad y con la satisfacción de las necesidades y resolución de los problemas de sus grupos de valor</t>
  </si>
  <si>
    <t>Construir un marco estratégico, por parte del equipo directivo, que permita trazar la hoja de ruta para la ejecución de las acciones a cargo de toda la entidad, y encaminarla al logro de los objetivos, metas, programas y proyectos institucionales</t>
  </si>
  <si>
    <t>Formular los lineamientos para administración del riesgo, por parte del equipo directivo (lineamientos precisos para el tratamiento, manejo y seguimiento a los riesgos que afectan el logro de los objetivos institucionales</t>
  </si>
  <si>
    <t>Identificar, por parte del equipo directivo, aquellos riesgos que impidan el logro de su propósito fundamental y las metas estratégicas.</t>
  </si>
  <si>
    <t>Facilitar la participación de los equipos de trabajo en el ejercicio de planeación institucional</t>
  </si>
  <si>
    <t>Comunicar los lineamientos estratégicos y operativos previstos en los planes a todos los miembros del equipo de trabajo de la organización</t>
  </si>
  <si>
    <t>Enfocar el trabajo hacia la atención de las prioridades identificadas y la consecución de los resultados de la entidad</t>
  </si>
  <si>
    <t>Optimizar el uso de recursos, el desarrollo de los procesos y la asignación del talento humano, de acuerdo con las prioridades de los planes</t>
  </si>
  <si>
    <t>Desarrollar y mantener alianzas estratégicas con grupos de valor o grupos de interés con el fin de lograr sus objetivos</t>
  </si>
  <si>
    <t>Verificar el cumplimiento del Plan Anticorrupción y de Atención al Ciudadano por parte de Control Interno, con cortes a 30 de abril, 31 de agosto y 31 de diciembre, dentro de los diez (10) primeros días siguientes a estas fechas</t>
  </si>
  <si>
    <t>AUTODIAGNÓSTICO GESTIÓN PRESUPUESTAL</t>
  </si>
  <si>
    <t>Programación Presupuestal</t>
  </si>
  <si>
    <t>El presupuesto integra recursos de inversión y funcionamiento en torno a programas.</t>
  </si>
  <si>
    <t xml:space="preserve">La asignación presupuestal se adapta a las prioridades del plan. </t>
  </si>
  <si>
    <t>Hay correspondencia entre los programas del presupuesto y los programas del plan.</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</si>
  <si>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</si>
  <si>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</si>
  <si>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Anteproyecto de Presupuesto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</si>
  <si>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</si>
  <si>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</si>
  <si>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</si>
  <si>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Antes de la primera semana de abril se remite el anteproyecto del presupuesto de la vigencia siguiente siguiendo los lineamientos que en la materia expide la Dirección General del Presupuesto Público Nacional del Ministerio de Hacienda.</t>
  </si>
  <si>
    <t>Ejecución Presupuestal</t>
  </si>
  <si>
    <t xml:space="preserve">Las solicitudes del Certificado de Disponibilidad Presupuestal - CDP tienen firma del ordenador del gasto o quien haga sus veces </t>
  </si>
  <si>
    <t xml:space="preserve">El jefe de presupuesto o quien haga sus veces, es quien expide el Certificado de Disponibilidad Presupuestal – CDP a través del Sistema Integrado de Información Financiera – SIIF Nación </t>
  </si>
  <si>
    <t xml:space="preserve">Todos los actos administrativos que afecten las apropiaciones presupuestales organización, cuentan con un Certificado de Disponibilidad Presupuestal previo. </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</si>
  <si>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</si>
  <si>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</si>
  <si>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</si>
  <si>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</si>
  <si>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</si>
  <si>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</si>
  <si>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registran las obligaciones una vez se han cumplido con los requisitos legales y contractuales</t>
  </si>
  <si>
    <t>Se realizan los pagos con abono a cuenta del beneficiario final</t>
  </si>
  <si>
    <t>Se ordenan los pagos respetando el orden de radicación de los documentos soporte para su pago</t>
  </si>
  <si>
    <t>La gestión financiera pública es realizada exclusivamente en el SIIF Nación o emplean otras aplicaciones</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</si>
  <si>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</si>
  <si>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</si>
  <si>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</si>
  <si>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</si>
  <si>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</si>
  <si>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</si>
  <si>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</si>
  <si>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Ejercicio Contable</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</si>
  <si>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</si>
  <si>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</si>
  <si>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</si>
  <si>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</si>
  <si>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</si>
  <si>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Se organiza internamente la contabilidad de la organización a través del proceso establecido en el Sistema Integrado de Información Financiera –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</si>
  <si>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</si>
  <si>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</si>
  <si>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</si>
  <si>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</si>
  <si>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</si>
  <si>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</si>
  <si>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</si>
  <si>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</si>
  <si>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PLAN DE ACCIÓN DEFENSA JURÍDICA</t>
  </si>
  <si>
    <t>PUNTAJE</t>
  </si>
  <si>
    <t>GUÍAS Y NORMAS TÉCNICAS</t>
  </si>
  <si>
    <t>BUENAS PRÁCTICAS E INNOVACIÓN</t>
  </si>
  <si>
    <t>NORMATIVIDAD</t>
  </si>
  <si>
    <t>OTROS</t>
  </si>
  <si>
    <t>DISEÑE ALTERNATIVAS DE MEJORA</t>
  </si>
  <si>
    <t>MEJORAS A IMPLEMENTAR
(INCLUIR PLAZO DE LA IMPLEMENTACIÓN)</t>
  </si>
  <si>
    <t>EVALUACIÓN DE LA EFICACIA DE
LAS ACCIONES IMPLEMENTADAS</t>
  </si>
  <si>
    <t>Actuaciones Prejudiciales</t>
  </si>
  <si>
    <t>Planeación</t>
  </si>
  <si>
    <t xml:space="preserve"> Ley 23 de 1991 modificada por la Ley 446 de 1998 y Ley 1551 de 2012.
Decreto 1069 de 2015.</t>
  </si>
  <si>
    <t>Procesos, procedimientos y resolucion de creacion del comité de conciliación de cada entidad o municipio</t>
  </si>
  <si>
    <t>Decreto 1069 de 2015, Artículo 2.2.4.3.1.2.3.</t>
  </si>
  <si>
    <t>Decreto 1069 de 2015, Artículo 2.2.4.3.1.2.5. Numeral 9
Ley 489 de 1998, Artículo 9</t>
  </si>
  <si>
    <t>Decreto 1069 de 2015, Artículo 2.2.4.3.1.2.5. Numeral 9</t>
  </si>
  <si>
    <t>Decreto 1069 de 2015, Artículo 2.2.4.3.1.2.5. Numeral 10</t>
  </si>
  <si>
    <t>Decreto 1069 de 2015, Artículo 2.2.4.3.1.2.5. Numeral 8</t>
  </si>
  <si>
    <t>Ejecución</t>
  </si>
  <si>
    <t>Decreto 1069 de 2015, Artículo 2.2.4.3.1.2.4.</t>
  </si>
  <si>
    <t>Decreto 1069 de 2015, Artículo 2.2.4.3.1.2.3. Parágrafo 2</t>
  </si>
  <si>
    <t>Decreto 1069 de 2015, Artículo 2.2.4.3.1.2.5. Numeral 6 (parte 2)</t>
  </si>
  <si>
    <t>Decreto 1069 de 2015, Artículo 2.2.4.3.1.2.6. Numeral 1</t>
  </si>
  <si>
    <t xml:space="preserve">Decreto 1069 de 2015, Artículo 2.2.4.3.1.2.5. Numeral 4 y Numeral 5 </t>
  </si>
  <si>
    <t>Seguimiento y evaluación</t>
  </si>
  <si>
    <t>Decreto 1069 de 2015, Artículo 2.2.4.3.1.2.5. Numeral 3</t>
  </si>
  <si>
    <t>Decreto 1069 de 2015, Artículo 2.2.4.3.1.2.6. Numeral 3</t>
  </si>
  <si>
    <t>Base de datos de procesos estudiados y su gestión</t>
  </si>
  <si>
    <t>Modelo Optimo de Gestion</t>
  </si>
  <si>
    <t>Defensa Judicial</t>
  </si>
  <si>
    <t>Decreto 1069 de 2015, Artículo 2.2.4.3.1.2.5. Numeral 2</t>
  </si>
  <si>
    <t>Decreto 2469 de 2015
Decreto 1342 de 2016</t>
  </si>
  <si>
    <t>Cumplimiento de sentencias y conciliaciones</t>
  </si>
  <si>
    <t>Resolución No. 353 de 2016 Por la cual se adopta una metodología del cálculo de la provisión contable.
Circular 23 de 2016</t>
  </si>
  <si>
    <t>Decreto 1069 de 2015, Artículo 2.2.4.3.1.2.12. (parte 1)</t>
  </si>
  <si>
    <t>Acción de repetición y recuperación de bienes públicos</t>
  </si>
  <si>
    <t>Decreto 1069 de 2015, Artículo 2.2.4.3.1.2.5. Numeral 6 (parte 1)</t>
  </si>
  <si>
    <t>Lineamientos o acuerdos de gestion de cada entidad o municipio.</t>
  </si>
  <si>
    <t>Decreto 1069 de 2015, Artículo 2.2.4.3.1.2.5. Numeral 7</t>
  </si>
  <si>
    <t>Decreto 1069 de 2015, Artículo 2.2.4.3.1.2.12. (parte 2)</t>
  </si>
  <si>
    <t>Decreto 1069 de 2015, Artículo 2.2.4.3.1.2.6. Numeral 5</t>
  </si>
  <si>
    <t>Decreto 1069 de 2015, Artículo 2.2.4.3.1.2.13.</t>
  </si>
  <si>
    <t>Ley 678 de 2001, Decreto 1069 de 2015</t>
  </si>
  <si>
    <t>Prevención del daño antijurídico</t>
  </si>
  <si>
    <t>Decreto 1069 de 2015, Artículo 2.2.4.3.1.2.6. Numeral 4 (parte 1)</t>
  </si>
  <si>
    <t>Decreto 1069 de 2015, Artículo 2.2.4.3.1.2.5. Numeral 1</t>
  </si>
  <si>
    <t>Circular 3 de 2014, Numeral 2.5.</t>
  </si>
  <si>
    <t>Circular 3 de 2014, Numeral 3.3.</t>
  </si>
  <si>
    <t>Circular 3 de 2014, Numeral 2.8.</t>
  </si>
  <si>
    <t>Circular 3 de 2014, Numeral 3.1.</t>
  </si>
  <si>
    <t>Circular 3 de 2014, Numeral 3.2.</t>
  </si>
  <si>
    <t xml:space="preserve">Sistema de Información Litigiosa </t>
  </si>
  <si>
    <t xml:space="preserve">
Decreto 1069 de 2015, Capítulo 4
Artículo. 2.2.3.4.1.1
Artículo. 2.2.3.4.1.3
Artículo. 2.2.3.4.1.5
Artículo. 2.2.3.4.1.7
Artículo. 2.2.3.4.1.10</t>
  </si>
  <si>
    <t>ANDJE. Circular Externa No. 8 del 11 de marzo de 2015, Despliegue del Sistema Único de Gestión e Información Litigiosa del Estado eKogui (Versión Beta).
ANDJE. Circular Externa No 19 del 20 de agosto de 2015, Instructivo del sistema único de gestión e información litigiosa del Estado. eKOGUI perfil apoderado / Relaciones entre procesos o casos.</t>
  </si>
  <si>
    <t xml:space="preserve">
Decreto 1069 de 2015, Capítulo 4
Artículo. 2.2.3.4.1.1
Artículo. 2.2.3.4.1.3
Artículo. 2.2.3.4.1.5
Artículo. 2.2.3.4.1.7</t>
  </si>
  <si>
    <t xml:space="preserve">
Decreto 1069 de 2015, Capítulo 4
Artículo. 2.2.3.4.1.1          Artículo. 2.2.3.4.1.3
Artículo. 2.2.3.4.1.5</t>
  </si>
  <si>
    <t>ANDJE. Circular 14 del 29 de diciembre de 2014,Diccionario de campos del Sistema Único de Gestión e Información Litigiosa del Estado y solicitud de actualización de información.
ANDJE. Circular Externa No 5 del 24 de junio de 2016, Instructivo del Sistema Único de Gestión e Información Litigiosa del Estado - eKOGUI -· PERFIL JEFE DE CONTROL INTERNO. Versión 4</t>
  </si>
  <si>
    <t xml:space="preserve">
Decreto 1069 de 2015, Capítulo 4
Artículo. 2.2.3.4.1.2
Artículo. 2.2.3.4.1.5
Artículo. 2.2.3.4.1.7</t>
  </si>
  <si>
    <t>ANDJE.Circular Externa No 5 del 24 de junio de 2016, Instructivo del Sistema Único de Gestión e Información Litigiosa del Estado - eKO GUI -· PERFIL JEFE DE CONTROL INTERNO. Versión 4</t>
  </si>
  <si>
    <t xml:space="preserve">
Decreto 1069 de 2015, Capítulo 4
Artículo. 2.2.3.4.1.2
Artículo. 2.2.3.4.1.5         Artículo. 2.2.3.4.1.7
Artículo. 2.2.3.4.1.12</t>
  </si>
  <si>
    <t>ANDJE. Circular Externa No 5 del 24 de junio de 2016, Instructivo del Sistema Único de Gestión e Información Litigiosa del Estado - eKOGUI -· PERFIL JEFE DE CONTROL INTERNO. Versión 4</t>
  </si>
  <si>
    <t xml:space="preserve">
Decreto 1069 de 2015, Capítulo 4
Artículo. 2.2.3.4.1.1
Artículo. 2.2.3.4.1.3
Artículo. 2.2.3.4.1.5
Artículo. 2.2.3.4.1.7
Artículo. 2.2.3.4.1.11
</t>
  </si>
  <si>
    <t>ANDJE. Circular Externa No 5 del 24 de junio de 2016, Instructivo del Sistema Único de Gestión e Información Litigiosa del Estado - eKO GUI -· PERFIL JEFE DE CONTROL INTERNO. Versión 4</t>
  </si>
  <si>
    <t xml:space="preserve">
Decreto 1069 de 2015, Capítulo 4
Artículo. 2.2.3.4.1.1
Artículo. 2.2.3.4.1.3
Artículo. 2.2.3.4.1.5
Artículo. 2.2.3.4.1.12
</t>
  </si>
  <si>
    <t xml:space="preserve">
Decreto 1069 de 2015, Capítulo 4
Artículo. 2.2.3.4.1.1
Artículo. 2.2.3.4.1.3
Artículo. 2.2.3.4.1.7</t>
  </si>
  <si>
    <t xml:space="preserve">
Decreto 1069 de 2015, Capítulo 4
Artículo. 2.2.3.4.1.2
Artículo. 2.2.3.4.1.3
Artículo. 2.2.3.4.1.14</t>
  </si>
  <si>
    <t>Decreto 1069 de 2015, Capítulo 4
Artículo. 2.2.3.4.1.2
Artículo. 2.2.3.4.1.3
Artículo. 2.2.3.4.1.14</t>
  </si>
  <si>
    <t>ANDJE. Circular Externa No. 20 del 7 de septiembre de 2015. Lineamientos para la formulación de solicitudes al grupo de administración gestión y soporte del sistema único de gestión e Información Litigiosa del Estado Ekogui.</t>
  </si>
  <si>
    <t xml:space="preserve">
Decreto 1069 de 2015, Capítulo 4
Artículo. 2.2.3.4.1.2
Artículo. 2.2.3.4.1.7</t>
  </si>
  <si>
    <t xml:space="preserve">
Decreto 1069 de 2015, Capítulo 4
Artículo. 2.2.3.4.1.8
Artículo. 2.2.3.4.1.9</t>
  </si>
  <si>
    <t xml:space="preserve">ANDJE. Circular Externa No.5 del 16 de febrero de 2015, Designación de administradores del sistema único de gestión e información litigiosa del estado.
ANDJE. Circular Externa No 18 del 24 de julio de 2015. Certificación </t>
  </si>
  <si>
    <t xml:space="preserve">
Decreto 1069 de 2015, Capítulo 4
Artículo. 2.2.3.4.1.2
Artículo. 2.2.3.4.1.3
Artículo. 2.2.3.4.1.7</t>
  </si>
  <si>
    <t xml:space="preserve">
Decreto 1069 de 2015, Capítulo 4
Artículo. 2.2.3.4.1.13
</t>
  </si>
  <si>
    <t>La politica contable adpota los criterios  de aceptacion general, deacuerdo cone le regimen de contabilidad publica  y se  publica en la intranet</t>
  </si>
  <si>
    <t>La Subdireccion financiera prepara la informacion contable deacuerdo al regimen de contabilidad publia y a los lineam,ientos establecidos de cierre de la Secretaria de Hacienda para garantizar la informacion razonable y oportuna.</t>
  </si>
  <si>
    <t>La informacion contable es tomada por la administracion para la toma desiciones como las depuraciones de cartera y propiedad planta y equipo.</t>
  </si>
  <si>
    <t>En todo momento se permite la verificacion y comprobacion  interna y externa de la informacion contable, ya que esta es enviada a los organos competentes para su verificación y conciliación.</t>
  </si>
  <si>
    <t xml:space="preserve">Los estados financieros de la Secretaria Distrital de Movilidad son de obligatoria presentacion ante la Secretaria de Hacienda, la cual consolida esta información y la envpia para su respectiva verificación a la Contaduría General de la Nación. Asi mismo estos son auditados anualmente por la Contraloria de Bogota. </t>
  </si>
  <si>
    <t>La contabilidad de la Secretaria de Movilidad se organiza en el sistema contable Distrital  -SICAPITAL- LIMAY.</t>
  </si>
  <si>
    <t>La contabilidad de la Secretaria de movilidad tiene implementado mecanismos de control atraves de SICAPITAL , LIMAY y del procedimiento del control interno contable y las matrices elaboradas por la Secretaria de Hacienda para su consolidacion.</t>
  </si>
  <si>
    <t>Los comprobantes de contabilidad, libros e informacion magnetica  constituyen la evidencia, soporte y prueba  de los hechos economicos registrados en contabilidad.</t>
  </si>
  <si>
    <t>Los libros de contabilidad son generados y conservados en el sistema contable Distrital SICAPITAL- LIMAY. Deacuerdo a la normatividad emitida por la Contaduria General de la Nación y la Secretaria Distrital de Hacienda.</t>
  </si>
  <si>
    <t>Los soportes de contabilidad cumplen con los lineamientos establecidos por la Contaduria General de la Nación y la Secretaria Distrital de Hacienda.</t>
  </si>
  <si>
    <t>Los Estados Financieros se elaboran teniendo en cuenta el Regimen de contabilidad publica y demas instruciones de la CGN y la Dirección Distrital de Contabilidad.</t>
  </si>
  <si>
    <t>La Secretaria Distrital de Movilidad efectua el cierre contable, teniendo en cuenta los hechos economicos generados  por cada una de las areas.</t>
  </si>
  <si>
    <t>La Secretaria Distrital de Movilidad prepara los estados financieros mensualment según los lineamientos y directrices establecidas.</t>
  </si>
  <si>
    <t>La informacion contable es reportada a la Dirección Distrital de Contabilidad de la Secretaría Distrital de Hacienda quien la consolida y envía a la Contaduría General de la Nación, de acuerdo a la normatividad vigente.</t>
  </si>
  <si>
    <t>En el PREDIS</t>
  </si>
  <si>
    <t>Se realiza según la programación que emiten Planeación Distrital y Hacienda, en el segundo semestre.</t>
  </si>
  <si>
    <t>A través del PREDIS</t>
  </si>
  <si>
    <t>Rubro presupuestal en PREDIS</t>
  </si>
  <si>
    <t>Anualmente la Dirección Distrital de Presupuesto realiza mesas de trabajo con las entidades distritales para concertar la asignación del presupuesto para cada entidad</t>
  </si>
  <si>
    <t>Los pagos se ordenan según elconsecutivode radicación de la ventanilla dispuesta para tal fin</t>
  </si>
  <si>
    <t>El sistema SICAPITAL de la Secretaría distritalde Hacienda</t>
  </si>
  <si>
    <t>La Dirección Distrital de Presupuesto</t>
  </si>
  <si>
    <t>La Secretaria Distrital de Movilidad, diligencia la información correspondiente en el sistema PAC, y esta es consolidada por la Secretaria de Hacienda - Dirección Distital de Tesorería..</t>
  </si>
  <si>
    <t>La Secretaria Distital de Movilidad hace las solicitudes correspondientes de modificación presupuestal a la Secretaria Distrital de Hacienda.</t>
  </si>
  <si>
    <t xml:space="preserve">AUTODIAGNÓSTICO DE GESTIÓN PLAN ANTICORRUPCIÓN </t>
  </si>
  <si>
    <t>Plan Anticorrupción</t>
  </si>
  <si>
    <t xml:space="preserve">Planeación </t>
  </si>
  <si>
    <t xml:space="preserve">Dentro de los temas que se trataron en el Comité Institucional de Desarrollo Administrativo, la entidad tiene en cuenta el mapa de riesgos de corrupción </t>
  </si>
  <si>
    <t>Dentro de los componentes de política incluidos en el Plan de Acción Anual, la entidad tiene en cuenta el mapa de riesgos de corrupción</t>
  </si>
  <si>
    <t xml:space="preserve">Publicación </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</si>
  <si>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</si>
  <si>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</si>
  <si>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 xml:space="preserve">Construcción mapa de riesgos de corrupción </t>
  </si>
  <si>
    <t xml:space="preserve">En la construcción del Mapa de Riesgos de Corrupción  se adelantó un proceso participativo en el que se invitó a ciudadanos, usuarios o grupos de interés  y responsables de los procesos de la Entidad junto con sus equipos </t>
  </si>
  <si>
    <t xml:space="preserve">Seguimiento al mapa de riesgos de corrupción </t>
  </si>
  <si>
    <t>La entidad hace seguimiento al Mapa de Riesgos de Corrupción en el tiempo prudente establecido</t>
  </si>
  <si>
    <t xml:space="preserve">Integridad </t>
  </si>
  <si>
    <t>La entidad no presenta actos de corrupción en ninguna de sus formas</t>
  </si>
  <si>
    <t xml:space="preserve">Seguimiento al plan anticorrupción </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</si>
  <si>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</si>
  <si>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</si>
  <si>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</si>
  <si>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AUTODIAGNÓSTICO DE GESTIÓN CÓDIGO DE INTEGRIDAD</t>
  </si>
  <si>
    <t>Condiciones institucionales idóneas para la implementación y gestión del Código de Integridad</t>
  </si>
  <si>
    <t>Realizar el diagnóstico del estado actual de la entidad en temas de integridad</t>
  </si>
  <si>
    <t>A partir de los resultados de FURAG, identificar y documentar las debilidades y fortalezas de la  implementación del Código de Integridad.</t>
  </si>
  <si>
    <t>La entidad ha adoptado el codigo de ética mediante la Resolución 095 de 2017</t>
  </si>
  <si>
    <t>A partir de los resultados de evaluación en el Comité de Integridad, identificar y documentar las debilidades y fortalezas en la implementación del Código.</t>
  </si>
  <si>
    <t>Diagnosticar si las estrategias de comunicación que empleó la entidad para promover el Código de Integridad son idóneas.</t>
  </si>
  <si>
    <t>Se realizan encuestas despues de las diferentes actividades</t>
  </si>
  <si>
    <t>Socializar los resultados  obtenidos en el periodo anterior sobre la implementación del Código de Integridad.</t>
  </si>
  <si>
    <t>A los gestores éticos y en la Intranet</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</si>
  <si>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</si>
  <si>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Determinar el alcance de las estrategias de implementación del Código de Integridad, para establecer actividades concretas que mejoren la apropiación y/o adaptación al Código.</t>
  </si>
  <si>
    <t>Se remitió por correo electrónico para consideración de los gestores éticos</t>
  </si>
  <si>
    <t>Establecer mecanismos de retroalimentación entre el comité y los servidores públicos, tales como grupos de intercambio, encuestas, correo electrónico, entre otras,  que corroboren la confidencialidad de los servidores y ayuden a mejorar las ideas de implementación y gestión.</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</si>
  <si>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</si>
  <si>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Definir los  canales  y las metodologías que se emplearán  para desarrollar  las actividades de implementación del Código de Integridad.</t>
  </si>
  <si>
    <t>se realiza un proceso de laneación el cual es concertado con los gestores éticos</t>
  </si>
  <si>
    <t xml:space="preserve">Definir las estrategias para la inducción o reinducción de los servidores públicos con el propósito de afianzar las temáticas del Código de integridad. </t>
  </si>
  <si>
    <t>se realiza la presentación del código de ética en las jornadas de inducción y reinducción</t>
  </si>
  <si>
    <t>Definir el presupuesto asociado a las actividades que se implementarán en la entidad para promover el Código de Integridad</t>
  </si>
  <si>
    <t>Desde la Subsecretaría de Gestión Corportaiva se definen los recursos para el desarrollo de las actividades de ética</t>
  </si>
  <si>
    <t>Establecer el  cronograma de ejecución de las actividades de implementación del Código de Integridad.</t>
  </si>
  <si>
    <t>Definir los roles y responsabilidades  del Comité de integridad en cabeza de Departamento de Gestión Humana.</t>
  </si>
  <si>
    <t>Los roles y responsabilidades se encuentran definidos en la Resolución de conformación del comité de ética 175 de 2015</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</si>
  <si>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</si>
  <si>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Se realizan encuestas despues de las actividades desarrolladas, en la cual se recolecta información sobre las observaciones de los servidores de la entidad</t>
  </si>
  <si>
    <t>Promoción de la gestión del Código de Integridad</t>
  </si>
  <si>
    <t>Ejecutar el Plan de gestión del Código de integridad</t>
  </si>
  <si>
    <t xml:space="preserve">Preparar las actividades que se implementarán en el afianzamiento del Código de Integridad. </t>
  </si>
  <si>
    <t>Anualmente se desarrolan diferentes actividades lúdico pedagogicas</t>
  </si>
  <si>
    <t>Divulgar las actvidades del Código de integridad  por distintos canales, logrando la participación activa de los servidores públicos a ser parte de las buenas practicas.</t>
  </si>
  <si>
    <t>Por medio de material POP y la Intranet se ha realizado la divulgación.</t>
  </si>
  <si>
    <t>Implementar las actividades con los servidores públicos de la entidad, habilitando espacios presenciales y virtuales para dicho aprendizaje.</t>
  </si>
  <si>
    <t>La entidad h aimplementado como estrategía de aprendizaje la plataforma moodle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</si>
  <si>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</si>
  <si>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Analizarla actividad  que se ejecutó, así como las recomendaciones u objeciones recibidas en el proceso de participación y realizar los ajustes a que haya lugar.</t>
  </si>
  <si>
    <t>Se realiza analisis de cada actividad desarrolada, y se obtienen recomedaciones a través de encuestas</t>
  </si>
  <si>
    <t>Socializar los resultados de la consolidación de las actividades del Código de Integridad.</t>
  </si>
  <si>
    <t>Estas se socializan con publicaciones en la intranet</t>
  </si>
  <si>
    <t>Evaluación de Resultados de la implementación del Código de Integridad</t>
  </si>
  <si>
    <t>Analizar los resultados obtenidos en la implementación de las acciones del Código de Integración:
1. Identificar el número de actividades en las que se involucró al servidor público con los temas del Código. 
2. Grupos de intercambio</t>
  </si>
  <si>
    <t>Se identifican las actividades y se consoidad su participación de los servidores por dependencia.</t>
  </si>
  <si>
    <t xml:space="preserve">Reportar la actividad al repositorio web del Código de Integridad para su socialización y replica en otras entidades </t>
  </si>
  <si>
    <t>El código de ética como las actividades desarrolladas en el marco del fortalecimiento de valores y principios esta publicado en la página WEb</t>
  </si>
  <si>
    <t xml:space="preserve">Documentar las buenas practicas de la entidad en materia de Integridada que permitan alimentar la próximo intervención del Código. </t>
  </si>
  <si>
    <t>Estan documentadas las buenas practicas que se han desarrollado con la ejecución de las actividades de Transparencia, Ética y Probidad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</si>
</sst>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
    <numFmt numFmtId="165" formatCode="0.0000"/>
    <numFmt numFmtId="166" formatCode="0.000"/>
  </numFmts>
  <fonts count="70"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8"/>
      <color rgb="FF002060"/>
      <name val="Arial"/>
      <family val="2"/>
    </font>
    <font>
      <b/>
      <sz val="12"/>
      <color rgb="FF002060"/>
      <name val="Arial"/>
      <family val="2"/>
    </font>
    <font>
      <sz val="12"/>
      <color theme="1"/>
      <name val="Arial"/>
      <family val="2"/>
    </font>
    <font>
      <b/>
      <sz val="12"/>
      <color theme="0"/>
      <name val="Arial"/>
      <family val="2"/>
    </font>
    <font>
      <b/>
      <sz val="11"/>
      <color theme="0"/>
      <name val="Arial"/>
      <family val="2"/>
    </font>
    <font>
      <sz val="12"/>
      <color theme="1"/>
      <name val="Calibri"/>
      <family val="2"/>
      <scheme val="minor"/>
    </font>
    <font>
      <b/>
      <sz val="14"/>
      <color rgb="FF002060"/>
      <name val="Arial"/>
      <family val="2"/>
    </font>
    <font>
      <sz val="12"/>
      <color rgb="FF002060"/>
      <name val="Arial"/>
      <family val="2"/>
    </font>
    <font>
      <b/>
      <sz val="12"/>
      <color theme="3" tint="-0.499984740745262"/>
      <name val="Arial"/>
      <family val="2"/>
    </font>
    <font>
      <sz val="10"/>
      <color rgb="FF002060"/>
      <name val="Arial"/>
      <family val="2"/>
    </font>
    <font>
      <b/>
      <sz val="11"/>
      <color rgb="FF002060"/>
      <name val="Arial"/>
      <family val="2"/>
    </font>
    <font>
      <b/>
      <sz val="14"/>
      <color theme="1"/>
      <name val="Arial"/>
      <family val="2"/>
    </font>
    <font>
      <sz val="8"/>
      <color rgb="FF00206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sz val="18"/>
      <color rgb="FF002060"/>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sz val="18"/>
      <color rgb="FF002060"/>
      <name val="Arial Narrow"/>
      <family val="2"/>
    </font>
    <font>
      <sz val="9"/>
      <color rgb="FF002060"/>
      <name val="Arial"/>
      <family val="2"/>
    </font>
    <font>
      <sz val="11"/>
      <color rgb="FF002060"/>
      <name val="Arial"/>
      <family val="2"/>
    </font>
    <font>
      <sz val="10"/>
      <color theme="1"/>
      <name val="Calibri"/>
      <family val="2"/>
      <scheme val="minor"/>
    </font>
    <font>
      <sz val="18"/>
      <color theme="1"/>
      <name val="Arial Narrow"/>
      <family val="2"/>
    </font>
    <font>
      <b/>
      <sz val="11"/>
      <name val="Arial"/>
      <family val="2"/>
    </font>
    <font>
      <b/>
      <i/>
      <sz val="10"/>
      <color rgb="FF002060"/>
      <name val="Arial"/>
      <family val="2"/>
    </font>
    <font>
      <i/>
      <sz val="10"/>
      <color rgb="FF002060"/>
      <name val="Arial"/>
      <family val="2"/>
    </font>
    <font>
      <b/>
      <sz val="16"/>
      <color rgb="FF002060"/>
      <name val="Arial"/>
      <family val="2"/>
    </font>
    <font>
      <sz val="14"/>
      <color rgb="FF002060"/>
      <name val="Arial"/>
      <family val="2"/>
    </font>
    <font>
      <sz val="10"/>
      <name val="Arial"/>
      <family val="2"/>
    </font>
    <font>
      <sz val="11"/>
      <name val="Arial"/>
      <family val="2"/>
    </font>
    <font>
      <b/>
      <sz val="20"/>
      <color theme="1"/>
      <name val="Calibri"/>
      <family val="2"/>
      <scheme val="minor"/>
    </font>
    <font>
      <sz val="14"/>
      <color theme="1"/>
      <name val="Calibri"/>
      <family val="2"/>
      <scheme val="minor"/>
    </font>
    <font>
      <sz val="16"/>
      <color rgb="FF002060"/>
      <name val="Arial"/>
      <family val="2"/>
    </font>
    <font>
      <sz val="10"/>
      <color theme="5"/>
      <name val="Arial"/>
      <family val="2"/>
    </font>
    <font>
      <b/>
      <sz val="10"/>
      <color rgb="FF002060"/>
      <name val="Arial"/>
      <family val="2"/>
    </font>
    <font>
      <sz val="10"/>
      <color theme="3" tint="0.39997558519241921"/>
      <name val="Arial"/>
      <family val="2"/>
    </font>
    <font>
      <sz val="10"/>
      <color rgb="FFFF0000"/>
      <name val="Arial"/>
      <family val="2"/>
    </font>
    <font>
      <u/>
      <sz val="10"/>
      <color rgb="FF002060"/>
      <name val="Arial"/>
      <family val="2"/>
    </font>
    <font>
      <sz val="10"/>
      <color rgb="FF00B050"/>
      <name val="Arial"/>
      <family val="2"/>
    </font>
    <font>
      <sz val="10"/>
      <color rgb="FFC00000"/>
      <name val="Arial"/>
      <family val="2"/>
    </font>
    <font>
      <sz val="10"/>
      <color rgb="FF009900"/>
      <name val="Arial"/>
      <family val="2"/>
    </font>
    <font>
      <sz val="10"/>
      <color theme="1"/>
      <name val="Arial"/>
      <family val="2"/>
    </font>
    <font>
      <sz val="14"/>
      <color theme="1"/>
      <name val="Arial"/>
      <family val="2"/>
    </font>
    <font>
      <b/>
      <sz val="13"/>
      <color theme="1"/>
      <name val="Arial"/>
      <family val="2"/>
    </font>
    <font>
      <sz val="13"/>
      <color theme="1"/>
      <name val="Arial"/>
      <family val="2"/>
    </font>
    <font>
      <b/>
      <sz val="15"/>
      <color rgb="FF002060"/>
      <name val="Arial"/>
      <family val="2"/>
    </font>
    <font>
      <sz val="16"/>
      <color theme="1"/>
      <name val="Arial"/>
      <family val="2"/>
    </font>
    <font>
      <b/>
      <sz val="16"/>
      <color theme="3"/>
      <name val="Arial"/>
      <family val="2"/>
    </font>
    <font>
      <b/>
      <sz val="16"/>
      <color theme="3"/>
      <name val="Calibri"/>
      <family val="2"/>
      <scheme val="minor"/>
    </font>
    <font>
      <sz val="12"/>
      <color theme="0"/>
      <name val="Calibri"/>
      <family val="2"/>
      <scheme val="minor"/>
    </font>
    <font>
      <sz val="10"/>
      <color theme="3"/>
      <name val="Arial"/>
      <family val="2"/>
    </font>
    <font>
      <b/>
      <sz val="11"/>
      <color rgb="FFFF0000"/>
      <name val="Arial"/>
      <family val="2"/>
    </font>
    <font>
      <sz val="10"/>
      <color theme="3" tint="-0.249977111117893"/>
      <name val="Arial"/>
      <family val="2"/>
    </font>
    <font>
      <b/>
      <sz val="12"/>
      <color theme="3" tint="-0.249977111117893"/>
      <name val="Arial"/>
      <family val="2"/>
    </font>
    <font>
      <sz val="16"/>
      <color theme="1"/>
      <name val="Calibri"/>
      <family val="2"/>
      <scheme val="minor"/>
    </font>
    <font>
      <b/>
      <sz val="14"/>
      <color theme="1"/>
      <name val="Calibri"/>
      <family val="2"/>
      <scheme val="minor"/>
    </font>
    <font>
      <b/>
      <sz val="10"/>
      <color theme="0"/>
      <name val="Arial"/>
      <family val="2"/>
    </font>
    <font>
      <b/>
      <sz val="10"/>
      <color rgb="FF000000"/>
      <name val="Arial"/>
      <family val="2"/>
    </font>
    <font>
      <sz val="9"/>
      <name val="Arial"/>
      <family val="2"/>
    </font>
  </fonts>
  <fills count="13">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rgb="FF3399FF"/>
        <bgColor indexed="64"/>
      </patternFill>
    </fill>
    <fill>
      <patternFill patternType="solid">
        <fgColor theme="0"/>
        <bgColor indexed="64"/>
      </patternFill>
    </fill>
    <fill>
      <patternFill patternType="solid">
        <fgColor theme="0"/>
        <bgColor rgb="FF000000"/>
      </patternFill>
    </fill>
    <fill>
      <patternFill patternType="solid">
        <fgColor theme="8" tint="-0.249977111117893"/>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9" tint="-0.24994659260841701"/>
        <bgColor indexed="64"/>
      </patternFill>
    </fill>
    <fill>
      <patternFill patternType="solid">
        <fgColor theme="0" tint="-4.9989318521683403E-2"/>
        <bgColor indexed="64"/>
      </patternFill>
    </fill>
  </fills>
  <borders count="418">
    <border>
      <left/>
      <right/>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medium">
        <color theme="4" tint="-0.499984740745262"/>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auto="1"/>
      </left>
      <right style="thin">
        <color auto="1"/>
      </right>
      <top style="medium">
        <color rgb="FF002060"/>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thin">
        <color theme="4" tint="-0.499984740745262"/>
      </left>
      <right/>
      <top style="medium">
        <color theme="4" tint="-0.499984740745262"/>
      </top>
      <bottom/>
      <diagonal/>
    </border>
    <border>
      <left/>
      <right style="thin">
        <color auto="1"/>
      </right>
      <top style="medium">
        <color theme="4" tint="-0.499984740745262"/>
      </top>
      <bottom style="dotted">
        <color theme="4" tint="-0.499984740745262"/>
      </bottom>
      <diagonal/>
    </border>
    <border>
      <left style="thin">
        <color theme="4" tint="-0.499984740745262"/>
      </left>
      <right/>
      <top/>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style="thin">
        <color theme="4" tint="-0.499984740745262"/>
      </left>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right style="medium">
        <color theme="4" tint="-0.499984740745262"/>
      </right>
      <top/>
      <bottom style="medium">
        <color theme="4" tint="-0.499984740745262"/>
      </bottom>
      <diagonal/>
    </border>
    <border>
      <left/>
      <right style="thin">
        <color auto="1"/>
      </right>
      <top style="thin">
        <color theme="4" tint="-0.499984740745262"/>
      </top>
      <bottom style="dotted">
        <color theme="4" tint="-0.499984740745262"/>
      </bottom>
      <diagonal/>
    </border>
    <border>
      <left/>
      <right/>
      <top/>
      <bottom style="dotted">
        <color theme="4" tint="-0.499984740745262"/>
      </bottom>
      <diagonal/>
    </border>
    <border>
      <left/>
      <right/>
      <top/>
      <bottom style="thin">
        <color theme="4" tint="-0.499984740745262"/>
      </bottom>
      <diagonal/>
    </border>
    <border>
      <left/>
      <right style="thin">
        <color theme="4" tint="-0.499984740745262"/>
      </right>
      <top/>
      <bottom/>
      <diagonal/>
    </border>
    <border>
      <left/>
      <right style="thin">
        <color theme="4" tint="-0.499984740745262"/>
      </right>
      <top style="medium">
        <color theme="4" tint="-0.499984740745262"/>
      </top>
      <bottom/>
      <diagonal/>
    </border>
    <border>
      <left/>
      <right style="thin">
        <color theme="4" tint="-0.499984740745262"/>
      </right>
      <top/>
      <bottom style="medium">
        <color theme="4" tint="-0.499984740745262"/>
      </bottom>
      <diagonal/>
    </border>
    <border>
      <left style="thin">
        <color theme="4" tint="-0.499984740745262"/>
      </left>
      <right/>
      <top/>
      <bottom style="medium">
        <color theme="4" tint="-0.499984740745262"/>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medium">
        <color theme="4" tint="-0.24994659260841701"/>
      </left>
      <right/>
      <top/>
      <bottom/>
      <diagonal/>
    </border>
    <border>
      <left/>
      <right style="medium">
        <color theme="4" tint="-0.24994659260841701"/>
      </right>
      <top/>
      <bottom/>
      <diagonal/>
    </border>
    <border>
      <left style="medium">
        <color rgb="FF002060"/>
      </left>
      <right/>
      <top/>
      <bottom/>
      <diagonal/>
    </border>
    <border>
      <left/>
      <right style="medium">
        <color rgb="FF002060"/>
      </right>
      <top/>
      <bottom/>
      <diagonal/>
    </border>
    <border>
      <left style="medium">
        <color rgb="FF002060"/>
      </left>
      <right style="hair">
        <color rgb="FF002060"/>
      </right>
      <top style="thin">
        <color rgb="FF002060"/>
      </top>
      <bottom style="hair">
        <color rgb="FF002060"/>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thin">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hair">
        <color rgb="FF002060"/>
      </bottom>
      <diagonal/>
    </border>
    <border>
      <left style="thin">
        <color rgb="FF002060"/>
      </left>
      <right style="thin">
        <color rgb="FF002060"/>
      </right>
      <top style="hair">
        <color rgb="FF002060"/>
      </top>
      <bottom style="hair">
        <color rgb="FF002060"/>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style="medium">
        <color rgb="FF002060"/>
      </left>
      <right style="hair">
        <color rgb="FF002060"/>
      </right>
      <top style="hair">
        <color rgb="FF002060"/>
      </top>
      <bottom/>
      <diagonal/>
    </border>
    <border>
      <left style="hair">
        <color rgb="FF002060"/>
      </left>
      <right style="hair">
        <color rgb="FF002060"/>
      </right>
      <top style="hair">
        <color rgb="FF002060"/>
      </top>
      <bottom/>
      <diagonal/>
    </border>
    <border>
      <left style="hair">
        <color rgb="FF002060"/>
      </left>
      <right style="thin">
        <color rgb="FF002060"/>
      </right>
      <top style="hair">
        <color rgb="FF002060"/>
      </top>
      <bottom/>
      <diagonal/>
    </border>
    <border>
      <left style="thin">
        <color rgb="FF002060"/>
      </left>
      <right style="hair">
        <color rgb="FF002060"/>
      </right>
      <top style="hair">
        <color rgb="FF002060"/>
      </top>
      <bottom/>
      <diagonal/>
    </border>
    <border>
      <left style="thin">
        <color rgb="FF002060"/>
      </left>
      <right style="thin">
        <color rgb="FF002060"/>
      </right>
      <top style="hair">
        <color rgb="FF002060"/>
      </top>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theme="4" tint="-0.499984740745262"/>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thin">
        <color theme="4" tint="-0.499984740745262"/>
      </left>
      <right style="medium">
        <color theme="4" tint="-0.499984740745262"/>
      </right>
      <top style="medium">
        <color theme="4" tint="-0.499984740745262"/>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theme="4" tint="-0.499984740745262"/>
      </left>
      <right/>
      <top/>
      <bottom style="medium">
        <color rgb="FF002060"/>
      </bottom>
      <diagonal/>
    </border>
    <border>
      <left style="thin">
        <color theme="4" tint="-0.499984740745262"/>
      </left>
      <right style="medium">
        <color theme="4" tint="-0.499984740745262"/>
      </right>
      <top/>
      <bottom style="medium">
        <color theme="4" tint="-0.499984740745262"/>
      </bottom>
      <diagonal/>
    </border>
    <border>
      <left/>
      <right style="thin">
        <color theme="4" tint="-0.499984740745262"/>
      </right>
      <top/>
      <bottom style="thin">
        <color theme="4" tint="-0.499984740745262"/>
      </bottom>
      <diagonal/>
    </border>
    <border>
      <left style="thin">
        <color rgb="FF002060"/>
      </left>
      <right style="thin">
        <color rgb="FF002060"/>
      </right>
      <top style="medium">
        <color theme="4" tint="-0.499984740745262"/>
      </top>
      <bottom/>
      <diagonal/>
    </border>
    <border>
      <left/>
      <right style="hair">
        <color theme="4" tint="-0.499984740745262"/>
      </right>
      <top style="medium">
        <color theme="4" tint="-0.499984740745262"/>
      </top>
      <bottom/>
      <diagonal/>
    </border>
    <border>
      <left style="hair">
        <color theme="4" tint="-0.499984740745262"/>
      </left>
      <right/>
      <top style="medium">
        <color theme="4" tint="-0.499984740745262"/>
      </top>
      <bottom/>
      <diagonal/>
    </border>
    <border>
      <left/>
      <right style="thin">
        <color rgb="FF002060"/>
      </right>
      <top style="medium">
        <color theme="4" tint="-0.499984740745262"/>
      </top>
      <bottom/>
      <diagonal/>
    </border>
    <border>
      <left style="thin">
        <color rgb="FF002060"/>
      </left>
      <right style="thin">
        <color rgb="FF002060"/>
      </right>
      <top style="medium">
        <color theme="4" tint="-0.499984740745262"/>
      </top>
      <bottom style="hair">
        <color rgb="FF002060"/>
      </bottom>
      <diagonal/>
    </border>
    <border>
      <left style="thin">
        <color rgb="FF002060"/>
      </left>
      <right style="thin">
        <color theme="4" tint="-0.499984740745262"/>
      </right>
      <top style="medium">
        <color theme="4" tint="-0.499984740745262"/>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style="thin">
        <color rgb="FF002060"/>
      </right>
      <top/>
      <bottom/>
      <diagonal/>
    </border>
    <border>
      <left/>
      <right style="hair">
        <color theme="4" tint="-0.499984740745262"/>
      </right>
      <top/>
      <bottom/>
      <diagonal/>
    </border>
    <border>
      <left style="hair">
        <color theme="4" tint="-0.499984740745262"/>
      </left>
      <right/>
      <top/>
      <bottom/>
      <diagonal/>
    </border>
    <border>
      <left/>
      <right style="thin">
        <color rgb="FF002060"/>
      </right>
      <top/>
      <bottom/>
      <diagonal/>
    </border>
    <border>
      <left style="thin">
        <color rgb="FF002060"/>
      </left>
      <right style="thin">
        <color theme="4" tint="-0.499984740745262"/>
      </right>
      <top/>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right style="hair">
        <color theme="4" tint="-0.499984740745262"/>
      </right>
      <top/>
      <bottom style="hair">
        <color rgb="FF002060"/>
      </bottom>
      <diagonal/>
    </border>
    <border>
      <left style="hair">
        <color theme="4" tint="-0.499984740745262"/>
      </left>
      <right/>
      <top/>
      <bottom style="hair">
        <color rgb="FF002060"/>
      </bottom>
      <diagonal/>
    </border>
    <border>
      <left/>
      <right style="thin">
        <color rgb="FF002060"/>
      </right>
      <top/>
      <bottom style="hair">
        <color rgb="FF002060"/>
      </bottom>
      <diagonal/>
    </border>
    <border>
      <left style="thin">
        <color rgb="FF002060"/>
      </left>
      <right style="thin">
        <color rgb="FF002060"/>
      </right>
      <top/>
      <bottom style="hair">
        <color rgb="FF002060"/>
      </bottom>
      <diagonal/>
    </border>
    <border>
      <left style="thin">
        <color rgb="FF002060"/>
      </left>
      <right style="thin">
        <color theme="4" tint="-0.499984740745262"/>
      </right>
      <top/>
      <bottom style="hair">
        <color rgb="FF002060"/>
      </bottom>
      <diagonal/>
    </border>
    <border>
      <left/>
      <right style="hair">
        <color theme="4" tint="-0.499984740745262"/>
      </right>
      <top style="hair">
        <color rgb="FF002060"/>
      </top>
      <bottom/>
      <diagonal/>
    </border>
    <border>
      <left style="hair">
        <color theme="4" tint="-0.499984740745262"/>
      </left>
      <right/>
      <top style="hair">
        <color rgb="FF002060"/>
      </top>
      <bottom/>
      <diagonal/>
    </border>
    <border>
      <left/>
      <right style="thin">
        <color rgb="FF002060"/>
      </right>
      <top style="hair">
        <color rgb="FF002060"/>
      </top>
      <bottom/>
      <diagonal/>
    </border>
    <border>
      <left style="thin">
        <color rgb="FF002060"/>
      </left>
      <right style="thin">
        <color theme="4" tint="-0.499984740745262"/>
      </right>
      <top style="hair">
        <color rgb="FF002060"/>
      </top>
      <bottom/>
      <diagonal/>
    </border>
    <border>
      <left/>
      <right style="dashed">
        <color theme="4" tint="-0.499984740745262"/>
      </right>
      <top style="dashed">
        <color theme="4" tint="-0.499984740745262"/>
      </top>
      <bottom style="dashed">
        <color theme="4" tint="-0.499984740745262"/>
      </bottom>
      <diagonal/>
    </border>
    <border>
      <left style="thin">
        <color rgb="FF002060"/>
      </left>
      <right style="thin">
        <color rgb="FF002060"/>
      </right>
      <top/>
      <bottom style="thin">
        <color rgb="FF002060"/>
      </bottom>
      <diagonal/>
    </border>
    <border>
      <left/>
      <right style="hair">
        <color theme="4" tint="-0.499984740745262"/>
      </right>
      <top/>
      <bottom style="thin">
        <color rgb="FF002060"/>
      </bottom>
      <diagonal/>
    </border>
    <border>
      <left style="hair">
        <color theme="4" tint="-0.499984740745262"/>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hair">
        <color rgb="FF002060"/>
      </top>
      <bottom style="thin">
        <color rgb="FF002060"/>
      </bottom>
      <diagonal/>
    </border>
    <border>
      <left style="thin">
        <color rgb="FF002060"/>
      </left>
      <right style="thin">
        <color theme="4" tint="-0.499984740745262"/>
      </right>
      <top/>
      <bottom style="thin">
        <color rgb="FF002060"/>
      </bottom>
      <diagonal/>
    </border>
    <border>
      <left style="hair">
        <color theme="4" tint="-0.499984740745262"/>
      </left>
      <right/>
      <top style="thin">
        <color rgb="FF002060"/>
      </top>
      <bottom/>
      <diagonal/>
    </border>
    <border>
      <left style="thin">
        <color rgb="FF002060"/>
      </left>
      <right style="thin">
        <color rgb="FF002060"/>
      </right>
      <top style="thin">
        <color rgb="FF002060"/>
      </top>
      <bottom/>
      <diagonal/>
    </border>
    <border>
      <left/>
      <right/>
      <top style="hair">
        <color rgb="FF002060"/>
      </top>
      <bottom/>
      <diagonal/>
    </border>
    <border>
      <left/>
      <right/>
      <top/>
      <bottom style="hair">
        <color rgb="FF002060"/>
      </bottom>
      <diagonal/>
    </border>
    <border>
      <left/>
      <right style="hair">
        <color theme="4" tint="-0.499984740745262"/>
      </right>
      <top style="thin">
        <color rgb="FF002060"/>
      </top>
      <bottom/>
      <diagonal/>
    </border>
    <border>
      <left style="thin">
        <color rgb="FF002060"/>
      </left>
      <right style="thin">
        <color theme="4" tint="-0.499984740745262"/>
      </right>
      <top style="thin">
        <color rgb="FF002060"/>
      </top>
      <bottom/>
      <diagonal/>
    </border>
    <border>
      <left style="thin">
        <color rgb="FF002060"/>
      </left>
      <right/>
      <top style="hair">
        <color rgb="FF002060"/>
      </top>
      <bottom/>
      <diagonal/>
    </border>
    <border>
      <left style="thin">
        <color rgb="FF002060"/>
      </left>
      <right/>
      <top/>
      <bottom/>
      <diagonal/>
    </border>
    <border>
      <left style="thin">
        <color rgb="FF002060"/>
      </left>
      <right/>
      <top/>
      <bottom style="hair">
        <color rgb="FF002060"/>
      </bottom>
      <diagonal/>
    </border>
    <border>
      <left style="thin">
        <color rgb="FF002060"/>
      </left>
      <right/>
      <top/>
      <bottom style="thin">
        <color rgb="FF002060"/>
      </bottom>
      <diagonal/>
    </border>
    <border>
      <left style="thin">
        <color rgb="FF002060"/>
      </left>
      <right style="thin">
        <color rgb="FF002060"/>
      </right>
      <top/>
      <bottom style="medium">
        <color rgb="FF002060"/>
      </bottom>
      <diagonal/>
    </border>
    <border>
      <left/>
      <right style="hair">
        <color theme="4" tint="-0.499984740745262"/>
      </right>
      <top/>
      <bottom style="medium">
        <color rgb="FF002060"/>
      </bottom>
      <diagonal/>
    </border>
    <border>
      <left style="hair">
        <color theme="4" tint="-0.499984740745262"/>
      </left>
      <right/>
      <top/>
      <bottom style="medium">
        <color theme="4" tint="-0.499984740745262"/>
      </bottom>
      <diagonal/>
    </border>
    <border>
      <left/>
      <right style="thin">
        <color rgb="FF002060"/>
      </right>
      <top/>
      <bottom style="medium">
        <color theme="4" tint="-0.499984740745262"/>
      </bottom>
      <diagonal/>
    </border>
    <border>
      <left style="thin">
        <color rgb="FF002060"/>
      </left>
      <right style="thin">
        <color rgb="FF002060"/>
      </right>
      <top style="hair">
        <color rgb="FF002060"/>
      </top>
      <bottom style="medium">
        <color rgb="FF002060"/>
      </bottom>
      <diagonal/>
    </border>
    <border>
      <left style="thin">
        <color rgb="FF002060"/>
      </left>
      <right style="thin">
        <color theme="4" tint="-0.499984740745262"/>
      </right>
      <top/>
      <bottom style="medium">
        <color rgb="FF002060"/>
      </bottom>
      <diagonal/>
    </border>
    <border>
      <left style="thin">
        <color rgb="FF002060"/>
      </left>
      <right style="thin">
        <color rgb="FF002060"/>
      </right>
      <top style="medium">
        <color rgb="FF002060"/>
      </top>
      <bottom/>
      <diagonal/>
    </border>
    <border>
      <left style="thin">
        <color rgb="FF002060"/>
      </left>
      <right style="hair">
        <color theme="4" tint="-0.499984740745262"/>
      </right>
      <top style="medium">
        <color rgb="FF002060"/>
      </top>
      <bottom/>
      <diagonal/>
    </border>
    <border>
      <left style="hair">
        <color rgb="FF002060"/>
      </left>
      <right style="thin">
        <color rgb="FF002060"/>
      </right>
      <top style="medium">
        <color rgb="FF002060"/>
      </top>
      <bottom/>
      <diagonal/>
    </border>
    <border>
      <left style="thin">
        <color rgb="FF002060"/>
      </left>
      <right style="thin">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thin">
        <color rgb="FF002060"/>
      </left>
      <right style="thin">
        <color theme="4" tint="-0.499984740745262"/>
      </right>
      <top style="medium">
        <color rgb="FF002060"/>
      </top>
      <bottom/>
      <diagonal/>
    </border>
    <border>
      <left style="thin">
        <color rgb="FF002060"/>
      </left>
      <right style="hair">
        <color theme="4" tint="-0.499984740745262"/>
      </right>
      <top/>
      <bottom/>
      <diagonal/>
    </border>
    <border>
      <left style="hair">
        <color rgb="FF002060"/>
      </left>
      <right style="thin">
        <color rgb="FF002060"/>
      </right>
      <top/>
      <bottom/>
      <diagonal/>
    </border>
    <border>
      <left style="thin">
        <color rgb="FF002060"/>
      </left>
      <right style="hair">
        <color theme="4" tint="-0.499984740745262"/>
      </right>
      <top/>
      <bottom style="hair">
        <color rgb="FF002060"/>
      </bottom>
      <diagonal/>
    </border>
    <border>
      <left style="hair">
        <color rgb="FF002060"/>
      </left>
      <right style="thin">
        <color rgb="FF002060"/>
      </right>
      <top/>
      <bottom style="hair">
        <color rgb="FF002060"/>
      </bottom>
      <diagonal/>
    </border>
    <border>
      <left style="thin">
        <color rgb="FF002060"/>
      </left>
      <right style="hair">
        <color theme="4" tint="-0.499984740745262"/>
      </right>
      <top style="hair">
        <color rgb="FF002060"/>
      </top>
      <bottom/>
      <diagonal/>
    </border>
    <border>
      <left style="hair">
        <color rgb="FF002060"/>
      </left>
      <right style="thin">
        <color rgb="FF002060"/>
      </right>
      <top/>
      <bottom style="thin">
        <color rgb="FF002060"/>
      </bottom>
      <diagonal/>
    </border>
    <border>
      <left style="hair">
        <color rgb="FF002060"/>
      </left>
      <right style="hair">
        <color rgb="FF002060"/>
      </right>
      <top style="hair">
        <color rgb="FF002060"/>
      </top>
      <bottom style="thin">
        <color rgb="FF002060"/>
      </bottom>
      <diagonal/>
    </border>
    <border>
      <left style="thin">
        <color rgb="FF002060"/>
      </left>
      <right style="hair">
        <color theme="4" tint="-0.499984740745262"/>
      </right>
      <top style="thin">
        <color rgb="FF002060"/>
      </top>
      <bottom/>
      <diagonal/>
    </border>
    <border>
      <left style="hair">
        <color rgb="FF002060"/>
      </left>
      <right style="thin">
        <color rgb="FF002060"/>
      </right>
      <top style="thin">
        <color rgb="FF002060"/>
      </top>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
      <left style="thin">
        <color rgb="FF002060"/>
      </left>
      <right style="hair">
        <color theme="4" tint="-0.499984740745262"/>
      </right>
      <top/>
      <bottom style="thin">
        <color rgb="FF002060"/>
      </bottom>
      <diagonal/>
    </border>
    <border>
      <left style="hair">
        <color theme="4" tint="-0.499984740745262"/>
      </left>
      <right/>
      <top/>
      <bottom style="medium">
        <color rgb="FF002060"/>
      </bottom>
      <diagonal/>
    </border>
    <border>
      <left/>
      <right style="thin">
        <color rgb="FF002060"/>
      </right>
      <top/>
      <bottom style="medium">
        <color rgb="FF002060"/>
      </bottom>
      <diagonal/>
    </border>
    <border>
      <left style="hair">
        <color rgb="FF002060"/>
      </left>
      <right style="thin">
        <color rgb="FF002060"/>
      </right>
      <top/>
      <bottom style="medium">
        <color rgb="FF002060"/>
      </bottom>
      <diagonal/>
    </border>
    <border>
      <left style="hair">
        <color rgb="FF002060"/>
      </left>
      <right style="hair">
        <color rgb="FF002060"/>
      </right>
      <top style="hair">
        <color rgb="FF002060"/>
      </top>
      <bottom style="medium">
        <color rgb="FF002060"/>
      </bottom>
      <diagonal/>
    </border>
    <border>
      <left style="thin">
        <color rgb="FF002060"/>
      </left>
      <right/>
      <top style="medium">
        <color rgb="FF002060"/>
      </top>
      <bottom/>
      <diagonal/>
    </border>
    <border>
      <left/>
      <right style="hair">
        <color rgb="FF002060"/>
      </right>
      <top style="hair">
        <color rgb="FF002060"/>
      </top>
      <bottom/>
      <diagonal/>
    </border>
    <border>
      <left/>
      <right style="hair">
        <color rgb="FF002060"/>
      </right>
      <top/>
      <bottom/>
      <diagonal/>
    </border>
    <border>
      <left/>
      <right style="hair">
        <color rgb="FF002060"/>
      </right>
      <top/>
      <bottom style="thin">
        <color rgb="FF002060"/>
      </bottom>
      <diagonal/>
    </border>
    <border>
      <left/>
      <right style="hair">
        <color rgb="FF002060"/>
      </right>
      <top style="thin">
        <color rgb="FF002060"/>
      </top>
      <bottom/>
      <diagonal/>
    </border>
    <border>
      <left/>
      <right style="hair">
        <color rgb="FF002060"/>
      </right>
      <top/>
      <bottom style="hair">
        <color rgb="FF002060"/>
      </bottom>
      <diagonal/>
    </border>
    <border>
      <left style="hair">
        <color theme="4" tint="-0.499984740745262"/>
      </left>
      <right style="hair">
        <color rgb="FF002060"/>
      </right>
      <top style="hair">
        <color rgb="FF002060"/>
      </top>
      <bottom/>
      <diagonal/>
    </border>
    <border>
      <left style="hair">
        <color theme="4" tint="-0.499984740745262"/>
      </left>
      <right style="hair">
        <color rgb="FF002060"/>
      </right>
      <top/>
      <bottom/>
      <diagonal/>
    </border>
    <border>
      <left style="hair">
        <color theme="4" tint="-0.499984740745262"/>
      </left>
      <right style="hair">
        <color rgb="FF002060"/>
      </right>
      <top/>
      <bottom style="hair">
        <color rgb="FF002060"/>
      </bottom>
      <diagonal/>
    </border>
    <border>
      <left/>
      <right/>
      <top style="hair">
        <color rgb="FF002060"/>
      </top>
      <bottom style="hair">
        <color rgb="FF002060"/>
      </bottom>
      <diagonal/>
    </border>
    <border>
      <left/>
      <right style="thin">
        <color theme="4" tint="-0.499984740745262"/>
      </right>
      <top style="hair">
        <color rgb="FF002060"/>
      </top>
      <bottom style="hair">
        <color rgb="FF002060"/>
      </bottom>
      <diagonal/>
    </border>
    <border>
      <left style="thin">
        <color theme="4" tint="-0.499984740745262"/>
      </left>
      <right/>
      <top style="dashed">
        <color theme="4" tint="-0.499984740745262"/>
      </top>
      <bottom style="dashed">
        <color theme="4" tint="-0.499984740745262"/>
      </bottom>
      <diagonal/>
    </border>
    <border>
      <left/>
      <right/>
      <top style="dashed">
        <color theme="4" tint="-0.499984740745262"/>
      </top>
      <bottom style="dashed">
        <color theme="4" tint="-0.499984740745262"/>
      </bottom>
      <diagonal/>
    </border>
    <border>
      <left/>
      <right style="thin">
        <color theme="4" tint="-0.499984740745262"/>
      </right>
      <top style="dashed">
        <color theme="4" tint="-0.499984740745262"/>
      </top>
      <bottom style="dashed">
        <color theme="4" tint="-0.499984740745262"/>
      </bottom>
      <diagonal/>
    </border>
    <border>
      <left/>
      <right style="thin">
        <color theme="4" tint="-0.499984740745262"/>
      </right>
      <top/>
      <bottom style="hair">
        <color rgb="FF002060"/>
      </bottom>
      <diagonal/>
    </border>
    <border>
      <left/>
      <right style="hair">
        <color rgb="FF002060"/>
      </right>
      <top/>
      <bottom style="medium">
        <color theme="4" tint="-0.499984740745262"/>
      </bottom>
      <diagonal/>
    </border>
    <border>
      <left style="thin">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dashed">
        <color theme="4" tint="-0.499984740745262"/>
      </right>
      <top style="dashed">
        <color theme="4" tint="-0.499984740745262"/>
      </top>
      <bottom style="dotted">
        <color theme="4" tint="-0.499984740745262"/>
      </bottom>
      <diagonal/>
    </border>
    <border>
      <left style="dashed">
        <color theme="4" tint="-0.499984740745262"/>
      </left>
      <right style="thin">
        <color theme="4" tint="-0.499984740745262"/>
      </right>
      <top style="dashed">
        <color theme="4" tint="-0.499984740745262"/>
      </top>
      <bottom style="dotted">
        <color theme="4" tint="-0.499984740745262"/>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medium">
        <color theme="3"/>
      </top>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3"/>
      </left>
      <right style="thin">
        <color theme="3"/>
      </right>
      <top style="medium">
        <color theme="3"/>
      </top>
      <bottom style="dotted">
        <color theme="4" tint="-0.499984740745262"/>
      </bottom>
      <diagonal/>
    </border>
    <border>
      <left style="thin">
        <color theme="3"/>
      </left>
      <right style="thin">
        <color theme="3"/>
      </right>
      <top style="thin">
        <color theme="3"/>
      </top>
      <bottom style="thin">
        <color theme="3"/>
      </bottom>
      <diagonal/>
    </border>
    <border>
      <left style="thin">
        <color theme="3"/>
      </left>
      <right style="thin">
        <color theme="3"/>
      </right>
      <top/>
      <bottom/>
      <diagonal/>
    </border>
    <border>
      <left style="thin">
        <color theme="3"/>
      </left>
      <right style="thin">
        <color theme="3"/>
      </right>
      <top style="dotted">
        <color theme="4" tint="-0.499984740745262"/>
      </top>
      <bottom style="dotted">
        <color theme="4" tint="-0.499984740745262"/>
      </bottom>
      <diagonal/>
    </border>
    <border>
      <left style="thin">
        <color theme="3"/>
      </left>
      <right style="thin">
        <color theme="3"/>
      </right>
      <top/>
      <bottom style="thin">
        <color theme="3"/>
      </bottom>
      <diagonal/>
    </border>
    <border>
      <left style="thin">
        <color theme="3"/>
      </left>
      <right style="thin">
        <color theme="3"/>
      </right>
      <top style="thin">
        <color theme="3"/>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thin">
        <color theme="4" tint="-0.499984740745262"/>
      </right>
      <top style="dotted">
        <color theme="4" tint="-0.499984740745262"/>
      </top>
      <bottom style="thin">
        <color theme="3"/>
      </bottom>
      <diagonal/>
    </border>
    <border>
      <left style="thin">
        <color theme="3"/>
      </left>
      <right style="thin">
        <color theme="3"/>
      </right>
      <top style="dotted">
        <color theme="4" tint="-0.499984740745262"/>
      </top>
      <bottom style="thin">
        <color theme="3"/>
      </bottom>
      <diagonal/>
    </border>
    <border>
      <left/>
      <right/>
      <top/>
      <bottom style="medium">
        <color theme="3"/>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hair">
        <color theme="4" tint="-0.499984740745262"/>
      </bottom>
      <diagonal/>
    </border>
    <border>
      <left style="thin">
        <color indexed="64"/>
      </left>
      <right style="thin">
        <color indexed="64"/>
      </right>
      <top style="thin">
        <color indexed="64"/>
      </top>
      <bottom/>
      <diagonal/>
    </border>
    <border>
      <left style="medium">
        <color rgb="FF002060"/>
      </left>
      <right/>
      <top style="medium">
        <color rgb="FF002060"/>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style="thin">
        <color rgb="FF002060"/>
      </top>
      <bottom style="thin">
        <color rgb="FF002060"/>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diagonal/>
    </border>
    <border>
      <left style="thin">
        <color rgb="FF002060"/>
      </left>
      <right style="medium">
        <color theme="3"/>
      </right>
      <top/>
      <bottom/>
      <diagonal/>
    </border>
    <border>
      <left style="thin">
        <color rgb="FF002060"/>
      </left>
      <right style="medium">
        <color rgb="FF002060"/>
      </right>
      <top style="medium">
        <color rgb="FF002060"/>
      </top>
      <bottom style="thin">
        <color theme="4" tint="-0.499984740745262"/>
      </bottom>
      <diagonal/>
    </border>
    <border>
      <left style="thin">
        <color rgb="FF002060"/>
      </left>
      <right style="medium">
        <color rgb="FF002060"/>
      </right>
      <top style="thin">
        <color theme="4" tint="-0.499984740745262"/>
      </top>
      <bottom style="medium">
        <color rgb="FF002060"/>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rgb="FF002060"/>
      </top>
      <bottom/>
      <diagonal/>
    </border>
    <border>
      <left style="thin">
        <color theme="4" tint="-0.499984740745262"/>
      </left>
      <right/>
      <top style="thin">
        <color rgb="FF002060"/>
      </top>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hair">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top/>
      <bottom style="thin">
        <color rgb="FF002060"/>
      </bottom>
      <diagonal/>
    </border>
    <border>
      <left style="thin">
        <color rgb="FF002060"/>
      </left>
      <right style="thin">
        <color rgb="FF002060"/>
      </right>
      <top style="dotted">
        <color theme="3"/>
      </top>
      <bottom style="thin">
        <color rgb="FF002060"/>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bottom style="thin">
        <color indexed="64"/>
      </bottom>
      <diagonal/>
    </border>
    <border>
      <left style="thin">
        <color theme="4" tint="-0.499984740745262"/>
      </left>
      <right/>
      <top style="thin">
        <color indexed="64"/>
      </top>
      <bottom style="thin">
        <color indexed="64"/>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top style="thin">
        <color indexed="64"/>
      </top>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medium">
        <color theme="4" tint="-0.499984740745262"/>
      </left>
      <right/>
      <top/>
      <bottom style="medium">
        <color indexed="64"/>
      </bottom>
      <diagonal/>
    </border>
    <border>
      <left style="thin">
        <color theme="3"/>
      </left>
      <right style="thin">
        <color rgb="FF002060"/>
      </right>
      <top/>
      <bottom/>
      <diagonal/>
    </border>
    <border>
      <left style="thin">
        <color rgb="FF002060"/>
      </left>
      <right style="thin">
        <color rgb="FF002060"/>
      </right>
      <top/>
      <bottom style="thin">
        <color theme="3"/>
      </bottom>
      <diagonal/>
    </border>
    <border>
      <left style="thin">
        <color rgb="FF002060"/>
      </left>
      <right style="thin">
        <color rgb="FF002060"/>
      </right>
      <top style="dotted">
        <color rgb="FF002060"/>
      </top>
      <bottom style="thin">
        <color theme="3"/>
      </bottom>
      <diagonal/>
    </border>
    <border>
      <left style="thin">
        <color rgb="FF002060"/>
      </left>
      <right style="thin">
        <color rgb="FF002060"/>
      </right>
      <top style="thin">
        <color theme="3"/>
      </top>
      <bottom/>
      <diagonal/>
    </border>
    <border>
      <left style="thin">
        <color theme="3"/>
      </left>
      <right style="thin">
        <color theme="3"/>
      </right>
      <top/>
      <bottom style="medium">
        <color theme="3"/>
      </bottom>
      <diagonal/>
    </border>
    <border>
      <left style="thin">
        <color theme="3"/>
      </left>
      <right style="thin">
        <color rgb="FF002060"/>
      </right>
      <top/>
      <bottom style="medium">
        <color theme="3"/>
      </bottom>
      <diagonal/>
    </border>
    <border>
      <left style="thin">
        <color rgb="FF002060"/>
      </left>
      <right style="thin">
        <color rgb="FF002060"/>
      </right>
      <top/>
      <bottom style="medium">
        <color theme="3"/>
      </bottom>
      <diagonal/>
    </border>
    <border>
      <left style="thin">
        <color rgb="FF002060"/>
      </left>
      <right style="thin">
        <color rgb="FF002060"/>
      </right>
      <top style="dotted">
        <color rgb="FF002060"/>
      </top>
      <bottom style="medium">
        <color theme="3"/>
      </bottom>
      <diagonal/>
    </border>
    <border>
      <left style="thin">
        <color rgb="FF002060"/>
      </left>
      <right style="thin">
        <color theme="3"/>
      </right>
      <top style="thin">
        <color rgb="FF002060"/>
      </top>
      <bottom/>
      <diagonal/>
    </border>
    <border>
      <left style="thin">
        <color theme="3"/>
      </left>
      <right style="thin">
        <color rgb="FF002060"/>
      </right>
      <top style="thin">
        <color theme="3"/>
      </top>
      <bottom/>
      <diagonal/>
    </border>
    <border>
      <left style="thin">
        <color rgb="FF002060"/>
      </left>
      <right style="thin">
        <color theme="3"/>
      </right>
      <top/>
      <bottom/>
      <diagonal/>
    </border>
    <border>
      <left style="thin">
        <color rgb="FF002060"/>
      </left>
      <right style="thin">
        <color theme="3"/>
      </right>
      <top/>
      <bottom style="thin">
        <color rgb="FF002060"/>
      </bottom>
      <diagonal/>
    </border>
    <border>
      <left style="thin">
        <color theme="3"/>
      </left>
      <right style="thin">
        <color rgb="FF002060"/>
      </right>
      <top/>
      <bottom style="thin">
        <color theme="3"/>
      </bottom>
      <diagonal/>
    </border>
    <border>
      <left/>
      <right style="thin">
        <color rgb="FF002060"/>
      </right>
      <top style="dotted">
        <color rgb="FF002060"/>
      </top>
      <bottom style="dotted">
        <color rgb="FF002060"/>
      </bottom>
      <diagonal/>
    </border>
    <border>
      <left style="thin">
        <color theme="3"/>
      </left>
      <right style="thin">
        <color rgb="FF002060"/>
      </right>
      <top style="dotted">
        <color rgb="FF002060"/>
      </top>
      <bottom style="thin">
        <color theme="3"/>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dashed">
        <color rgb="FF002060"/>
      </left>
      <right style="thin">
        <color rgb="FF002060"/>
      </right>
      <top style="double">
        <color rgb="FF002060"/>
      </top>
      <bottom style="dashed">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ashed">
        <color rgb="FF002060"/>
      </right>
      <top/>
      <bottom style="double">
        <color rgb="FF002060"/>
      </bottom>
      <diagonal/>
    </border>
    <border>
      <left style="dashed">
        <color rgb="FF002060"/>
      </left>
      <right style="thin">
        <color rgb="FF002060"/>
      </right>
      <top style="dashed">
        <color rgb="FF002060"/>
      </top>
      <bottom style="double">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indexed="64"/>
      </left>
      <right style="thin">
        <color indexed="64"/>
      </right>
      <top style="double">
        <color rgb="FF002060"/>
      </top>
      <bottom style="hair">
        <color rgb="FF002060"/>
      </bottom>
      <diagonal/>
    </border>
    <border>
      <left/>
      <right style="dashed">
        <color rgb="FF002060"/>
      </right>
      <top style="double">
        <color rgb="FF002060"/>
      </top>
      <bottom style="hair">
        <color rgb="FF002060"/>
      </bottom>
      <diagonal/>
    </border>
    <border>
      <left style="dashed">
        <color rgb="FF002060"/>
      </left>
      <right style="dashed">
        <color rgb="FF002060"/>
      </right>
      <top style="double">
        <color rgb="FF002060"/>
      </top>
      <bottom style="hair">
        <color rgb="FF002060"/>
      </bottom>
      <diagonal/>
    </border>
    <border>
      <left style="dashed">
        <color rgb="FF002060"/>
      </left>
      <right style="thin">
        <color rgb="FF002060"/>
      </right>
      <top style="double">
        <color rgb="FF002060"/>
      </top>
      <bottom style="hair">
        <color rgb="FF002060"/>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style="thin">
        <color indexed="64"/>
      </left>
      <right style="thin">
        <color indexed="64"/>
      </right>
      <top style="hair">
        <color rgb="FF002060"/>
      </top>
      <bottom style="thin">
        <color theme="4" tint="-0.499984740745262"/>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thin">
        <color indexed="64"/>
      </left>
      <right style="thin">
        <color indexed="64"/>
      </right>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right style="dashed">
        <color rgb="FF002060"/>
      </right>
      <top/>
      <bottom style="hair">
        <color rgb="FF002060"/>
      </bottom>
      <diagonal/>
    </border>
    <border>
      <left style="thin">
        <color indexed="64"/>
      </left>
      <right style="thin">
        <color indexed="64"/>
      </right>
      <top style="hair">
        <color rgb="FF002060"/>
      </top>
      <bottom style="medium">
        <color theme="4" tint="-0.499984740745262"/>
      </bottom>
      <diagonal/>
    </border>
    <border>
      <left style="dashed">
        <color rgb="FF002060"/>
      </left>
      <right style="dashed">
        <color rgb="FF002060"/>
      </right>
      <top style="hair">
        <color rgb="FF002060"/>
      </top>
      <bottom style="medium">
        <color theme="4" tint="-0.499984740745262"/>
      </bottom>
      <diagonal/>
    </border>
    <border>
      <left style="dashed">
        <color rgb="FF002060"/>
      </left>
      <right style="thin">
        <color rgb="FF002060"/>
      </right>
      <top style="hair">
        <color rgb="FF002060"/>
      </top>
      <bottom style="medium">
        <color theme="4" tint="-0.499984740745262"/>
      </bottom>
      <diagonal/>
    </border>
    <border>
      <left/>
      <right style="dashed">
        <color rgb="FF002060"/>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style="dashed">
        <color rgb="FF002060"/>
      </left>
      <right style="dashed">
        <color rgb="FF002060"/>
      </right>
      <top style="medium">
        <color theme="4" tint="-0.499984740745262"/>
      </top>
      <bottom style="hair">
        <color rgb="FF002060"/>
      </bottom>
      <diagonal/>
    </border>
    <border>
      <left style="dashed">
        <color rgb="FF002060"/>
      </left>
      <right style="thin">
        <color rgb="FF002060"/>
      </right>
      <top style="medium">
        <color theme="4" tint="-0.499984740745262"/>
      </top>
      <bottom style="hair">
        <color rgb="FF002060"/>
      </bottom>
      <diagonal/>
    </border>
    <border>
      <left/>
      <right style="dashed">
        <color rgb="FF002060"/>
      </right>
      <top style="medium">
        <color theme="4" tint="-0.499984740745262"/>
      </top>
      <bottom style="hair">
        <color rgb="FF002060"/>
      </bottom>
      <diagonal/>
    </border>
    <border>
      <left style="thin">
        <color indexed="64"/>
      </left>
      <right style="thin">
        <color indexed="64"/>
      </right>
      <top style="hair">
        <color rgb="FF002060"/>
      </top>
      <bottom/>
      <diagonal/>
    </border>
    <border>
      <left style="dashed">
        <color rgb="FF002060"/>
      </left>
      <right style="dashed">
        <color rgb="FF002060"/>
      </right>
      <top style="hair">
        <color rgb="FF002060"/>
      </top>
      <bottom/>
      <diagonal/>
    </border>
    <border>
      <left style="dashed">
        <color rgb="FF002060"/>
      </left>
      <right style="thin">
        <color rgb="FF002060"/>
      </right>
      <top style="hair">
        <color rgb="FF002060"/>
      </top>
      <bottom/>
      <diagonal/>
    </border>
    <border>
      <left/>
      <right style="dashed">
        <color rgb="FF002060"/>
      </right>
      <top style="hair">
        <color rgb="FF002060"/>
      </top>
      <bottom/>
      <diagonal/>
    </border>
    <border>
      <left style="dashed">
        <color rgb="FF002060"/>
      </left>
      <right style="thin">
        <color theme="4" tint="-0.499984740745262"/>
      </right>
      <top style="thin">
        <color theme="4" tint="-0.499984740745262"/>
      </top>
      <bottom style="hair">
        <color rgb="FF002060"/>
      </bottom>
      <diagonal/>
    </border>
    <border>
      <left style="dashed">
        <color rgb="FF002060"/>
      </left>
      <right style="thin">
        <color theme="4" tint="-0.499984740745262"/>
      </right>
      <top style="hair">
        <color rgb="FF002060"/>
      </top>
      <bottom style="hair">
        <color rgb="FF002060"/>
      </bottom>
      <diagonal/>
    </border>
    <border>
      <left style="dashed">
        <color rgb="FF002060"/>
      </left>
      <right style="thin">
        <color theme="4" tint="-0.499984740745262"/>
      </right>
      <top style="hair">
        <color rgb="FF002060"/>
      </top>
      <bottom style="thin">
        <color theme="4" tint="-0.499984740745262"/>
      </bottom>
      <diagonal/>
    </border>
    <border>
      <left style="thin">
        <color indexed="64"/>
      </left>
      <right style="thin">
        <color indexed="64"/>
      </right>
      <top/>
      <bottom style="medium">
        <color theme="4" tint="-0.499984740745262"/>
      </bottom>
      <diagonal/>
    </border>
    <border>
      <left style="dashed">
        <color rgb="FF002060"/>
      </left>
      <right style="dashed">
        <color rgb="FF002060"/>
      </right>
      <top/>
      <bottom style="medium">
        <color theme="4" tint="-0.499984740745262"/>
      </bottom>
      <diagonal/>
    </border>
    <border>
      <left style="dashed">
        <color rgb="FF002060"/>
      </left>
      <right style="thin">
        <color rgb="FF002060"/>
      </right>
      <top/>
      <bottom style="medium">
        <color theme="4" tint="-0.499984740745262"/>
      </bottom>
      <diagonal/>
    </border>
    <border>
      <left/>
      <right style="dashed">
        <color rgb="FF002060"/>
      </right>
      <top/>
      <bottom style="medium">
        <color theme="4" tint="-0.499984740745262"/>
      </bottom>
      <diagonal/>
    </border>
    <border>
      <left/>
      <right style="thin">
        <color indexed="64"/>
      </right>
      <top style="medium">
        <color theme="4" tint="-0.499984740745262"/>
      </top>
      <bottom style="hair">
        <color rgb="FF002060"/>
      </bottom>
      <diagonal/>
    </border>
    <border>
      <left/>
      <right style="thin">
        <color indexed="64"/>
      </right>
      <top style="hair">
        <color rgb="FF002060"/>
      </top>
      <bottom/>
      <diagonal/>
    </border>
    <border>
      <left/>
      <right style="thin">
        <color indexed="64"/>
      </right>
      <top style="thin">
        <color theme="4" tint="-0.499984740745262"/>
      </top>
      <bottom style="hair">
        <color rgb="FF002060"/>
      </bottom>
      <diagonal/>
    </border>
    <border>
      <left/>
      <right style="thin">
        <color indexed="64"/>
      </right>
      <top style="hair">
        <color rgb="FF002060"/>
      </top>
      <bottom style="hair">
        <color rgb="FF002060"/>
      </bottom>
      <diagonal/>
    </border>
    <border>
      <left/>
      <right style="thin">
        <color indexed="64"/>
      </right>
      <top style="hair">
        <color rgb="FF002060"/>
      </top>
      <bottom style="thin">
        <color theme="4" tint="-0.499984740745262"/>
      </bottom>
      <diagonal/>
    </border>
    <border>
      <left/>
      <right style="thin">
        <color indexed="64"/>
      </right>
      <top/>
      <bottom style="hair">
        <color rgb="FF002060"/>
      </bottom>
      <diagonal/>
    </border>
    <border>
      <left/>
      <right style="thin">
        <color indexed="64"/>
      </right>
      <top style="hair">
        <color rgb="FF002060"/>
      </top>
      <bottom style="medium">
        <color theme="4" tint="-0.499984740745262"/>
      </bottom>
      <diagonal/>
    </border>
    <border>
      <left/>
      <right style="thin">
        <color indexed="64"/>
      </right>
      <top style="hair">
        <color rgb="FF002060"/>
      </top>
      <bottom style="medium">
        <color rgb="FF002060"/>
      </bottom>
      <diagonal/>
    </border>
    <border>
      <left style="thin">
        <color indexed="64"/>
      </left>
      <right style="thin">
        <color indexed="64"/>
      </right>
      <top style="hair">
        <color rgb="FF002060"/>
      </top>
      <bottom style="medium">
        <color rgb="FF002060"/>
      </bottom>
      <diagonal/>
    </border>
    <border>
      <left style="dashed">
        <color rgb="FF002060"/>
      </left>
      <right style="dashed">
        <color rgb="FF002060"/>
      </right>
      <top style="hair">
        <color rgb="FF002060"/>
      </top>
      <bottom style="medium">
        <color rgb="FF002060"/>
      </bottom>
      <diagonal/>
    </border>
    <border>
      <left style="dashed">
        <color rgb="FF002060"/>
      </left>
      <right style="thin">
        <color rgb="FF002060"/>
      </right>
      <top style="hair">
        <color rgb="FF002060"/>
      </top>
      <bottom style="medium">
        <color rgb="FF002060"/>
      </bottom>
      <diagonal/>
    </border>
    <border>
      <left/>
      <right style="dashed">
        <color rgb="FF002060"/>
      </right>
      <top style="hair">
        <color rgb="FF002060"/>
      </top>
      <bottom style="medium">
        <color rgb="FF002060"/>
      </bottom>
      <diagonal/>
    </border>
    <border>
      <left style="thin">
        <color theme="4" tint="-0.499984740745262"/>
      </left>
      <right style="thin">
        <color indexed="64"/>
      </right>
      <top/>
      <bottom style="hair">
        <color rgb="FF002060"/>
      </bottom>
      <diagonal/>
    </border>
    <border>
      <left style="thin">
        <color theme="4" tint="-0.499984740745262"/>
      </left>
      <right style="thin">
        <color indexed="64"/>
      </right>
      <top style="hair">
        <color rgb="FF002060"/>
      </top>
      <bottom style="hair">
        <color rgb="FF002060"/>
      </bottom>
      <diagonal/>
    </border>
    <border>
      <left/>
      <right style="thin">
        <color theme="4" tint="-0.499984740745262"/>
      </right>
      <top style="hair">
        <color rgb="FF002060"/>
      </top>
      <bottom style="thin">
        <color theme="4" tint="-0.499984740745262"/>
      </bottom>
      <diagonal/>
    </border>
    <border>
      <left style="thin">
        <color theme="4" tint="-0.499984740745262"/>
      </left>
      <right style="thin">
        <color indexed="64"/>
      </right>
      <top style="hair">
        <color rgb="FF002060"/>
      </top>
      <bottom style="thin">
        <color theme="4" tint="-0.499984740745262"/>
      </bottom>
      <diagonal/>
    </border>
    <border>
      <left style="dashed">
        <color rgb="FF002060"/>
      </left>
      <right style="dashed">
        <color rgb="FF002060"/>
      </right>
      <top style="hair">
        <color rgb="FF002060"/>
      </top>
      <bottom style="thin">
        <color rgb="FF002060"/>
      </bottom>
      <diagonal/>
    </border>
    <border>
      <left style="dashed">
        <color rgb="FF002060"/>
      </left>
      <right style="thin">
        <color rgb="FF002060"/>
      </right>
      <top style="hair">
        <color rgb="FF002060"/>
      </top>
      <bottom style="thin">
        <color rgb="FF002060"/>
      </bottom>
      <diagonal/>
    </border>
    <border>
      <left/>
      <right style="dashed">
        <color rgb="FF002060"/>
      </right>
      <top style="hair">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dashed">
        <color rgb="FF002060"/>
      </top>
      <bottom style="thin">
        <color rgb="FF002060"/>
      </bottom>
      <diagonal/>
    </border>
    <border>
      <left/>
      <right style="thin">
        <color rgb="FF002060"/>
      </right>
      <top style="thin">
        <color rgb="FF002060"/>
      </top>
      <bottom style="thin">
        <color rgb="FF002060"/>
      </bottom>
      <diagonal/>
    </border>
    <border>
      <left/>
      <right style="thin">
        <color theme="4" tint="-0.499984740745262"/>
      </right>
      <top style="thin">
        <color theme="4" tint="-0.499984740745262"/>
      </top>
      <bottom style="thin">
        <color theme="4" tint="-0.499984740745262"/>
      </bottom>
      <diagonal/>
    </border>
  </borders>
  <cellStyleXfs count="2">
    <xf numFmtId="0" fontId="0" fillId="0" borderId="0"/>
    <xf numFmtId="41" fontId="1" fillId="0" borderId="0" applyFont="0" applyFill="0" applyBorder="0" applyAlignment="0" applyProtection="0"/>
  </cellStyleXfs>
  <cellXfs count="134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4" fillId="0" borderId="2"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41" fontId="3" fillId="0" borderId="0" xfId="1" applyFont="1" applyAlignment="1">
      <alignment vertical="center"/>
    </xf>
    <xf numFmtId="0" fontId="16" fillId="5" borderId="22" xfId="0" applyFont="1" applyFill="1" applyBorder="1" applyAlignment="1">
      <alignment vertical="top" wrapText="1"/>
    </xf>
    <xf numFmtId="0" fontId="17" fillId="3" borderId="23" xfId="0" applyFont="1" applyFill="1" applyBorder="1" applyAlignment="1">
      <alignment horizontal="center" vertical="center"/>
    </xf>
    <xf numFmtId="0" fontId="16" fillId="5" borderId="27" xfId="0" applyFont="1" applyFill="1" applyBorder="1" applyAlignment="1">
      <alignment vertical="top" wrapText="1"/>
    </xf>
    <xf numFmtId="0" fontId="4" fillId="0" borderId="0" xfId="0" applyFont="1" applyAlignment="1">
      <alignment horizontal="left" vertical="top"/>
    </xf>
    <xf numFmtId="0" fontId="4" fillId="0" borderId="0" xfId="0" applyFont="1" applyAlignment="1">
      <alignment horizontal="left" vertical="center"/>
    </xf>
    <xf numFmtId="0" fontId="16" fillId="5" borderId="29" xfId="0" applyFont="1" applyFill="1" applyBorder="1" applyAlignment="1">
      <alignment vertical="top" wrapText="1"/>
    </xf>
    <xf numFmtId="0" fontId="17" fillId="3" borderId="30" xfId="0" applyFont="1" applyFill="1" applyBorder="1" applyAlignment="1">
      <alignment horizontal="center" vertical="center"/>
    </xf>
    <xf numFmtId="0" fontId="16" fillId="5" borderId="33" xfId="0" applyFont="1" applyFill="1" applyBorder="1" applyAlignment="1">
      <alignment vertical="top" wrapText="1"/>
    </xf>
    <xf numFmtId="0" fontId="17" fillId="3" borderId="34" xfId="0" applyFont="1" applyFill="1" applyBorder="1" applyAlignment="1">
      <alignment horizontal="center" vertical="center"/>
    </xf>
    <xf numFmtId="0" fontId="16" fillId="5" borderId="37" xfId="0" applyFont="1" applyFill="1" applyBorder="1" applyAlignment="1">
      <alignment vertical="top" wrapText="1"/>
    </xf>
    <xf numFmtId="0" fontId="17" fillId="3" borderId="38" xfId="0" applyFont="1" applyFill="1" applyBorder="1" applyAlignment="1">
      <alignment horizontal="center" vertical="center"/>
    </xf>
    <xf numFmtId="0" fontId="4" fillId="0" borderId="0" xfId="0" applyFont="1" applyAlignment="1">
      <alignment horizontal="left" vertical="top" wrapText="1"/>
    </xf>
    <xf numFmtId="0" fontId="16" fillId="6" borderId="41" xfId="0" applyFont="1" applyFill="1" applyBorder="1" applyAlignment="1">
      <alignment vertical="top" wrapText="1"/>
    </xf>
    <xf numFmtId="0" fontId="17" fillId="3" borderId="42" xfId="0" applyFont="1" applyFill="1" applyBorder="1" applyAlignment="1">
      <alignment horizontal="center" vertical="center"/>
    </xf>
    <xf numFmtId="0" fontId="16" fillId="6" borderId="44" xfId="0" applyFont="1" applyFill="1" applyBorder="1" applyAlignment="1">
      <alignment vertical="top" wrapText="1"/>
    </xf>
    <xf numFmtId="0" fontId="17" fillId="3" borderId="24" xfId="0" applyFont="1" applyFill="1" applyBorder="1" applyAlignment="1">
      <alignment horizontal="center" vertical="center"/>
    </xf>
    <xf numFmtId="0" fontId="16" fillId="6" borderId="46" xfId="0" applyFont="1" applyFill="1" applyBorder="1" applyAlignment="1">
      <alignment vertical="top" wrapText="1"/>
    </xf>
    <xf numFmtId="0" fontId="16" fillId="5" borderId="46" xfId="0" applyFont="1" applyFill="1" applyBorder="1" applyAlignment="1">
      <alignment vertical="top" wrapText="1"/>
    </xf>
    <xf numFmtId="0" fontId="16" fillId="6" borderId="47" xfId="0" applyFont="1" applyFill="1" applyBorder="1" applyAlignment="1">
      <alignment vertical="top" wrapText="1"/>
    </xf>
    <xf numFmtId="0" fontId="16" fillId="6" borderId="50" xfId="0" applyFont="1" applyFill="1" applyBorder="1" applyAlignment="1">
      <alignment vertical="top" wrapText="1"/>
    </xf>
    <xf numFmtId="0" fontId="17" fillId="3" borderId="51" xfId="0" applyFont="1" applyFill="1" applyBorder="1" applyAlignment="1">
      <alignment horizontal="center" vertical="center"/>
    </xf>
    <xf numFmtId="0" fontId="16" fillId="5" borderId="52" xfId="0" applyFont="1" applyFill="1" applyBorder="1" applyAlignment="1">
      <alignment vertical="top" wrapText="1"/>
    </xf>
    <xf numFmtId="0" fontId="17" fillId="3" borderId="53" xfId="0" applyFont="1" applyFill="1" applyBorder="1" applyAlignment="1">
      <alignment horizontal="center" vertical="center"/>
    </xf>
    <xf numFmtId="0" fontId="16" fillId="5" borderId="23" xfId="0" applyFont="1" applyFill="1" applyBorder="1" applyAlignment="1">
      <alignment vertical="top" wrapText="1"/>
    </xf>
    <xf numFmtId="0" fontId="16" fillId="5" borderId="54" xfId="0" applyFont="1" applyFill="1" applyBorder="1" applyAlignment="1">
      <alignment vertical="top" wrapText="1"/>
    </xf>
    <xf numFmtId="0" fontId="17" fillId="3" borderId="54" xfId="0" applyFont="1" applyFill="1" applyBorder="1" applyAlignment="1">
      <alignment horizontal="center" vertical="center"/>
    </xf>
    <xf numFmtId="0" fontId="16" fillId="5" borderId="24" xfId="0" applyFont="1" applyFill="1" applyBorder="1" applyAlignment="1">
      <alignment vertical="top" wrapText="1"/>
    </xf>
    <xf numFmtId="0" fontId="16" fillId="5" borderId="51" xfId="0" applyFont="1" applyFill="1" applyBorder="1" applyAlignment="1">
      <alignment vertical="top" wrapText="1"/>
    </xf>
    <xf numFmtId="0" fontId="16" fillId="5" borderId="53" xfId="0" applyFont="1" applyFill="1" applyBorder="1" applyAlignment="1">
      <alignment vertical="top" wrapText="1"/>
    </xf>
    <xf numFmtId="0" fontId="3" fillId="0" borderId="55" xfId="0" applyFont="1" applyBorder="1" applyAlignment="1">
      <alignment vertical="center"/>
    </xf>
    <xf numFmtId="0" fontId="3" fillId="0" borderId="56" xfId="0" applyFont="1" applyBorder="1" applyAlignment="1">
      <alignment vertical="center"/>
    </xf>
    <xf numFmtId="0" fontId="16" fillId="5" borderId="30" xfId="0" applyFont="1" applyFill="1" applyBorder="1" applyAlignment="1">
      <alignment vertical="top" wrapText="1"/>
    </xf>
    <xf numFmtId="0" fontId="16" fillId="5" borderId="57" xfId="0" applyFont="1" applyFill="1" applyBorder="1" applyAlignment="1">
      <alignment vertical="top" wrapText="1"/>
    </xf>
    <xf numFmtId="0" fontId="17" fillId="3" borderId="52" xfId="0" applyFont="1" applyFill="1" applyBorder="1" applyAlignment="1">
      <alignment horizontal="center" vertical="center"/>
    </xf>
    <xf numFmtId="0" fontId="16" fillId="5" borderId="58" xfId="0" applyFont="1" applyFill="1" applyBorder="1" applyAlignment="1">
      <alignment vertical="top" wrapText="1"/>
    </xf>
    <xf numFmtId="0" fontId="16" fillId="5" borderId="59" xfId="0" applyFont="1" applyFill="1" applyBorder="1" applyAlignment="1">
      <alignment vertical="top" wrapText="1"/>
    </xf>
    <xf numFmtId="0" fontId="3" fillId="0" borderId="64" xfId="0" applyFont="1" applyBorder="1" applyAlignment="1">
      <alignment vertical="center"/>
    </xf>
    <xf numFmtId="0" fontId="3" fillId="0" borderId="65" xfId="0" applyFont="1" applyBorder="1" applyAlignment="1">
      <alignment vertical="center"/>
    </xf>
    <xf numFmtId="0" fontId="18" fillId="0" borderId="65" xfId="0" applyFont="1" applyBorder="1" applyAlignment="1">
      <alignment vertical="center"/>
    </xf>
    <xf numFmtId="0" fontId="3" fillId="0" borderId="66" xfId="0" applyFont="1" applyBorder="1" applyAlignment="1">
      <alignment vertical="center"/>
    </xf>
    <xf numFmtId="0" fontId="19" fillId="0" borderId="0" xfId="0" applyFont="1" applyAlignment="1">
      <alignment vertical="center"/>
    </xf>
    <xf numFmtId="0" fontId="16" fillId="0" borderId="0" xfId="0" applyFont="1" applyAlignment="1">
      <alignment vertical="center"/>
    </xf>
    <xf numFmtId="0" fontId="19" fillId="0" borderId="0" xfId="0" applyFont="1" applyAlignment="1">
      <alignment horizontal="center" vertical="center"/>
    </xf>
    <xf numFmtId="0" fontId="19" fillId="0" borderId="67" xfId="0" applyFont="1" applyBorder="1" applyAlignment="1">
      <alignment vertical="center"/>
    </xf>
    <xf numFmtId="0" fontId="19" fillId="0" borderId="68" xfId="0" applyFont="1" applyBorder="1" applyAlignment="1">
      <alignment vertical="center"/>
    </xf>
    <xf numFmtId="0" fontId="16" fillId="0" borderId="68" xfId="0" applyFont="1" applyBorder="1" applyAlignment="1">
      <alignment vertical="center"/>
    </xf>
    <xf numFmtId="0" fontId="19" fillId="0" borderId="68" xfId="0" applyFont="1" applyBorder="1" applyAlignment="1">
      <alignment horizontal="center" vertical="center"/>
    </xf>
    <xf numFmtId="0" fontId="19" fillId="0" borderId="69" xfId="0" applyFont="1" applyBorder="1" applyAlignment="1">
      <alignment vertical="center"/>
    </xf>
    <xf numFmtId="0" fontId="19" fillId="0" borderId="70" xfId="0" applyFont="1" applyBorder="1" applyAlignment="1">
      <alignment vertical="center"/>
    </xf>
    <xf numFmtId="0" fontId="19" fillId="0" borderId="0" xfId="0" applyFont="1" applyBorder="1" applyAlignment="1">
      <alignment vertical="center"/>
    </xf>
    <xf numFmtId="0" fontId="16" fillId="0" borderId="0" xfId="0" applyFont="1" applyBorder="1" applyAlignment="1">
      <alignment vertical="center"/>
    </xf>
    <xf numFmtId="0" fontId="19" fillId="0" borderId="0" xfId="0" applyFont="1" applyBorder="1" applyAlignment="1">
      <alignment horizontal="center" vertical="center"/>
    </xf>
    <xf numFmtId="0" fontId="19" fillId="0" borderId="71" xfId="0" applyFont="1" applyBorder="1" applyAlignment="1">
      <alignment vertical="center"/>
    </xf>
    <xf numFmtId="0" fontId="19" fillId="0" borderId="72" xfId="0" applyFont="1" applyBorder="1" applyAlignment="1">
      <alignment vertical="center"/>
    </xf>
    <xf numFmtId="0" fontId="19" fillId="0" borderId="73" xfId="0" applyFont="1" applyBorder="1" applyAlignment="1">
      <alignment vertical="center"/>
    </xf>
    <xf numFmtId="0" fontId="19" fillId="0" borderId="74" xfId="0" applyFont="1" applyBorder="1" applyAlignment="1">
      <alignment vertical="center"/>
    </xf>
    <xf numFmtId="0" fontId="6" fillId="0" borderId="71" xfId="0" applyFont="1" applyFill="1" applyBorder="1" applyAlignment="1">
      <alignment horizontal="center" vertical="center"/>
    </xf>
    <xf numFmtId="0" fontId="19" fillId="0" borderId="78" xfId="0" applyFont="1" applyBorder="1" applyAlignment="1">
      <alignment vertical="center"/>
    </xf>
    <xf numFmtId="0" fontId="19" fillId="0" borderId="79" xfId="0" applyFont="1" applyBorder="1" applyAlignment="1">
      <alignment vertical="center"/>
    </xf>
    <xf numFmtId="0" fontId="19" fillId="0" borderId="80" xfId="0" applyFont="1" applyBorder="1" applyAlignment="1">
      <alignment vertical="center"/>
    </xf>
    <xf numFmtId="0" fontId="20" fillId="0" borderId="0" xfId="0" applyFont="1" applyBorder="1" applyAlignment="1">
      <alignment horizontal="center" vertical="center"/>
    </xf>
    <xf numFmtId="0" fontId="16" fillId="0" borderId="0" xfId="0" applyFont="1" applyBorder="1" applyAlignment="1">
      <alignment horizontal="center" vertical="center"/>
    </xf>
    <xf numFmtId="0" fontId="20" fillId="0" borderId="81" xfId="0" applyFont="1" applyFill="1" applyBorder="1" applyAlignment="1">
      <alignment horizontal="center" vertical="center"/>
    </xf>
    <xf numFmtId="0" fontId="19" fillId="0" borderId="80" xfId="0" applyFont="1" applyFill="1" applyBorder="1" applyAlignment="1">
      <alignment vertical="center"/>
    </xf>
    <xf numFmtId="0" fontId="21" fillId="0" borderId="81" xfId="0" applyFont="1" applyFill="1" applyBorder="1" applyAlignment="1">
      <alignment horizontal="center" vertical="center"/>
    </xf>
    <xf numFmtId="0" fontId="19" fillId="0" borderId="0" xfId="0" applyFont="1" applyFill="1" applyAlignment="1">
      <alignment vertical="center"/>
    </xf>
    <xf numFmtId="0" fontId="19" fillId="0" borderId="78" xfId="0" applyFont="1" applyFill="1" applyBorder="1" applyAlignment="1">
      <alignment vertical="center"/>
    </xf>
    <xf numFmtId="0" fontId="23" fillId="5" borderId="88" xfId="0" applyFont="1" applyFill="1" applyBorder="1" applyAlignment="1">
      <alignment horizontal="center" vertical="center" wrapText="1"/>
    </xf>
    <xf numFmtId="0" fontId="19" fillId="0" borderId="79" xfId="0" applyFont="1" applyFill="1" applyBorder="1" applyAlignment="1">
      <alignment vertical="center"/>
    </xf>
    <xf numFmtId="0" fontId="4" fillId="0" borderId="89" xfId="0" applyFont="1" applyBorder="1" applyAlignment="1">
      <alignment vertical="center"/>
    </xf>
    <xf numFmtId="0" fontId="4" fillId="0" borderId="90" xfId="0" applyFont="1" applyBorder="1" applyAlignment="1">
      <alignment vertical="center"/>
    </xf>
    <xf numFmtId="0" fontId="3" fillId="0" borderId="90" xfId="0" applyFont="1" applyBorder="1" applyAlignment="1">
      <alignment vertical="center"/>
    </xf>
    <xf numFmtId="0" fontId="3" fillId="0" borderId="91" xfId="0" applyFont="1" applyFill="1" applyBorder="1" applyAlignment="1">
      <alignment vertical="center"/>
    </xf>
    <xf numFmtId="0" fontId="16" fillId="0" borderId="0" xfId="0" applyFont="1" applyFill="1" applyBorder="1" applyAlignment="1">
      <alignment horizontal="center" vertical="center"/>
    </xf>
    <xf numFmtId="1" fontId="14" fillId="0" borderId="0" xfId="0" applyNumberFormat="1" applyFont="1" applyFill="1" applyBorder="1" applyAlignment="1">
      <alignment horizontal="center" vertical="center"/>
    </xf>
    <xf numFmtId="0" fontId="3" fillId="0" borderId="0" xfId="0" applyFont="1" applyFill="1" applyBorder="1" applyAlignment="1"/>
    <xf numFmtId="0" fontId="3" fillId="0" borderId="7" xfId="0" applyFont="1" applyFill="1" applyBorder="1" applyAlignment="1"/>
    <xf numFmtId="0" fontId="3" fillId="0" borderId="81" xfId="0" applyFont="1" applyFill="1" applyBorder="1" applyAlignment="1"/>
    <xf numFmtId="0" fontId="1" fillId="5" borderId="92" xfId="0" applyFont="1" applyFill="1" applyBorder="1" applyAlignment="1"/>
    <xf numFmtId="0" fontId="1" fillId="5" borderId="93" xfId="0" applyFont="1" applyFill="1" applyBorder="1" applyAlignment="1"/>
    <xf numFmtId="0" fontId="1" fillId="5" borderId="94" xfId="0" applyFont="1" applyFill="1" applyBorder="1" applyAlignment="1"/>
    <xf numFmtId="0" fontId="1" fillId="5" borderId="95" xfId="0" applyFont="1" applyFill="1" applyBorder="1" applyAlignment="1"/>
    <xf numFmtId="0" fontId="1" fillId="5" borderId="96" xfId="0" applyFont="1" applyFill="1" applyBorder="1" applyAlignment="1"/>
    <xf numFmtId="0" fontId="27" fillId="0" borderId="81" xfId="0" applyFont="1" applyFill="1" applyBorder="1" applyAlignment="1">
      <alignment horizontal="center" vertical="center"/>
    </xf>
    <xf numFmtId="0" fontId="19" fillId="0" borderId="81" xfId="0" applyFont="1" applyFill="1" applyBorder="1" applyAlignment="1">
      <alignment horizontal="center" vertical="center"/>
    </xf>
    <xf numFmtId="0" fontId="11" fillId="0" borderId="81" xfId="0" applyFont="1" applyFill="1" applyBorder="1" applyAlignment="1">
      <alignment horizontal="center" vertical="center" wrapText="1"/>
    </xf>
    <xf numFmtId="0" fontId="1" fillId="0" borderId="8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122" xfId="0" applyFont="1" applyBorder="1" applyAlignment="1">
      <alignment horizontal="justify" vertical="center"/>
    </xf>
    <xf numFmtId="165" fontId="19" fillId="0" borderId="0" xfId="0" applyNumberFormat="1" applyFont="1" applyAlignment="1">
      <alignment vertical="center"/>
    </xf>
    <xf numFmtId="0" fontId="30" fillId="0" borderId="96" xfId="0" applyFont="1" applyBorder="1" applyAlignment="1">
      <alignment horizontal="center" vertical="center" wrapText="1"/>
    </xf>
    <xf numFmtId="0" fontId="30" fillId="0" borderId="96" xfId="0" applyFont="1" applyBorder="1" applyAlignment="1">
      <alignment horizontal="justify" vertical="center" wrapText="1"/>
    </xf>
    <xf numFmtId="0" fontId="34" fillId="0" borderId="0" xfId="0" applyFont="1" applyAlignment="1">
      <alignment horizontal="center" vertical="center"/>
    </xf>
    <xf numFmtId="0" fontId="34" fillId="0" borderId="0" xfId="0" applyFont="1" applyBorder="1" applyAlignment="1">
      <alignment horizontal="center" vertical="center"/>
    </xf>
    <xf numFmtId="166" fontId="19" fillId="0" borderId="0" xfId="0" applyNumberFormat="1" applyFont="1" applyAlignment="1">
      <alignment vertical="center"/>
    </xf>
    <xf numFmtId="0" fontId="30" fillId="0" borderId="149" xfId="0" applyFont="1" applyBorder="1" applyAlignment="1">
      <alignment horizontal="center" vertical="center" wrapText="1"/>
    </xf>
    <xf numFmtId="0" fontId="30" fillId="0" borderId="149" xfId="0" applyFont="1" applyBorder="1" applyAlignment="1">
      <alignment horizontal="justify" vertical="center" wrapText="1"/>
    </xf>
    <xf numFmtId="0" fontId="30" fillId="0" borderId="138" xfId="0" applyFont="1" applyBorder="1" applyAlignment="1">
      <alignment horizontal="center" vertical="center" wrapText="1"/>
    </xf>
    <xf numFmtId="0" fontId="30" fillId="0" borderId="103" xfId="0" applyFont="1" applyBorder="1" applyAlignment="1">
      <alignment horizontal="center" vertical="center" wrapText="1"/>
    </xf>
    <xf numFmtId="0" fontId="30" fillId="0" borderId="103" xfId="0" applyFont="1" applyBorder="1" applyAlignment="1">
      <alignment horizontal="justify" vertical="center" wrapText="1"/>
    </xf>
    <xf numFmtId="0" fontId="30" fillId="0" borderId="88" xfId="0" applyFont="1" applyBorder="1" applyAlignment="1">
      <alignment horizontal="center" vertical="center" wrapText="1"/>
    </xf>
    <xf numFmtId="0" fontId="30" fillId="0" borderId="88" xfId="0" applyFont="1" applyBorder="1" applyAlignment="1">
      <alignment horizontal="justify" vertical="center"/>
    </xf>
    <xf numFmtId="0" fontId="19" fillId="0" borderId="81" xfId="0" applyFont="1" applyFill="1" applyBorder="1" applyAlignment="1">
      <alignment vertical="top" wrapText="1"/>
    </xf>
    <xf numFmtId="0" fontId="30" fillId="0" borderId="96" xfId="0" applyFont="1" applyBorder="1" applyAlignment="1">
      <alignment horizontal="justify" vertical="center"/>
    </xf>
    <xf numFmtId="0" fontId="30" fillId="0" borderId="138" xfId="0" applyFont="1" applyBorder="1" applyAlignment="1">
      <alignment horizontal="justify" vertical="center"/>
    </xf>
    <xf numFmtId="0" fontId="19" fillId="0" borderId="81" xfId="0" applyFont="1" applyFill="1" applyBorder="1" applyAlignment="1">
      <alignment horizontal="center" vertical="center" wrapText="1"/>
    </xf>
    <xf numFmtId="0" fontId="30" fillId="0" borderId="88" xfId="0" applyFont="1" applyBorder="1" applyAlignment="1">
      <alignment horizontal="justify" vertical="center" wrapText="1"/>
    </xf>
    <xf numFmtId="0" fontId="30" fillId="0" borderId="165" xfId="0" applyFont="1" applyBorder="1" applyAlignment="1">
      <alignment horizontal="center" vertical="center" wrapText="1"/>
    </xf>
    <xf numFmtId="0" fontId="30" fillId="0" borderId="165" xfId="0" applyFont="1" applyBorder="1" applyAlignment="1">
      <alignment horizontal="justify" vertical="center" wrapText="1"/>
    </xf>
    <xf numFmtId="0" fontId="30" fillId="0" borderId="170" xfId="0" applyFont="1" applyBorder="1" applyAlignment="1">
      <alignment horizontal="center" vertical="center" wrapText="1"/>
    </xf>
    <xf numFmtId="0" fontId="30" fillId="0" borderId="171" xfId="0" applyFont="1" applyBorder="1" applyAlignment="1">
      <alignment horizontal="justify" vertical="center" wrapText="1"/>
    </xf>
    <xf numFmtId="0" fontId="30" fillId="0" borderId="93" xfId="0" applyFont="1" applyBorder="1" applyAlignment="1">
      <alignment horizontal="justify" vertical="center" wrapText="1"/>
    </xf>
    <xf numFmtId="0" fontId="30" fillId="0" borderId="93" xfId="0" applyFont="1" applyBorder="1" applyAlignment="1">
      <alignment vertical="center"/>
    </xf>
    <xf numFmtId="0" fontId="30" fillId="0" borderId="0" xfId="0" applyFont="1" applyBorder="1" applyAlignment="1">
      <alignment vertical="center"/>
    </xf>
    <xf numFmtId="0" fontId="30" fillId="0" borderId="179" xfId="0" applyFont="1" applyBorder="1" applyAlignment="1">
      <alignment horizontal="justify" vertical="center" wrapText="1"/>
    </xf>
    <xf numFmtId="0" fontId="30" fillId="0" borderId="83" xfId="0" applyFont="1" applyBorder="1" applyAlignment="1">
      <alignment vertical="center"/>
    </xf>
    <xf numFmtId="0" fontId="19" fillId="0" borderId="81" xfId="0" applyFont="1" applyFill="1" applyBorder="1" applyAlignment="1">
      <alignment horizontal="left" vertical="center" wrapText="1"/>
    </xf>
    <xf numFmtId="0" fontId="30" fillId="0" borderId="184" xfId="0" applyFont="1" applyBorder="1" applyAlignment="1">
      <alignment horizontal="justify" vertical="center" wrapText="1"/>
    </xf>
    <xf numFmtId="0" fontId="30" fillId="0" borderId="100" xfId="0" applyFont="1" applyBorder="1" applyAlignment="1">
      <alignment horizontal="justify" vertical="center" wrapText="1"/>
    </xf>
    <xf numFmtId="0" fontId="30" fillId="0" borderId="83" xfId="0" applyFont="1" applyBorder="1" applyAlignment="1">
      <alignment horizontal="justify" vertical="center" wrapText="1"/>
    </xf>
    <xf numFmtId="0" fontId="30" fillId="0" borderId="185" xfId="0" applyFont="1" applyBorder="1" applyAlignment="1">
      <alignment horizontal="justify" vertical="center" wrapText="1"/>
    </xf>
    <xf numFmtId="0" fontId="30" fillId="0" borderId="185" xfId="0" applyFont="1" applyBorder="1" applyAlignment="1">
      <alignment vertical="center"/>
    </xf>
    <xf numFmtId="0" fontId="30" fillId="0" borderId="190" xfId="0" applyFont="1" applyBorder="1" applyAlignment="1">
      <alignment horizontal="justify" vertical="center" wrapText="1"/>
    </xf>
    <xf numFmtId="0" fontId="30" fillId="0" borderId="185" xfId="0" applyFont="1" applyFill="1" applyBorder="1" applyAlignment="1">
      <alignment vertical="center"/>
    </xf>
    <xf numFmtId="0" fontId="30" fillId="0" borderId="93" xfId="0" applyFont="1" applyFill="1" applyBorder="1" applyAlignment="1">
      <alignment horizontal="justify" vertical="center" wrapText="1"/>
    </xf>
    <xf numFmtId="0" fontId="30" fillId="0" borderId="84" xfId="0" applyFont="1" applyBorder="1" applyAlignment="1">
      <alignment vertical="center"/>
    </xf>
    <xf numFmtId="0" fontId="30" fillId="0" borderId="94" xfId="0" applyFont="1" applyBorder="1" applyAlignment="1">
      <alignment horizontal="justify" vertical="center" wrapText="1"/>
    </xf>
    <xf numFmtId="0" fontId="30" fillId="0" borderId="101" xfId="0" applyFont="1" applyBorder="1" applyAlignment="1">
      <alignment horizontal="justify" vertical="center" wrapText="1"/>
    </xf>
    <xf numFmtId="0" fontId="30" fillId="0" borderId="84" xfId="0" applyFont="1" applyBorder="1" applyAlignment="1">
      <alignment horizontal="justify" vertical="center" wrapText="1"/>
    </xf>
    <xf numFmtId="0" fontId="30" fillId="0" borderId="93" xfId="0" applyFont="1" applyBorder="1" applyAlignment="1">
      <alignment vertical="center" wrapText="1"/>
    </xf>
    <xf numFmtId="0" fontId="30" fillId="0" borderId="200" xfId="0" applyFont="1" applyBorder="1" applyAlignment="1">
      <alignment horizontal="center" vertical="center" wrapText="1"/>
    </xf>
    <xf numFmtId="0" fontId="16" fillId="5" borderId="200" xfId="0" applyFont="1" applyFill="1" applyBorder="1" applyAlignment="1">
      <alignment horizontal="center" vertical="center" wrapText="1"/>
    </xf>
    <xf numFmtId="0" fontId="14" fillId="5" borderId="200" xfId="0" applyFont="1" applyFill="1" applyBorder="1" applyAlignment="1">
      <alignment horizontal="center" vertical="center" wrapText="1"/>
    </xf>
    <xf numFmtId="0" fontId="19" fillId="5" borderId="201" xfId="0" applyFont="1" applyFill="1" applyBorder="1" applyAlignment="1">
      <alignment horizontal="center" vertical="center"/>
    </xf>
    <xf numFmtId="0" fontId="31" fillId="3" borderId="202" xfId="0" applyFont="1" applyFill="1" applyBorder="1" applyAlignment="1">
      <alignment horizontal="center" vertical="center"/>
    </xf>
    <xf numFmtId="0" fontId="1" fillId="3" borderId="203" xfId="0" applyFont="1" applyFill="1" applyBorder="1" applyAlignment="1">
      <alignment horizontal="center" vertical="center"/>
    </xf>
    <xf numFmtId="0" fontId="1" fillId="3" borderId="204" xfId="0" applyFont="1" applyFill="1" applyBorder="1" applyAlignment="1">
      <alignment horizontal="center" vertical="center"/>
    </xf>
    <xf numFmtId="0" fontId="16" fillId="5" borderId="200" xfId="0" applyFont="1" applyFill="1" applyBorder="1" applyAlignment="1">
      <alignment vertical="center" wrapText="1"/>
    </xf>
    <xf numFmtId="0" fontId="14" fillId="5" borderId="200" xfId="0" applyFont="1" applyFill="1" applyBorder="1" applyAlignment="1">
      <alignment vertical="center" wrapText="1"/>
    </xf>
    <xf numFmtId="0" fontId="19" fillId="5" borderId="201" xfId="0" applyFont="1" applyFill="1" applyBorder="1" applyAlignment="1">
      <alignment vertical="center" wrapText="1"/>
    </xf>
    <xf numFmtId="0" fontId="19" fillId="0" borderId="81" xfId="0" applyFont="1" applyFill="1" applyBorder="1" applyAlignment="1">
      <alignment vertical="center" wrapText="1"/>
    </xf>
    <xf numFmtId="0" fontId="16" fillId="5" borderId="154" xfId="0" applyFont="1" applyFill="1" applyBorder="1" applyAlignment="1">
      <alignment horizontal="center" vertical="center" wrapText="1"/>
    </xf>
    <xf numFmtId="0" fontId="14" fillId="5" borderId="154" xfId="0" applyFont="1" applyFill="1" applyBorder="1" applyAlignment="1">
      <alignment horizontal="center" vertical="center" wrapText="1"/>
    </xf>
    <xf numFmtId="0" fontId="19" fillId="5" borderId="205" xfId="0" applyFont="1" applyFill="1" applyBorder="1" applyAlignment="1">
      <alignment horizontal="center" vertical="center"/>
    </xf>
    <xf numFmtId="0" fontId="30" fillId="5" borderId="93" xfId="0" applyFont="1" applyFill="1" applyBorder="1" applyAlignment="1">
      <alignment horizontal="justify" vertical="center" wrapText="1"/>
    </xf>
    <xf numFmtId="0" fontId="30" fillId="0" borderId="93" xfId="0" applyFont="1" applyBorder="1" applyAlignment="1">
      <alignment horizontal="left" vertical="center" wrapText="1"/>
    </xf>
    <xf numFmtId="0" fontId="19" fillId="0" borderId="64" xfId="0" applyFont="1" applyBorder="1" applyAlignment="1">
      <alignment vertical="center"/>
    </xf>
    <xf numFmtId="0" fontId="19" fillId="0" borderId="65" xfId="0" applyFont="1" applyBorder="1" applyAlignment="1">
      <alignment vertical="center"/>
    </xf>
    <xf numFmtId="0" fontId="16" fillId="0" borderId="65" xfId="0" applyFont="1" applyBorder="1" applyAlignment="1">
      <alignment vertical="center"/>
    </xf>
    <xf numFmtId="0" fontId="19" fillId="0" borderId="65" xfId="0" applyFont="1" applyBorder="1" applyAlignment="1">
      <alignment horizontal="center" vertical="center"/>
    </xf>
    <xf numFmtId="0" fontId="30" fillId="0" borderId="65" xfId="0" applyFont="1" applyBorder="1" applyAlignment="1">
      <alignment vertical="center"/>
    </xf>
    <xf numFmtId="0" fontId="14" fillId="0" borderId="65" xfId="0" applyFont="1" applyBorder="1" applyAlignment="1">
      <alignment vertical="center"/>
    </xf>
    <xf numFmtId="0" fontId="19" fillId="0" borderId="66" xfId="0" applyFont="1" applyFill="1" applyBorder="1" applyAlignment="1">
      <alignment vertical="center"/>
    </xf>
    <xf numFmtId="0" fontId="19" fillId="0" borderId="210" xfId="0" applyFont="1" applyBorder="1" applyAlignment="1">
      <alignment vertical="center"/>
    </xf>
    <xf numFmtId="1" fontId="31" fillId="0" borderId="211" xfId="0" applyNumberFormat="1" applyFont="1" applyBorder="1" applyAlignment="1">
      <alignment horizontal="center" vertical="center"/>
    </xf>
    <xf numFmtId="0" fontId="19" fillId="0" borderId="212" xfId="0" applyFont="1" applyBorder="1" applyAlignment="1">
      <alignment vertical="center"/>
    </xf>
    <xf numFmtId="0" fontId="30"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1" fontId="14" fillId="0" borderId="0" xfId="0" applyNumberFormat="1" applyFont="1" applyAlignment="1">
      <alignment horizontal="center" vertical="center"/>
    </xf>
    <xf numFmtId="0" fontId="3" fillId="0" borderId="0" xfId="0" applyFont="1" applyFill="1" applyAlignment="1">
      <alignment vertical="center"/>
    </xf>
    <xf numFmtId="0" fontId="3" fillId="0" borderId="213" xfId="0" applyFont="1" applyBorder="1" applyAlignment="1">
      <alignment vertical="center"/>
    </xf>
    <xf numFmtId="0" fontId="4" fillId="0" borderId="214" xfId="0" applyFont="1" applyBorder="1" applyAlignment="1">
      <alignment vertical="center"/>
    </xf>
    <xf numFmtId="0" fontId="3" fillId="0" borderId="214" xfId="0" applyFont="1" applyBorder="1" applyAlignment="1">
      <alignment vertical="center"/>
    </xf>
    <xf numFmtId="0" fontId="3" fillId="0" borderId="214" xfId="0" applyFont="1" applyFill="1" applyBorder="1" applyAlignment="1">
      <alignment vertical="center"/>
    </xf>
    <xf numFmtId="0" fontId="3" fillId="0" borderId="215" xfId="0" applyFont="1" applyBorder="1" applyAlignment="1">
      <alignment vertical="center"/>
    </xf>
    <xf numFmtId="0" fontId="3" fillId="0" borderId="216" xfId="0" applyFont="1" applyBorder="1" applyAlignment="1">
      <alignment vertical="center"/>
    </xf>
    <xf numFmtId="0" fontId="6" fillId="0" borderId="217" xfId="0" applyFont="1" applyFill="1" applyBorder="1" applyAlignment="1">
      <alignment horizontal="center" vertical="center"/>
    </xf>
    <xf numFmtId="0" fontId="3" fillId="0" borderId="0" xfId="0" applyFont="1" applyFill="1" applyBorder="1" applyAlignment="1">
      <alignment vertical="center"/>
    </xf>
    <xf numFmtId="0" fontId="3" fillId="0" borderId="217" xfId="0" applyFont="1" applyBorder="1" applyAlignment="1">
      <alignment vertical="center"/>
    </xf>
    <xf numFmtId="0" fontId="30" fillId="0" borderId="219" xfId="0" applyFont="1" applyFill="1" applyBorder="1" applyAlignment="1">
      <alignment vertical="center" wrapText="1"/>
    </xf>
    <xf numFmtId="0" fontId="16" fillId="0" borderId="225" xfId="0" applyFont="1" applyFill="1" applyBorder="1" applyAlignment="1">
      <alignment vertical="center" wrapText="1"/>
    </xf>
    <xf numFmtId="0" fontId="31" fillId="3" borderId="226" xfId="0" applyFont="1" applyFill="1" applyBorder="1" applyAlignment="1">
      <alignment horizontal="center" vertical="center" wrapText="1"/>
    </xf>
    <xf numFmtId="0" fontId="16" fillId="0" borderId="226" xfId="0" applyFont="1" applyBorder="1" applyAlignment="1">
      <alignment horizontal="center" vertical="center"/>
    </xf>
    <xf numFmtId="0" fontId="18" fillId="0" borderId="0" xfId="0" applyFont="1" applyAlignment="1">
      <alignment horizontal="center" vertical="top"/>
    </xf>
    <xf numFmtId="0" fontId="30" fillId="0" borderId="227" xfId="0" applyFont="1" applyFill="1" applyBorder="1" applyAlignment="1">
      <alignment vertical="center" wrapText="1"/>
    </xf>
    <xf numFmtId="0" fontId="16" fillId="0" borderId="23" xfId="0" applyFont="1" applyFill="1" applyBorder="1" applyAlignment="1">
      <alignment vertical="center" wrapText="1"/>
    </xf>
    <xf numFmtId="0" fontId="31" fillId="3" borderId="229" xfId="0" applyFont="1" applyFill="1" applyBorder="1" applyAlignment="1">
      <alignment horizontal="center" vertical="center" wrapText="1"/>
    </xf>
    <xf numFmtId="0" fontId="16" fillId="0" borderId="229" xfId="0" applyFont="1" applyBorder="1" applyAlignment="1">
      <alignment horizontal="center" vertical="center"/>
    </xf>
    <xf numFmtId="0" fontId="30" fillId="5" borderId="227" xfId="0" applyFont="1" applyFill="1" applyBorder="1" applyAlignment="1">
      <alignment vertical="center" wrapText="1"/>
    </xf>
    <xf numFmtId="0" fontId="16" fillId="5" borderId="23" xfId="0" applyFont="1" applyFill="1" applyBorder="1" applyAlignment="1">
      <alignment vertical="center" wrapText="1"/>
    </xf>
    <xf numFmtId="0" fontId="16" fillId="0" borderId="229" xfId="0" applyFont="1" applyBorder="1" applyAlignment="1">
      <alignment horizontal="left" vertical="center" wrapText="1"/>
    </xf>
    <xf numFmtId="9" fontId="16" fillId="0" borderId="229" xfId="0" applyNumberFormat="1" applyFont="1" applyBorder="1" applyAlignment="1">
      <alignment horizontal="center" vertical="center"/>
    </xf>
    <xf numFmtId="0" fontId="39" fillId="5" borderId="23" xfId="0" applyFont="1" applyFill="1" applyBorder="1" applyAlignment="1">
      <alignment vertical="center" wrapText="1"/>
    </xf>
    <xf numFmtId="0" fontId="40" fillId="5" borderId="229" xfId="0" applyFont="1" applyFill="1" applyBorder="1" applyAlignment="1">
      <alignment horizontal="center" vertical="center" wrapText="1"/>
    </xf>
    <xf numFmtId="9" fontId="39" fillId="5" borderId="229" xfId="0" applyNumberFormat="1" applyFont="1" applyFill="1" applyBorder="1" applyAlignment="1">
      <alignment horizontal="center" vertical="center"/>
    </xf>
    <xf numFmtId="0" fontId="31" fillId="5" borderId="229" xfId="0" applyFont="1" applyFill="1" applyBorder="1" applyAlignment="1">
      <alignment horizontal="center" vertical="center" wrapText="1"/>
    </xf>
    <xf numFmtId="0" fontId="16" fillId="5" borderId="229" xfId="0" applyFont="1" applyFill="1" applyBorder="1" applyAlignment="1">
      <alignment horizontal="left" vertical="center" wrapText="1"/>
    </xf>
    <xf numFmtId="0" fontId="3" fillId="0" borderId="232" xfId="0" applyFont="1" applyBorder="1" applyAlignment="1">
      <alignment vertical="center"/>
    </xf>
    <xf numFmtId="0" fontId="3" fillId="0" borderId="233" xfId="0" applyFont="1" applyBorder="1" applyAlignment="1">
      <alignment vertical="center"/>
    </xf>
    <xf numFmtId="0" fontId="16" fillId="0" borderId="234" xfId="0" applyFont="1" applyFill="1" applyBorder="1" applyAlignment="1">
      <alignment vertical="center" wrapText="1"/>
    </xf>
    <xf numFmtId="0" fontId="31" fillId="3" borderId="235" xfId="0" applyFont="1" applyFill="1" applyBorder="1" applyAlignment="1">
      <alignment horizontal="center" vertical="center" wrapText="1"/>
    </xf>
    <xf numFmtId="0" fontId="16" fillId="0" borderId="235" xfId="0" applyFont="1" applyBorder="1" applyAlignment="1">
      <alignment horizontal="center" vertical="center"/>
    </xf>
    <xf numFmtId="0" fontId="3" fillId="0" borderId="236" xfId="0" applyFont="1" applyBorder="1" applyAlignment="1">
      <alignment vertical="center"/>
    </xf>
    <xf numFmtId="0" fontId="3" fillId="0" borderId="236" xfId="0" applyFont="1" applyFill="1" applyBorder="1" applyAlignment="1">
      <alignment vertical="center"/>
    </xf>
    <xf numFmtId="2" fontId="3" fillId="0" borderId="0" xfId="0" applyNumberFormat="1" applyFont="1" applyAlignment="1">
      <alignment vertical="center"/>
    </xf>
    <xf numFmtId="0" fontId="41" fillId="5" borderId="0" xfId="0" applyFont="1" applyFill="1" applyAlignment="1">
      <alignment vertical="center"/>
    </xf>
    <xf numFmtId="0" fontId="0" fillId="5" borderId="0" xfId="0" applyFill="1"/>
    <xf numFmtId="0" fontId="10" fillId="8" borderId="238" xfId="0" applyFont="1" applyFill="1" applyBorder="1" applyAlignment="1">
      <alignment horizontal="center" vertical="center" wrapText="1"/>
    </xf>
    <xf numFmtId="0" fontId="12" fillId="5" borderId="238" xfId="0" applyFont="1" applyFill="1" applyBorder="1" applyAlignment="1">
      <alignment horizontal="justify" vertical="center" wrapText="1"/>
    </xf>
    <xf numFmtId="0" fontId="42" fillId="5" borderId="238" xfId="0" applyFont="1" applyFill="1" applyBorder="1" applyAlignment="1">
      <alignment vertical="center"/>
    </xf>
    <xf numFmtId="0" fontId="0" fillId="5" borderId="238" xfId="0" applyFill="1" applyBorder="1" applyAlignment="1">
      <alignment vertical="center" wrapText="1"/>
    </xf>
    <xf numFmtId="0" fontId="0" fillId="5" borderId="0" xfId="0" applyFill="1" applyAlignment="1">
      <alignment horizontal="justify" wrapText="1"/>
    </xf>
    <xf numFmtId="0" fontId="3" fillId="0" borderId="0" xfId="0" applyFont="1" applyFill="1" applyAlignment="1">
      <alignment vertical="top"/>
    </xf>
    <xf numFmtId="0" fontId="3" fillId="0" borderId="2" xfId="0" applyFont="1" applyFill="1" applyBorder="1" applyAlignment="1">
      <alignment vertical="top"/>
    </xf>
    <xf numFmtId="0" fontId="3" fillId="0" borderId="0" xfId="0" applyFont="1" applyFill="1" applyBorder="1" applyAlignment="1">
      <alignment vertical="top"/>
    </xf>
    <xf numFmtId="0" fontId="44" fillId="0" borderId="241" xfId="0" applyFont="1" applyBorder="1" applyAlignment="1">
      <alignment horizontal="left" vertical="top" wrapText="1"/>
    </xf>
    <xf numFmtId="0" fontId="14" fillId="3" borderId="241" xfId="0" applyFont="1" applyFill="1" applyBorder="1" applyAlignment="1">
      <alignment horizontal="center" vertical="center" wrapText="1"/>
    </xf>
    <xf numFmtId="0" fontId="16" fillId="0" borderId="241" xfId="0" applyFont="1" applyFill="1" applyBorder="1" applyAlignment="1">
      <alignment horizontal="left" vertical="top" wrapText="1"/>
    </xf>
    <xf numFmtId="0" fontId="46" fillId="0" borderId="242" xfId="0" applyFont="1" applyBorder="1" applyAlignment="1">
      <alignment horizontal="left" vertical="center" wrapText="1"/>
    </xf>
    <xf numFmtId="0" fontId="18" fillId="0" borderId="0" xfId="0" applyFont="1" applyAlignment="1">
      <alignment horizontal="center" vertical="center"/>
    </xf>
    <xf numFmtId="0" fontId="44" fillId="0" borderId="242" xfId="0" applyFont="1" applyFill="1" applyBorder="1" applyAlignment="1">
      <alignment vertical="center" wrapText="1"/>
    </xf>
    <xf numFmtId="0" fontId="14" fillId="3" borderId="242" xfId="0" applyFont="1" applyFill="1" applyBorder="1" applyAlignment="1">
      <alignment horizontal="center" vertical="center" wrapText="1"/>
    </xf>
    <xf numFmtId="0" fontId="16" fillId="0" borderId="242" xfId="0" applyFont="1" applyFill="1" applyBorder="1" applyAlignment="1">
      <alignment horizontal="left" vertical="top" wrapText="1"/>
    </xf>
    <xf numFmtId="0" fontId="16" fillId="0" borderId="242" xfId="0" applyFont="1" applyFill="1" applyBorder="1" applyAlignment="1">
      <alignment vertical="center" wrapText="1"/>
    </xf>
    <xf numFmtId="0" fontId="16" fillId="0" borderId="50" xfId="0" applyFont="1" applyBorder="1" applyAlignment="1">
      <alignment horizontal="left" vertical="center" wrapText="1"/>
    </xf>
    <xf numFmtId="0" fontId="14" fillId="3" borderId="50" xfId="0" applyFont="1" applyFill="1" applyBorder="1" applyAlignment="1">
      <alignment horizontal="center" vertical="center" wrapText="1"/>
    </xf>
    <xf numFmtId="0" fontId="16" fillId="0" borderId="50" xfId="0" applyFont="1" applyFill="1" applyBorder="1" applyAlignment="1">
      <alignment horizontal="left" vertical="top" wrapText="1"/>
    </xf>
    <xf numFmtId="0" fontId="38" fillId="0" borderId="26" xfId="0" applyFont="1" applyBorder="1" applyAlignment="1">
      <alignment horizontal="center" vertical="center" wrapText="1"/>
    </xf>
    <xf numFmtId="164" fontId="13" fillId="0" borderId="26" xfId="0" applyNumberFormat="1" applyFont="1" applyFill="1" applyBorder="1" applyAlignment="1">
      <alignment horizontal="center" vertical="center" wrapText="1"/>
    </xf>
    <xf numFmtId="0" fontId="16" fillId="0" borderId="26" xfId="0" applyFont="1" applyBorder="1" applyAlignment="1">
      <alignment horizontal="left" vertical="center" wrapText="1"/>
    </xf>
    <xf numFmtId="0" fontId="14" fillId="3" borderId="26" xfId="0" applyFont="1" applyFill="1" applyBorder="1" applyAlignment="1">
      <alignment horizontal="center" vertical="center" wrapText="1"/>
    </xf>
    <xf numFmtId="0" fontId="16" fillId="0" borderId="26" xfId="0" applyFont="1" applyFill="1" applyBorder="1" applyAlignment="1">
      <alignment horizontal="left" vertical="top" wrapText="1"/>
    </xf>
    <xf numFmtId="0" fontId="44" fillId="0" borderId="26" xfId="0" applyFont="1" applyFill="1" applyBorder="1" applyAlignment="1">
      <alignment horizontal="left" vertical="center" wrapText="1"/>
    </xf>
    <xf numFmtId="0" fontId="16" fillId="0" borderId="243" xfId="0" applyFont="1" applyBorder="1" applyAlignment="1">
      <alignment horizontal="left" vertical="center" wrapText="1"/>
    </xf>
    <xf numFmtId="0" fontId="14" fillId="3" borderId="243" xfId="0" applyFont="1" applyFill="1" applyBorder="1" applyAlignment="1">
      <alignment horizontal="center" vertical="center" wrapText="1"/>
    </xf>
    <xf numFmtId="0" fontId="16" fillId="0" borderId="243" xfId="0" applyFont="1" applyFill="1" applyBorder="1" applyAlignment="1">
      <alignment horizontal="left" vertical="top" wrapText="1"/>
    </xf>
    <xf numFmtId="0" fontId="16" fillId="0" borderId="242" xfId="0" applyFont="1" applyBorder="1" applyAlignment="1">
      <alignment horizontal="left" vertical="center" wrapText="1"/>
    </xf>
    <xf numFmtId="0" fontId="44" fillId="0" borderId="244" xfId="0" applyFont="1" applyBorder="1" applyAlignment="1">
      <alignment horizontal="left" vertical="center" wrapText="1"/>
    </xf>
    <xf numFmtId="0" fontId="14" fillId="3" borderId="244" xfId="0" applyFont="1" applyFill="1" applyBorder="1" applyAlignment="1">
      <alignment horizontal="center" vertical="center" wrapText="1"/>
    </xf>
    <xf numFmtId="0" fontId="16" fillId="0" borderId="244" xfId="0" applyFont="1" applyFill="1" applyBorder="1" applyAlignment="1">
      <alignment horizontal="left" vertical="top" wrapText="1"/>
    </xf>
    <xf numFmtId="0" fontId="47" fillId="0" borderId="245" xfId="0" applyFont="1" applyBorder="1" applyAlignment="1">
      <alignment horizontal="left" vertical="center" wrapText="1"/>
    </xf>
    <xf numFmtId="0" fontId="14" fillId="3" borderId="245" xfId="0" applyFont="1" applyFill="1" applyBorder="1" applyAlignment="1">
      <alignment horizontal="center" vertical="center" wrapText="1"/>
    </xf>
    <xf numFmtId="0" fontId="16" fillId="0" borderId="245" xfId="0" applyFont="1" applyFill="1" applyBorder="1" applyAlignment="1">
      <alignment horizontal="left" vertical="top" wrapText="1"/>
    </xf>
    <xf numFmtId="0" fontId="47" fillId="0" borderId="242" xfId="0" applyFont="1" applyBorder="1" applyAlignment="1">
      <alignment horizontal="left" vertical="center" wrapText="1"/>
    </xf>
    <xf numFmtId="0" fontId="47" fillId="0" borderId="50" xfId="0" applyFont="1" applyBorder="1" applyAlignment="1">
      <alignment horizontal="left" vertical="center" wrapText="1"/>
    </xf>
    <xf numFmtId="0" fontId="44" fillId="0" borderId="243" xfId="0" applyFont="1" applyBorder="1" applyAlignment="1">
      <alignment horizontal="left" vertical="center" wrapText="1"/>
    </xf>
    <xf numFmtId="0" fontId="44" fillId="0" borderId="242" xfId="0" applyFont="1" applyBorder="1" applyAlignment="1">
      <alignment horizontal="left" vertical="center" wrapText="1"/>
    </xf>
    <xf numFmtId="0" fontId="44" fillId="0" borderId="50" xfId="0" applyFont="1" applyBorder="1" applyAlignment="1">
      <alignment horizontal="left" vertical="center" wrapText="1"/>
    </xf>
    <xf numFmtId="0" fontId="49" fillId="0" borderId="243" xfId="0" applyFont="1" applyBorder="1" applyAlignment="1">
      <alignment horizontal="left" vertical="center" wrapText="1"/>
    </xf>
    <xf numFmtId="0" fontId="50" fillId="0" borderId="50" xfId="0" applyFont="1" applyBorder="1" applyAlignment="1">
      <alignment horizontal="left" vertical="center" wrapText="1"/>
    </xf>
    <xf numFmtId="0" fontId="50" fillId="0" borderId="243" xfId="0" applyFont="1" applyBorder="1" applyAlignment="1">
      <alignment horizontal="left" vertical="center" wrapText="1"/>
    </xf>
    <xf numFmtId="0" fontId="50" fillId="0" borderId="244" xfId="0" applyFont="1" applyFill="1" applyBorder="1" applyAlignment="1">
      <alignment horizontal="left" vertical="center" wrapText="1"/>
    </xf>
    <xf numFmtId="0" fontId="16" fillId="0" borderId="241" xfId="0" applyFont="1" applyBorder="1" applyAlignment="1">
      <alignment horizontal="left" vertical="center" wrapText="1"/>
    </xf>
    <xf numFmtId="0" fontId="16" fillId="0" borderId="242" xfId="0" applyFont="1" applyFill="1" applyBorder="1" applyAlignment="1">
      <alignment horizontal="left" vertical="center" wrapText="1"/>
    </xf>
    <xf numFmtId="0" fontId="51" fillId="0" borderId="242" xfId="0" applyFont="1" applyBorder="1" applyAlignment="1">
      <alignment horizontal="left" vertical="center" wrapText="1"/>
    </xf>
    <xf numFmtId="0" fontId="51" fillId="0" borderId="50" xfId="0" applyFont="1" applyBorder="1" applyAlignment="1">
      <alignment horizontal="left" vertical="center" wrapText="1"/>
    </xf>
    <xf numFmtId="0" fontId="50" fillId="0" borderId="244" xfId="0" applyFont="1" applyBorder="1" applyAlignment="1">
      <alignment horizontal="left" vertical="center" wrapText="1"/>
    </xf>
    <xf numFmtId="0" fontId="16" fillId="0" borderId="245" xfId="0" applyFont="1" applyBorder="1" applyAlignment="1">
      <alignment horizontal="left" vertical="center" wrapText="1"/>
    </xf>
    <xf numFmtId="0" fontId="16" fillId="0" borderId="50" xfId="0" applyFont="1" applyFill="1" applyBorder="1" applyAlignment="1">
      <alignment horizontal="left" vertical="center" wrapText="1"/>
    </xf>
    <xf numFmtId="0" fontId="16" fillId="0" borderId="52" xfId="0" applyFont="1" applyBorder="1" applyAlignment="1">
      <alignment horizontal="left" vertical="center" wrapText="1"/>
    </xf>
    <xf numFmtId="0" fontId="14" fillId="3" borderId="52" xfId="0" applyFont="1" applyFill="1" applyBorder="1" applyAlignment="1">
      <alignment horizontal="center" vertical="center" wrapText="1"/>
    </xf>
    <xf numFmtId="0" fontId="16" fillId="0" borderId="52" xfId="0" applyFont="1" applyFill="1" applyBorder="1" applyAlignment="1">
      <alignment horizontal="left" vertical="top" wrapText="1"/>
    </xf>
    <xf numFmtId="0" fontId="39" fillId="0" borderId="23" xfId="0" applyFont="1" applyBorder="1" applyAlignment="1">
      <alignment horizontal="left" vertical="center" wrapText="1"/>
    </xf>
    <xf numFmtId="0" fontId="14" fillId="3" borderId="23" xfId="0" applyFont="1" applyFill="1" applyBorder="1" applyAlignment="1">
      <alignment horizontal="center" vertical="center" wrapText="1"/>
    </xf>
    <xf numFmtId="0" fontId="16" fillId="0" borderId="23" xfId="0" applyFont="1" applyFill="1" applyBorder="1" applyAlignment="1">
      <alignment horizontal="left" vertical="top" wrapText="1"/>
    </xf>
    <xf numFmtId="0" fontId="39" fillId="0" borderId="51" xfId="0" applyFont="1" applyBorder="1" applyAlignment="1">
      <alignment horizontal="left" vertical="center" wrapText="1"/>
    </xf>
    <xf numFmtId="0" fontId="14" fillId="3" borderId="51" xfId="0" applyFont="1" applyFill="1" applyBorder="1" applyAlignment="1">
      <alignment horizontal="center" vertical="center" wrapText="1"/>
    </xf>
    <xf numFmtId="0" fontId="16" fillId="0" borderId="51" xfId="0" applyFont="1" applyFill="1" applyBorder="1" applyAlignment="1">
      <alignment horizontal="left" vertical="top" wrapText="1"/>
    </xf>
    <xf numFmtId="0" fontId="52" fillId="0" borderId="65" xfId="0" applyFont="1" applyBorder="1" applyAlignment="1">
      <alignment vertical="center"/>
    </xf>
    <xf numFmtId="0" fontId="3" fillId="0" borderId="65" xfId="0" applyFont="1" applyFill="1" applyBorder="1" applyAlignment="1">
      <alignment vertical="top"/>
    </xf>
    <xf numFmtId="0" fontId="3" fillId="0" borderId="246" xfId="0" applyFont="1" applyBorder="1" applyAlignment="1">
      <alignment vertical="center"/>
    </xf>
    <xf numFmtId="0" fontId="3" fillId="0" borderId="247" xfId="0" applyFont="1" applyBorder="1" applyAlignment="1">
      <alignment vertical="center"/>
    </xf>
    <xf numFmtId="0" fontId="4" fillId="0" borderId="107" xfId="0" applyFont="1" applyBorder="1" applyAlignment="1">
      <alignment vertical="center"/>
    </xf>
    <xf numFmtId="0" fontId="3" fillId="0" borderId="107" xfId="0" applyFont="1" applyBorder="1" applyAlignment="1">
      <alignment vertical="center"/>
    </xf>
    <xf numFmtId="0" fontId="3" fillId="0" borderId="108" xfId="0" applyFont="1" applyBorder="1" applyAlignment="1">
      <alignment vertical="center"/>
    </xf>
    <xf numFmtId="0" fontId="3" fillId="0" borderId="80" xfId="0" applyFont="1" applyBorder="1" applyAlignment="1">
      <alignment vertical="center"/>
    </xf>
    <xf numFmtId="0" fontId="3" fillId="0" borderId="81" xfId="0" applyFont="1" applyBorder="1" applyAlignment="1">
      <alignment vertical="center"/>
    </xf>
    <xf numFmtId="0" fontId="3" fillId="0" borderId="254" xfId="0" applyFont="1" applyBorder="1" applyAlignment="1">
      <alignment vertical="center"/>
    </xf>
    <xf numFmtId="0" fontId="16" fillId="0" borderId="24" xfId="0" applyFont="1" applyFill="1" applyBorder="1" applyAlignment="1">
      <alignment vertical="center" wrapText="1"/>
    </xf>
    <xf numFmtId="0" fontId="31" fillId="3" borderId="24" xfId="0" applyFont="1" applyFill="1" applyBorder="1" applyAlignment="1">
      <alignment horizontal="center" vertical="center" wrapText="1"/>
    </xf>
    <xf numFmtId="0" fontId="16" fillId="0" borderId="24" xfId="0" applyFont="1" applyBorder="1" applyAlignment="1">
      <alignment horizontal="center" vertical="center"/>
    </xf>
    <xf numFmtId="0" fontId="31" fillId="3" borderId="23" xfId="0" applyFont="1" applyFill="1" applyBorder="1" applyAlignment="1">
      <alignment horizontal="center" vertical="center" wrapText="1"/>
    </xf>
    <xf numFmtId="0" fontId="16" fillId="0" borderId="23" xfId="0" applyFont="1" applyBorder="1" applyAlignment="1">
      <alignment horizontal="center" vertical="center"/>
    </xf>
    <xf numFmtId="0" fontId="18" fillId="0" borderId="81" xfId="0" applyFont="1" applyBorder="1" applyAlignment="1">
      <alignment horizontal="center" vertical="top"/>
    </xf>
    <xf numFmtId="0" fontId="16" fillId="0" borderId="51" xfId="0" applyFont="1" applyFill="1" applyBorder="1" applyAlignment="1">
      <alignment vertical="center" wrapText="1"/>
    </xf>
    <xf numFmtId="0" fontId="31" fillId="3" borderId="51" xfId="0" applyFont="1" applyFill="1" applyBorder="1" applyAlignment="1">
      <alignment horizontal="center" vertical="center" wrapText="1"/>
    </xf>
    <xf numFmtId="0" fontId="16" fillId="0" borderId="51" xfId="0" applyFont="1" applyBorder="1" applyAlignment="1">
      <alignment horizontal="center" vertical="center"/>
    </xf>
    <xf numFmtId="0" fontId="16" fillId="0" borderId="52" xfId="0" applyFont="1" applyFill="1" applyBorder="1" applyAlignment="1">
      <alignment vertical="center" wrapText="1"/>
    </xf>
    <xf numFmtId="0" fontId="31" fillId="3" borderId="52" xfId="0" applyFont="1" applyFill="1" applyBorder="1" applyAlignment="1">
      <alignment horizontal="center" vertical="center" wrapText="1"/>
    </xf>
    <xf numFmtId="0" fontId="16" fillId="0" borderId="52" xfId="0" applyFont="1" applyBorder="1" applyAlignment="1">
      <alignment horizontal="center" vertical="center"/>
    </xf>
    <xf numFmtId="0" fontId="16" fillId="0" borderId="53" xfId="0" applyFont="1" applyFill="1" applyBorder="1" applyAlignment="1">
      <alignment vertical="center" wrapText="1"/>
    </xf>
    <xf numFmtId="0" fontId="31" fillId="3" borderId="53" xfId="0" applyFont="1" applyFill="1" applyBorder="1" applyAlignment="1">
      <alignment horizontal="center" vertical="center" wrapText="1"/>
    </xf>
    <xf numFmtId="0" fontId="16" fillId="0" borderId="53" xfId="0" applyFont="1" applyBorder="1" applyAlignment="1">
      <alignment horizontal="center" vertical="center"/>
    </xf>
    <xf numFmtId="0" fontId="16" fillId="0" borderId="30" xfId="0" applyFont="1" applyFill="1" applyBorder="1" applyAlignment="1">
      <alignment vertical="center" wrapText="1"/>
    </xf>
    <xf numFmtId="0" fontId="31" fillId="3" borderId="30" xfId="0" applyFont="1" applyFill="1" applyBorder="1" applyAlignment="1">
      <alignment horizontal="center" vertical="center" wrapText="1"/>
    </xf>
    <xf numFmtId="0" fontId="16" fillId="0" borderId="30" xfId="0" applyFont="1" applyBorder="1" applyAlignment="1">
      <alignment horizontal="center" vertical="center"/>
    </xf>
    <xf numFmtId="0" fontId="3" fillId="3" borderId="23" xfId="0" applyFont="1" applyFill="1" applyBorder="1" applyAlignment="1">
      <alignment horizontal="center" vertical="center"/>
    </xf>
    <xf numFmtId="0" fontId="3" fillId="0" borderId="23" xfId="0" applyFont="1" applyBorder="1" applyAlignment="1">
      <alignment vertical="center"/>
    </xf>
    <xf numFmtId="0" fontId="3" fillId="3" borderId="30" xfId="0" applyFont="1" applyFill="1" applyBorder="1" applyAlignment="1">
      <alignment horizontal="center" vertical="center"/>
    </xf>
    <xf numFmtId="0" fontId="3" fillId="0" borderId="30" xfId="0" applyFont="1" applyBorder="1" applyAlignment="1">
      <alignment vertical="center"/>
    </xf>
    <xf numFmtId="0" fontId="3" fillId="3" borderId="52" xfId="0" applyFont="1" applyFill="1" applyBorder="1" applyAlignment="1">
      <alignment horizontal="center" vertical="center"/>
    </xf>
    <xf numFmtId="0" fontId="3" fillId="0" borderId="52" xfId="0" applyFont="1" applyBorder="1" applyAlignment="1">
      <alignment vertical="center"/>
    </xf>
    <xf numFmtId="0" fontId="3" fillId="3" borderId="51" xfId="0" applyFont="1" applyFill="1" applyBorder="1" applyAlignment="1">
      <alignment horizontal="center" vertical="center"/>
    </xf>
    <xf numFmtId="0" fontId="3" fillId="0" borderId="51" xfId="0" applyFont="1" applyBorder="1" applyAlignment="1">
      <alignment vertical="center"/>
    </xf>
    <xf numFmtId="0" fontId="3" fillId="3" borderId="53" xfId="0" applyFont="1" applyFill="1" applyBorder="1" applyAlignment="1">
      <alignment horizontal="center" vertical="center"/>
    </xf>
    <xf numFmtId="0" fontId="3" fillId="0" borderId="53" xfId="0" applyFont="1" applyBorder="1" applyAlignment="1">
      <alignment vertical="center"/>
    </xf>
    <xf numFmtId="0" fontId="3" fillId="0" borderId="65" xfId="0" applyFont="1" applyFill="1" applyBorder="1" applyAlignment="1">
      <alignment vertical="center"/>
    </xf>
    <xf numFmtId="166" fontId="3" fillId="0" borderId="0" xfId="0" applyNumberFormat="1" applyFont="1" applyAlignment="1">
      <alignment vertical="center"/>
    </xf>
    <xf numFmtId="0" fontId="3" fillId="0" borderId="261" xfId="0" applyFont="1" applyBorder="1" applyAlignment="1">
      <alignment vertical="center"/>
    </xf>
    <xf numFmtId="0" fontId="3" fillId="0" borderId="262" xfId="0" applyFont="1" applyBorder="1" applyAlignment="1">
      <alignment vertical="center"/>
    </xf>
    <xf numFmtId="0" fontId="16" fillId="0" borderId="88" xfId="0" applyFont="1" applyFill="1" applyBorder="1" applyAlignment="1">
      <alignment vertical="top" wrapText="1"/>
    </xf>
    <xf numFmtId="0" fontId="17" fillId="3" borderId="88" xfId="0" applyFont="1" applyFill="1" applyBorder="1" applyAlignment="1">
      <alignment horizontal="center" vertical="center" wrapText="1"/>
    </xf>
    <xf numFmtId="0" fontId="16" fillId="0" borderId="88" xfId="0" applyFont="1" applyBorder="1" applyAlignment="1">
      <alignment horizontal="center" vertical="center"/>
    </xf>
    <xf numFmtId="0" fontId="16" fillId="0" borderId="96" xfId="0" applyFont="1" applyFill="1" applyBorder="1" applyAlignment="1">
      <alignment vertical="top" wrapText="1"/>
    </xf>
    <xf numFmtId="0" fontId="17" fillId="3" borderId="96" xfId="0" applyFont="1" applyFill="1" applyBorder="1" applyAlignment="1">
      <alignment horizontal="center" vertical="center" wrapText="1"/>
    </xf>
    <xf numFmtId="0" fontId="16" fillId="0" borderId="96" xfId="0" applyFont="1" applyBorder="1" applyAlignment="1">
      <alignment horizontal="center" vertical="center"/>
    </xf>
    <xf numFmtId="0" fontId="54" fillId="0" borderId="0" xfId="0" applyFont="1" applyAlignment="1">
      <alignment horizontal="center" vertical="top"/>
    </xf>
    <xf numFmtId="0" fontId="16" fillId="0" borderId="149" xfId="0" applyFont="1" applyFill="1" applyBorder="1" applyAlignment="1">
      <alignment vertical="top" wrapText="1"/>
    </xf>
    <xf numFmtId="0" fontId="17" fillId="3" borderId="149" xfId="0" applyFont="1" applyFill="1" applyBorder="1" applyAlignment="1">
      <alignment horizontal="center" vertical="center" wrapText="1"/>
    </xf>
    <xf numFmtId="0" fontId="16" fillId="0" borderId="149" xfId="0" applyFont="1" applyBorder="1" applyAlignment="1">
      <alignment horizontal="center" vertical="center"/>
    </xf>
    <xf numFmtId="0" fontId="16" fillId="0" borderId="88" xfId="0" applyFont="1" applyBorder="1" applyAlignment="1">
      <alignment horizontal="center" vertical="center" wrapText="1"/>
    </xf>
    <xf numFmtId="0" fontId="16" fillId="0" borderId="96" xfId="0" applyFont="1" applyBorder="1" applyAlignment="1">
      <alignment horizontal="center" vertical="center" wrapText="1"/>
    </xf>
    <xf numFmtId="0" fontId="16" fillId="0" borderId="149" xfId="0" applyFont="1" applyBorder="1" applyAlignment="1">
      <alignment horizontal="center" vertical="center" wrapText="1"/>
    </xf>
    <xf numFmtId="0" fontId="16" fillId="0" borderId="142" xfId="0" applyFont="1" applyFill="1" applyBorder="1" applyAlignment="1">
      <alignment vertical="top" wrapText="1"/>
    </xf>
    <xf numFmtId="0" fontId="16" fillId="5" borderId="88" xfId="0" applyFont="1" applyFill="1" applyBorder="1" applyAlignment="1">
      <alignment vertical="top" wrapText="1"/>
    </xf>
    <xf numFmtId="0" fontId="16" fillId="5" borderId="96" xfId="0" applyFont="1" applyFill="1" applyBorder="1" applyAlignment="1">
      <alignment vertical="top" wrapText="1"/>
    </xf>
    <xf numFmtId="0" fontId="16" fillId="9" borderId="264" xfId="0" applyFont="1" applyFill="1" applyBorder="1" applyAlignment="1">
      <alignment vertical="top" wrapText="1"/>
    </xf>
    <xf numFmtId="0" fontId="17" fillId="3" borderId="265" xfId="0" applyFont="1" applyFill="1" applyBorder="1" applyAlignment="1">
      <alignment horizontal="center" vertical="center" wrapText="1"/>
    </xf>
    <xf numFmtId="0" fontId="16" fillId="9" borderId="266" xfId="0" applyFont="1" applyFill="1" applyBorder="1" applyAlignment="1">
      <alignment vertical="top" wrapText="1"/>
    </xf>
    <xf numFmtId="0" fontId="17" fillId="3" borderId="103" xfId="0" applyFont="1" applyFill="1" applyBorder="1" applyAlignment="1">
      <alignment horizontal="center" vertical="center" wrapText="1"/>
    </xf>
    <xf numFmtId="0" fontId="16" fillId="0" borderId="103" xfId="0" applyFont="1" applyBorder="1" applyAlignment="1">
      <alignment horizontal="center" vertical="center"/>
    </xf>
    <xf numFmtId="0" fontId="31" fillId="0" borderId="65" xfId="0" applyFont="1" applyBorder="1" applyAlignment="1">
      <alignment vertical="center"/>
    </xf>
    <xf numFmtId="0" fontId="31" fillId="0" borderId="0" xfId="0" applyFont="1" applyAlignment="1">
      <alignment vertical="center"/>
    </xf>
    <xf numFmtId="0" fontId="55" fillId="0" borderId="0" xfId="0" applyFont="1" applyAlignment="1">
      <alignment vertical="center"/>
    </xf>
    <xf numFmtId="0" fontId="16" fillId="0" borderId="267" xfId="0" applyFont="1" applyFill="1" applyBorder="1" applyAlignment="1">
      <alignment vertical="center" wrapText="1"/>
    </xf>
    <xf numFmtId="0" fontId="17" fillId="3" borderId="16" xfId="0" applyFont="1" applyFill="1" applyBorder="1" applyAlignment="1">
      <alignment horizontal="center" vertical="center" wrapText="1"/>
    </xf>
    <xf numFmtId="0" fontId="16" fillId="0" borderId="267" xfId="0" applyFont="1" applyBorder="1" applyAlignment="1">
      <alignment horizontal="center" vertical="center"/>
    </xf>
    <xf numFmtId="0" fontId="40" fillId="0" borderId="0" xfId="0" applyFont="1" applyAlignment="1">
      <alignment vertical="center"/>
    </xf>
    <xf numFmtId="0" fontId="16" fillId="0" borderId="268" xfId="0" applyFont="1" applyFill="1" applyBorder="1" applyAlignment="1">
      <alignment vertical="center" wrapText="1"/>
    </xf>
    <xf numFmtId="0" fontId="17" fillId="3" borderId="269" xfId="0" applyFont="1" applyFill="1" applyBorder="1" applyAlignment="1">
      <alignment horizontal="center" vertical="center" wrapText="1"/>
    </xf>
    <xf numFmtId="0" fontId="16" fillId="0" borderId="268" xfId="0" applyFont="1" applyBorder="1" applyAlignment="1">
      <alignment horizontal="center" vertical="center"/>
    </xf>
    <xf numFmtId="0" fontId="16" fillId="5" borderId="270" xfId="0" applyFont="1" applyFill="1" applyBorder="1" applyAlignment="1">
      <alignment vertical="center" wrapText="1"/>
    </xf>
    <xf numFmtId="0" fontId="17" fillId="3" borderId="28" xfId="0" applyFont="1" applyFill="1" applyBorder="1" applyAlignment="1">
      <alignment horizontal="center" vertical="center" wrapText="1"/>
    </xf>
    <xf numFmtId="0" fontId="16" fillId="0" borderId="270" xfId="0" applyFont="1" applyBorder="1" applyAlignment="1">
      <alignment horizontal="center" vertical="center"/>
    </xf>
    <xf numFmtId="0" fontId="16" fillId="0" borderId="271" xfId="0" applyFont="1" applyFill="1" applyBorder="1" applyAlignment="1">
      <alignment vertical="center" wrapText="1"/>
    </xf>
    <xf numFmtId="0" fontId="17" fillId="3" borderId="271" xfId="0" applyFont="1" applyFill="1" applyBorder="1" applyAlignment="1">
      <alignment horizontal="center" vertical="center" wrapText="1"/>
    </xf>
    <xf numFmtId="0" fontId="16" fillId="0" borderId="271" xfId="0" applyFont="1" applyBorder="1" applyAlignment="1">
      <alignment horizontal="center" vertical="center"/>
    </xf>
    <xf numFmtId="0" fontId="14" fillId="0" borderId="20" xfId="0" applyFont="1" applyBorder="1" applyAlignment="1">
      <alignment horizontal="center" vertical="center" wrapText="1"/>
    </xf>
    <xf numFmtId="164" fontId="8" fillId="0" borderId="20" xfId="0" applyNumberFormat="1" applyFont="1" applyBorder="1" applyAlignment="1">
      <alignment horizontal="center" vertical="center" wrapText="1"/>
    </xf>
    <xf numFmtId="0" fontId="16" fillId="0" borderId="20" xfId="0" applyFont="1" applyFill="1" applyBorder="1" applyAlignment="1">
      <alignment vertical="center" wrapText="1"/>
    </xf>
    <xf numFmtId="0" fontId="17" fillId="3" borderId="20" xfId="0" applyFont="1" applyFill="1" applyBorder="1" applyAlignment="1">
      <alignment horizontal="center" vertical="center" wrapText="1"/>
    </xf>
    <xf numFmtId="0" fontId="16" fillId="0" borderId="20" xfId="0" applyFont="1" applyBorder="1" applyAlignment="1">
      <alignment horizontal="center" vertical="center"/>
    </xf>
    <xf numFmtId="0" fontId="16" fillId="0" borderId="272" xfId="0" applyFont="1" applyFill="1" applyBorder="1" applyAlignment="1">
      <alignment vertical="center" wrapText="1"/>
    </xf>
    <xf numFmtId="0" fontId="17" fillId="3" borderId="25" xfId="0" applyFont="1" applyFill="1" applyBorder="1" applyAlignment="1">
      <alignment horizontal="center" vertical="center" wrapText="1"/>
    </xf>
    <xf numFmtId="0" fontId="16" fillId="0" borderId="272" xfId="0" applyFont="1" applyBorder="1" applyAlignment="1">
      <alignment horizontal="center" vertical="center"/>
    </xf>
    <xf numFmtId="0" fontId="17" fillId="3" borderId="273" xfId="0" applyFont="1" applyFill="1" applyBorder="1" applyAlignment="1">
      <alignment horizontal="center" vertical="center" wrapText="1"/>
    </xf>
    <xf numFmtId="0" fontId="16" fillId="0" borderId="273"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74" xfId="0" applyFont="1" applyFill="1" applyBorder="1" applyAlignment="1">
      <alignment horizontal="center" vertical="center" wrapText="1"/>
    </xf>
    <xf numFmtId="0" fontId="16" fillId="0" borderId="274" xfId="0" applyFont="1" applyBorder="1" applyAlignment="1">
      <alignment horizontal="center" vertical="center"/>
    </xf>
    <xf numFmtId="0" fontId="16" fillId="0" borderId="276" xfId="0" applyFont="1" applyFill="1" applyBorder="1" applyAlignment="1">
      <alignment vertical="center" wrapText="1"/>
    </xf>
    <xf numFmtId="0" fontId="17" fillId="3" borderId="276" xfId="0" applyFont="1" applyFill="1" applyBorder="1" applyAlignment="1">
      <alignment horizontal="center" vertical="center" wrapText="1"/>
    </xf>
    <xf numFmtId="0" fontId="16" fillId="0" borderId="276" xfId="0" applyFont="1" applyBorder="1" applyAlignment="1">
      <alignment horizontal="center" vertical="center"/>
    </xf>
    <xf numFmtId="0" fontId="17" fillId="3" borderId="15" xfId="0" applyFont="1" applyFill="1" applyBorder="1" applyAlignment="1">
      <alignment horizontal="center" vertical="center" wrapText="1"/>
    </xf>
    <xf numFmtId="0" fontId="16" fillId="0" borderId="15" xfId="0" applyFont="1" applyBorder="1" applyAlignment="1">
      <alignment horizontal="center" vertical="center"/>
    </xf>
    <xf numFmtId="0" fontId="3" fillId="0" borderId="97" xfId="0" applyFont="1" applyBorder="1" applyAlignment="1">
      <alignment vertical="center"/>
    </xf>
    <xf numFmtId="0" fontId="17" fillId="3" borderId="51" xfId="0" applyFont="1" applyFill="1" applyBorder="1" applyAlignment="1">
      <alignment horizontal="center" vertical="center" wrapText="1"/>
    </xf>
    <xf numFmtId="0" fontId="3" fillId="0" borderId="51" xfId="0" applyFont="1" applyBorder="1" applyAlignment="1">
      <alignment horizontal="center" vertical="center"/>
    </xf>
    <xf numFmtId="0" fontId="16" fillId="0" borderId="270" xfId="0" applyFont="1" applyFill="1" applyBorder="1" applyAlignment="1">
      <alignment vertical="center" wrapText="1"/>
    </xf>
    <xf numFmtId="0" fontId="16" fillId="0" borderId="49" xfId="0" applyFont="1" applyFill="1" applyBorder="1" applyAlignment="1">
      <alignment vertical="center" wrapText="1"/>
    </xf>
    <xf numFmtId="0" fontId="9" fillId="0" borderId="65" xfId="0" applyFont="1" applyBorder="1" applyAlignment="1">
      <alignment vertical="center"/>
    </xf>
    <xf numFmtId="0" fontId="52"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16" fillId="0" borderId="2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4" xfId="0" applyFont="1" applyBorder="1" applyAlignment="1">
      <alignment horizontal="center" vertical="center" wrapText="1"/>
    </xf>
    <xf numFmtId="0" fontId="3" fillId="0" borderId="65" xfId="0" applyFont="1" applyBorder="1" applyAlignment="1">
      <alignment horizontal="center" vertical="center"/>
    </xf>
    <xf numFmtId="0" fontId="14" fillId="3" borderId="16" xfId="0" applyFont="1" applyFill="1" applyBorder="1" applyAlignment="1">
      <alignment horizontal="center" vertical="center" wrapText="1"/>
    </xf>
    <xf numFmtId="0" fontId="14" fillId="3" borderId="269"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6" fillId="0" borderId="273" xfId="0" applyFont="1" applyFill="1" applyBorder="1" applyAlignment="1">
      <alignment vertical="center" wrapText="1"/>
    </xf>
    <xf numFmtId="0" fontId="16" fillId="0" borderId="54" xfId="0" applyFont="1" applyFill="1" applyBorder="1" applyAlignment="1">
      <alignment vertical="center" wrapText="1"/>
    </xf>
    <xf numFmtId="0" fontId="14" fillId="3" borderId="276" xfId="0" applyFont="1" applyFill="1" applyBorder="1" applyAlignment="1">
      <alignment horizontal="center" vertical="center" wrapText="1"/>
    </xf>
    <xf numFmtId="0" fontId="14" fillId="3" borderId="273" xfId="0" applyFont="1" applyFill="1" applyBorder="1" applyAlignment="1">
      <alignment horizontal="center" vertical="center" wrapText="1"/>
    </xf>
    <xf numFmtId="0" fontId="16" fillId="0" borderId="274" xfId="0" applyFont="1" applyFill="1" applyBorder="1" applyAlignment="1">
      <alignment vertical="top" wrapText="1"/>
    </xf>
    <xf numFmtId="0" fontId="14" fillId="3" borderId="274" xfId="0" applyFont="1" applyFill="1" applyBorder="1" applyAlignment="1">
      <alignment horizontal="center" vertical="center" wrapText="1"/>
    </xf>
    <xf numFmtId="0" fontId="14" fillId="3" borderId="271" xfId="0" applyFont="1" applyFill="1" applyBorder="1" applyAlignment="1">
      <alignment horizontal="center" vertical="center" wrapText="1"/>
    </xf>
    <xf numFmtId="0" fontId="16" fillId="0" borderId="49" xfId="0" applyFont="1" applyFill="1" applyBorder="1" applyAlignment="1">
      <alignment vertical="top" wrapText="1"/>
    </xf>
    <xf numFmtId="0" fontId="14" fillId="3" borderId="49" xfId="0" applyFont="1" applyFill="1" applyBorder="1" applyAlignment="1">
      <alignment horizontal="center" vertical="center" wrapText="1"/>
    </xf>
    <xf numFmtId="0" fontId="16" fillId="0" borderId="49" xfId="0" applyFont="1" applyBorder="1" applyAlignment="1">
      <alignment horizontal="center" vertical="center"/>
    </xf>
    <xf numFmtId="0" fontId="3" fillId="0" borderId="98" xfId="0" applyFont="1" applyBorder="1" applyAlignment="1">
      <alignment vertical="center"/>
    </xf>
    <xf numFmtId="0" fontId="14" fillId="3" borderId="2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6" fillId="0" borderId="23" xfId="0" applyFont="1" applyBorder="1" applyAlignment="1">
      <alignment horizontal="left" vertical="center" wrapText="1"/>
    </xf>
    <xf numFmtId="0" fontId="16" fillId="0" borderId="279" xfId="0" applyFont="1" applyFill="1" applyBorder="1" applyAlignment="1">
      <alignment vertical="center" wrapText="1"/>
    </xf>
    <xf numFmtId="0" fontId="31" fillId="3" borderId="279" xfId="0" applyFont="1" applyFill="1" applyBorder="1" applyAlignment="1">
      <alignment horizontal="center" vertical="center" wrapText="1"/>
    </xf>
    <xf numFmtId="0" fontId="16" fillId="0" borderId="279" xfId="0" applyFont="1" applyBorder="1" applyAlignment="1">
      <alignment horizontal="center" vertical="center"/>
    </xf>
    <xf numFmtId="0" fontId="16" fillId="0" borderId="280" xfId="0" applyFont="1" applyFill="1" applyBorder="1" applyAlignment="1">
      <alignment vertical="center" wrapText="1"/>
    </xf>
    <xf numFmtId="0" fontId="16" fillId="0" borderId="280" xfId="0" applyFont="1" applyBorder="1" applyAlignment="1">
      <alignment horizontal="center" vertical="center"/>
    </xf>
    <xf numFmtId="0" fontId="16" fillId="0" borderId="281" xfId="0" applyFont="1" applyFill="1" applyBorder="1" applyAlignment="1">
      <alignment vertical="center" wrapText="1"/>
    </xf>
    <xf numFmtId="0" fontId="16" fillId="0" borderId="281" xfId="0" applyFont="1" applyBorder="1" applyAlignment="1">
      <alignment horizontal="center" vertical="center"/>
    </xf>
    <xf numFmtId="0" fontId="16" fillId="0" borderId="277" xfId="0" applyFont="1" applyFill="1" applyBorder="1" applyAlignment="1">
      <alignment vertical="center" wrapText="1"/>
    </xf>
    <xf numFmtId="0" fontId="16" fillId="0" borderId="277" xfId="0" applyFont="1" applyBorder="1" applyAlignment="1">
      <alignment horizontal="center" vertical="center"/>
    </xf>
    <xf numFmtId="0" fontId="16" fillId="0" borderId="278" xfId="0" applyFont="1" applyFill="1" applyBorder="1" applyAlignment="1">
      <alignment vertical="center" wrapText="1"/>
    </xf>
    <xf numFmtId="0" fontId="16" fillId="0" borderId="278" xfId="0" applyFont="1" applyBorder="1" applyAlignment="1">
      <alignment horizontal="center" vertical="center"/>
    </xf>
    <xf numFmtId="0" fontId="3" fillId="0" borderId="282" xfId="0" applyFont="1" applyBorder="1" applyAlignment="1">
      <alignment vertical="center"/>
    </xf>
    <xf numFmtId="0" fontId="3" fillId="0" borderId="0" xfId="0" applyFont="1" applyAlignment="1">
      <alignment vertical="top"/>
    </xf>
    <xf numFmtId="0" fontId="3" fillId="0" borderId="0" xfId="0" applyFont="1" applyAlignment="1">
      <alignment horizontal="justify" vertical="center" wrapText="1"/>
    </xf>
    <xf numFmtId="0" fontId="3" fillId="0" borderId="107" xfId="0" applyFont="1" applyBorder="1" applyAlignment="1">
      <alignment vertical="top"/>
    </xf>
    <xf numFmtId="0" fontId="3" fillId="0" borderId="107" xfId="0" applyFont="1" applyBorder="1" applyAlignment="1">
      <alignment horizontal="justify" vertical="center" wrapText="1"/>
    </xf>
    <xf numFmtId="0" fontId="3" fillId="0" borderId="0" xfId="0" applyFont="1" applyBorder="1" applyAlignment="1">
      <alignment vertical="top"/>
    </xf>
    <xf numFmtId="0" fontId="3" fillId="0" borderId="0" xfId="0" applyFont="1" applyBorder="1" applyAlignment="1">
      <alignment horizontal="justify" vertical="center" wrapText="1"/>
    </xf>
    <xf numFmtId="0" fontId="61" fillId="0" borderId="285" xfId="0" applyFont="1" applyFill="1" applyBorder="1" applyAlignment="1">
      <alignment horizontal="justify" vertical="center" wrapText="1"/>
    </xf>
    <xf numFmtId="0" fontId="17" fillId="3" borderId="285" xfId="0" applyFont="1" applyFill="1" applyBorder="1" applyAlignment="1">
      <alignment horizontal="center" vertical="center" wrapText="1"/>
    </xf>
    <xf numFmtId="0" fontId="16" fillId="0" borderId="285" xfId="0" applyFont="1" applyBorder="1" applyAlignment="1">
      <alignment horizontal="justify" vertical="center" wrapText="1"/>
    </xf>
    <xf numFmtId="0" fontId="61" fillId="0" borderId="286" xfId="0" applyFont="1" applyFill="1" applyBorder="1" applyAlignment="1">
      <alignment horizontal="justify" vertical="center" wrapText="1"/>
    </xf>
    <xf numFmtId="0" fontId="17" fillId="3" borderId="286" xfId="0" applyFont="1" applyFill="1" applyBorder="1" applyAlignment="1">
      <alignment horizontal="center" vertical="center" wrapText="1"/>
    </xf>
    <xf numFmtId="0" fontId="39" fillId="5" borderId="286" xfId="0" applyFont="1" applyFill="1" applyBorder="1" applyAlignment="1">
      <alignment horizontal="justify" vertical="center" wrapText="1"/>
    </xf>
    <xf numFmtId="0" fontId="39" fillId="5" borderId="285" xfId="0" applyFont="1" applyFill="1" applyBorder="1" applyAlignment="1">
      <alignment horizontal="justify" vertical="center" wrapText="1"/>
    </xf>
    <xf numFmtId="0" fontId="61" fillId="0" borderId="287" xfId="0" applyFont="1" applyBorder="1" applyAlignment="1">
      <alignment horizontal="justify" vertical="center" wrapText="1"/>
    </xf>
    <xf numFmtId="0" fontId="62" fillId="3" borderId="288" xfId="0" applyFont="1" applyFill="1" applyBorder="1" applyAlignment="1">
      <alignment horizontal="center" vertical="center" wrapText="1"/>
    </xf>
    <xf numFmtId="0" fontId="61" fillId="0" borderId="289" xfId="0" applyFont="1" applyFill="1" applyBorder="1" applyAlignment="1">
      <alignment horizontal="justify" vertical="center" wrapText="1"/>
    </xf>
    <xf numFmtId="0" fontId="61" fillId="0" borderId="290" xfId="0" applyFont="1" applyFill="1" applyBorder="1" applyAlignment="1">
      <alignment horizontal="justify" vertical="center" wrapText="1"/>
    </xf>
    <xf numFmtId="0" fontId="17" fillId="3" borderId="291" xfId="0" applyFont="1" applyFill="1" applyBorder="1" applyAlignment="1">
      <alignment horizontal="center" vertical="center" wrapText="1"/>
    </xf>
    <xf numFmtId="0" fontId="39" fillId="5" borderId="292" xfId="0" applyFont="1" applyFill="1" applyBorder="1" applyAlignment="1">
      <alignment horizontal="justify" vertical="center" wrapText="1"/>
    </xf>
    <xf numFmtId="0" fontId="17" fillId="3" borderId="292" xfId="0" applyFont="1" applyFill="1" applyBorder="1" applyAlignment="1">
      <alignment horizontal="center" vertical="center" wrapText="1"/>
    </xf>
    <xf numFmtId="0" fontId="61" fillId="0" borderId="288" xfId="0" applyFont="1" applyFill="1" applyBorder="1" applyAlignment="1">
      <alignment horizontal="justify" vertical="center" wrapText="1"/>
    </xf>
    <xf numFmtId="0" fontId="17" fillId="3" borderId="293" xfId="0" applyFont="1" applyFill="1" applyBorder="1" applyAlignment="1">
      <alignment horizontal="center" vertical="center" wrapText="1"/>
    </xf>
    <xf numFmtId="0" fontId="39" fillId="5" borderId="293" xfId="0" applyFont="1" applyFill="1" applyBorder="1" applyAlignment="1">
      <alignment horizontal="justify" vertical="center" wrapText="1"/>
    </xf>
    <xf numFmtId="0" fontId="17" fillId="3" borderId="294" xfId="0" applyFont="1" applyFill="1" applyBorder="1" applyAlignment="1">
      <alignment horizontal="center" vertical="center" wrapText="1"/>
    </xf>
    <xf numFmtId="0" fontId="17" fillId="3" borderId="295" xfId="0" applyFont="1" applyFill="1" applyBorder="1" applyAlignment="1">
      <alignment horizontal="center" vertical="center" wrapText="1"/>
    </xf>
    <xf numFmtId="0" fontId="39" fillId="5" borderId="295" xfId="0" applyFont="1" applyFill="1" applyBorder="1" applyAlignment="1">
      <alignment horizontal="justify" vertical="center" wrapText="1"/>
    </xf>
    <xf numFmtId="0" fontId="61" fillId="0" borderId="291" xfId="0" applyFont="1" applyFill="1" applyBorder="1" applyAlignment="1">
      <alignment horizontal="justify" vertical="center" wrapText="1"/>
    </xf>
    <xf numFmtId="0" fontId="61" fillId="0" borderId="292" xfId="0" applyFont="1" applyFill="1" applyBorder="1" applyAlignment="1">
      <alignment horizontal="justify" vertical="center" wrapText="1"/>
    </xf>
    <xf numFmtId="0" fontId="61" fillId="0" borderId="302" xfId="0" applyFont="1" applyFill="1" applyBorder="1" applyAlignment="1">
      <alignment horizontal="justify" vertical="center" wrapText="1"/>
    </xf>
    <xf numFmtId="0" fontId="17" fillId="3" borderId="302" xfId="0" applyFont="1" applyFill="1" applyBorder="1" applyAlignment="1">
      <alignment horizontal="center" vertical="center" wrapText="1"/>
    </xf>
    <xf numFmtId="0" fontId="39" fillId="5" borderId="302" xfId="0" applyFont="1" applyFill="1" applyBorder="1" applyAlignment="1">
      <alignment horizontal="justify" vertical="center" wrapText="1"/>
    </xf>
    <xf numFmtId="0" fontId="61" fillId="0" borderId="303" xfId="0" applyFont="1" applyFill="1" applyBorder="1" applyAlignment="1">
      <alignment horizontal="justify" vertical="center" wrapText="1"/>
    </xf>
    <xf numFmtId="0" fontId="17" fillId="3" borderId="303" xfId="0" applyFont="1" applyFill="1" applyBorder="1" applyAlignment="1">
      <alignment horizontal="center" vertical="center" wrapText="1"/>
    </xf>
    <xf numFmtId="0" fontId="39" fillId="5" borderId="303" xfId="0" applyFont="1" applyFill="1" applyBorder="1" applyAlignment="1">
      <alignment horizontal="justify" vertical="center" wrapText="1"/>
    </xf>
    <xf numFmtId="0" fontId="17" fillId="3" borderId="289" xfId="0" applyFont="1" applyFill="1" applyBorder="1" applyAlignment="1">
      <alignment horizontal="center" vertical="center" wrapText="1"/>
    </xf>
    <xf numFmtId="0" fontId="39" fillId="5" borderId="289" xfId="0" applyFont="1" applyFill="1" applyBorder="1" applyAlignment="1">
      <alignment horizontal="justify" vertical="center" wrapText="1"/>
    </xf>
    <xf numFmtId="0" fontId="61" fillId="0" borderId="306" xfId="0" applyFont="1" applyFill="1" applyBorder="1" applyAlignment="1">
      <alignment horizontal="justify" vertical="center" wrapText="1"/>
    </xf>
    <xf numFmtId="0" fontId="17" fillId="3" borderId="306" xfId="0" applyFont="1" applyFill="1" applyBorder="1" applyAlignment="1">
      <alignment horizontal="center" vertical="center" wrapText="1"/>
    </xf>
    <xf numFmtId="0" fontId="39" fillId="5" borderId="306" xfId="0" applyFont="1" applyFill="1" applyBorder="1" applyAlignment="1">
      <alignment horizontal="justify" vertical="center" wrapText="1"/>
    </xf>
    <xf numFmtId="0" fontId="17" fillId="3" borderId="307" xfId="0" applyFont="1" applyFill="1" applyBorder="1" applyAlignment="1">
      <alignment horizontal="center" vertical="center" wrapText="1"/>
    </xf>
    <xf numFmtId="0" fontId="39" fillId="5" borderId="307" xfId="0" applyFont="1" applyFill="1" applyBorder="1" applyAlignment="1">
      <alignment horizontal="justify" vertical="center" wrapText="1"/>
    </xf>
    <xf numFmtId="0" fontId="61" fillId="0" borderId="310" xfId="0" applyFont="1" applyFill="1" applyBorder="1" applyAlignment="1">
      <alignment horizontal="justify" vertical="center" wrapText="1"/>
    </xf>
    <xf numFmtId="0" fontId="17" fillId="3" borderId="145" xfId="0" applyFont="1" applyFill="1" applyBorder="1" applyAlignment="1">
      <alignment horizontal="center" vertical="center" wrapText="1"/>
    </xf>
    <xf numFmtId="0" fontId="39" fillId="5" borderId="294" xfId="0" applyFont="1" applyFill="1" applyBorder="1" applyAlignment="1">
      <alignment horizontal="justify" vertical="center" wrapText="1"/>
    </xf>
    <xf numFmtId="0" fontId="39" fillId="5" borderId="291" xfId="0" applyFont="1" applyFill="1" applyBorder="1" applyAlignment="1">
      <alignment horizontal="justify" vertical="center" wrapText="1"/>
    </xf>
    <xf numFmtId="0" fontId="61" fillId="0" borderId="293" xfId="0" applyFont="1" applyFill="1" applyBorder="1" applyAlignment="1">
      <alignment horizontal="justify" vertical="center" wrapText="1"/>
    </xf>
    <xf numFmtId="0" fontId="61" fillId="0" borderId="315" xfId="0" applyFont="1" applyFill="1" applyBorder="1" applyAlignment="1">
      <alignment horizontal="justify" vertical="center" wrapText="1"/>
    </xf>
    <xf numFmtId="0" fontId="17" fillId="3" borderId="317" xfId="0" applyFont="1" applyFill="1" applyBorder="1" applyAlignment="1">
      <alignment horizontal="center" vertical="center" wrapText="1"/>
    </xf>
    <xf numFmtId="0" fontId="39" fillId="5" borderId="317" xfId="0" applyFont="1" applyFill="1" applyBorder="1" applyAlignment="1">
      <alignment horizontal="justify" vertical="center" wrapText="1"/>
    </xf>
    <xf numFmtId="0" fontId="61" fillId="0" borderId="320" xfId="0" applyFont="1" applyFill="1" applyBorder="1" applyAlignment="1">
      <alignment horizontal="justify" vertical="center" wrapText="1"/>
    </xf>
    <xf numFmtId="0" fontId="17" fillId="3" borderId="320" xfId="0" applyFont="1" applyFill="1" applyBorder="1" applyAlignment="1">
      <alignment horizontal="center" vertical="center" wrapText="1"/>
    </xf>
    <xf numFmtId="0" fontId="39" fillId="5" borderId="320" xfId="0" applyFont="1" applyFill="1" applyBorder="1" applyAlignment="1">
      <alignment horizontal="justify" vertical="center" wrapText="1"/>
    </xf>
    <xf numFmtId="0" fontId="3" fillId="0" borderId="325" xfId="0" applyFont="1" applyBorder="1" applyAlignment="1">
      <alignment vertical="center"/>
    </xf>
    <xf numFmtId="0" fontId="3" fillId="0" borderId="65" xfId="0" applyFont="1" applyBorder="1" applyAlignment="1">
      <alignment vertical="top"/>
    </xf>
    <xf numFmtId="0" fontId="3" fillId="0" borderId="65" xfId="0" applyFont="1" applyBorder="1" applyAlignment="1">
      <alignment horizontal="justify" vertical="center" wrapText="1"/>
    </xf>
    <xf numFmtId="0" fontId="3" fillId="0" borderId="247"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63" fillId="0" borderId="279" xfId="0" applyFont="1" applyFill="1" applyBorder="1" applyAlignment="1">
      <alignment vertical="center" wrapText="1"/>
    </xf>
    <xf numFmtId="1" fontId="38" fillId="3" borderId="279" xfId="0" applyNumberFormat="1" applyFont="1" applyFill="1" applyBorder="1" applyAlignment="1">
      <alignment horizontal="center" vertical="center" wrapText="1"/>
    </xf>
    <xf numFmtId="0" fontId="30" fillId="0" borderId="279" xfId="0" applyFont="1" applyFill="1" applyBorder="1" applyAlignment="1">
      <alignment vertical="center" wrapText="1"/>
    </xf>
    <xf numFmtId="0" fontId="63" fillId="0" borderId="280" xfId="0" applyFont="1" applyFill="1" applyBorder="1" applyAlignment="1">
      <alignment vertical="center" wrapText="1"/>
    </xf>
    <xf numFmtId="0" fontId="63" fillId="0" borderId="328" xfId="0" applyFont="1" applyFill="1" applyBorder="1" applyAlignment="1">
      <alignment vertical="center" wrapText="1"/>
    </xf>
    <xf numFmtId="1" fontId="38" fillId="3" borderId="328" xfId="0" applyNumberFormat="1" applyFont="1" applyFill="1" applyBorder="1" applyAlignment="1">
      <alignment horizontal="center" vertical="center" wrapText="1"/>
    </xf>
    <xf numFmtId="0" fontId="30" fillId="0" borderId="328" xfId="0" applyFont="1" applyFill="1" applyBorder="1" applyAlignment="1">
      <alignment vertical="center" wrapText="1"/>
    </xf>
    <xf numFmtId="1" fontId="38" fillId="3" borderId="280" xfId="0" applyNumberFormat="1" applyFont="1" applyFill="1" applyBorder="1" applyAlignment="1">
      <alignment horizontal="center" vertical="center" wrapText="1"/>
    </xf>
    <xf numFmtId="0" fontId="30" fillId="0" borderId="280" xfId="0" applyFont="1" applyFill="1" applyBorder="1" applyAlignment="1">
      <alignment horizontal="justify" vertical="center" wrapText="1"/>
    </xf>
    <xf numFmtId="0" fontId="30" fillId="0" borderId="280" xfId="0" applyFont="1" applyFill="1" applyBorder="1" applyAlignment="1">
      <alignment vertical="center" wrapText="1"/>
    </xf>
    <xf numFmtId="1" fontId="38" fillId="3" borderId="278" xfId="0" applyNumberFormat="1" applyFont="1" applyFill="1" applyBorder="1" applyAlignment="1">
      <alignment horizontal="center" vertical="center" wrapText="1"/>
    </xf>
    <xf numFmtId="0" fontId="30" fillId="0" borderId="278" xfId="0" applyFont="1" applyFill="1" applyBorder="1" applyAlignment="1">
      <alignment vertical="center" wrapText="1"/>
    </xf>
    <xf numFmtId="0" fontId="16" fillId="0" borderId="333" xfId="0" applyFont="1" applyFill="1" applyBorder="1" applyAlignment="1">
      <alignment vertical="center" wrapText="1"/>
    </xf>
    <xf numFmtId="1" fontId="38" fillId="3" borderId="333" xfId="0" applyNumberFormat="1" applyFont="1" applyFill="1" applyBorder="1" applyAlignment="1">
      <alignment horizontal="center" vertical="center" wrapText="1"/>
    </xf>
    <xf numFmtId="0" fontId="30" fillId="0" borderId="333" xfId="0" applyFont="1" applyFill="1" applyBorder="1" applyAlignment="1">
      <alignment vertical="center" wrapText="1"/>
    </xf>
    <xf numFmtId="0" fontId="8" fillId="0" borderId="327" xfId="0" applyFont="1" applyBorder="1" applyAlignment="1">
      <alignment horizontal="center" vertical="center" wrapText="1"/>
    </xf>
    <xf numFmtId="164" fontId="38" fillId="0" borderId="327" xfId="0" applyNumberFormat="1" applyFont="1" applyFill="1" applyBorder="1" applyAlignment="1">
      <alignment horizontal="center" vertical="center" wrapText="1"/>
    </xf>
    <xf numFmtId="0" fontId="16" fillId="0" borderId="327" xfId="0" applyFont="1" applyFill="1" applyBorder="1" applyAlignment="1">
      <alignment vertical="center" wrapText="1"/>
    </xf>
    <xf numFmtId="1" fontId="38" fillId="3" borderId="327" xfId="0" applyNumberFormat="1" applyFont="1" applyFill="1" applyBorder="1" applyAlignment="1">
      <alignment horizontal="center" vertical="center" wrapText="1"/>
    </xf>
    <xf numFmtId="0" fontId="30" fillId="0" borderId="327" xfId="0" applyFont="1" applyFill="1" applyBorder="1" applyAlignment="1">
      <alignment vertical="center" wrapText="1"/>
    </xf>
    <xf numFmtId="0" fontId="16" fillId="5" borderId="328" xfId="0" applyFont="1" applyFill="1" applyBorder="1" applyAlignment="1">
      <alignment vertical="center" wrapText="1"/>
    </xf>
    <xf numFmtId="0" fontId="16" fillId="0" borderId="328" xfId="0" applyFont="1" applyFill="1" applyBorder="1" applyAlignment="1">
      <alignment vertical="center" wrapText="1"/>
    </xf>
    <xf numFmtId="0" fontId="40" fillId="0" borderId="7" xfId="0" applyFont="1" applyBorder="1" applyAlignment="1">
      <alignment vertical="center"/>
    </xf>
    <xf numFmtId="0" fontId="16" fillId="0" borderId="339" xfId="0" applyFont="1" applyFill="1" applyBorder="1" applyAlignment="1">
      <alignment vertical="center" wrapText="1"/>
    </xf>
    <xf numFmtId="1" fontId="38" fillId="3" borderId="127" xfId="0" applyNumberFormat="1" applyFont="1" applyFill="1" applyBorder="1" applyAlignment="1">
      <alignment horizontal="center" vertical="center" wrapText="1"/>
    </xf>
    <xf numFmtId="0" fontId="30" fillId="0" borderId="127" xfId="0" applyFont="1" applyFill="1" applyBorder="1" applyAlignment="1">
      <alignment vertical="center" wrapText="1"/>
    </xf>
    <xf numFmtId="1" fontId="38" fillId="3" borderId="281" xfId="0" applyNumberFormat="1" applyFont="1" applyFill="1" applyBorder="1" applyAlignment="1">
      <alignment horizontal="center" vertical="center" wrapText="1"/>
    </xf>
    <xf numFmtId="0" fontId="30" fillId="0" borderId="281" xfId="0" applyFont="1" applyFill="1" applyBorder="1" applyAlignment="1">
      <alignment vertical="center" wrapText="1"/>
    </xf>
    <xf numFmtId="0" fontId="16" fillId="0" borderId="340" xfId="0" applyFont="1" applyFill="1" applyBorder="1" applyAlignment="1">
      <alignment vertical="center" wrapText="1"/>
    </xf>
    <xf numFmtId="0" fontId="30" fillId="0" borderId="278" xfId="0" applyFont="1" applyFill="1" applyBorder="1" applyAlignment="1">
      <alignment vertical="top" wrapText="1"/>
    </xf>
    <xf numFmtId="0" fontId="3" fillId="0" borderId="98" xfId="0" applyFont="1" applyBorder="1" applyAlignment="1">
      <alignment horizontal="center" vertical="center"/>
    </xf>
    <xf numFmtId="0" fontId="16" fillId="0" borderId="272" xfId="0" applyFont="1" applyFill="1" applyBorder="1" applyAlignment="1">
      <alignment vertical="top" wrapText="1"/>
    </xf>
    <xf numFmtId="0" fontId="52" fillId="0" borderId="98" xfId="0" applyFont="1" applyBorder="1" applyAlignment="1">
      <alignment vertical="center"/>
    </xf>
    <xf numFmtId="0" fontId="3" fillId="0" borderId="247" xfId="0" applyFont="1" applyFill="1" applyBorder="1" applyAlignment="1">
      <alignment vertical="center"/>
    </xf>
    <xf numFmtId="0" fontId="3" fillId="0" borderId="80" xfId="0" applyFont="1" applyFill="1" applyBorder="1" applyAlignment="1">
      <alignment vertical="center"/>
    </xf>
    <xf numFmtId="0" fontId="67" fillId="0" borderId="80" xfId="0" applyFont="1" applyFill="1" applyBorder="1" applyAlignment="1">
      <alignment horizontal="center" vertical="center" wrapText="1"/>
    </xf>
    <xf numFmtId="0" fontId="16" fillId="5" borderId="356" xfId="0" applyFont="1" applyFill="1" applyBorder="1" applyAlignment="1">
      <alignment vertical="center" wrapText="1"/>
    </xf>
    <xf numFmtId="0" fontId="31" fillId="0" borderId="356" xfId="0" applyFont="1" applyFill="1" applyBorder="1" applyAlignment="1">
      <alignment horizontal="center" vertical="center" wrapText="1"/>
    </xf>
    <xf numFmtId="0" fontId="69" fillId="0" borderId="357" xfId="0" applyFont="1" applyFill="1" applyBorder="1" applyAlignment="1">
      <alignment horizontal="left" vertical="center" wrapText="1"/>
    </xf>
    <xf numFmtId="0" fontId="69" fillId="0" borderId="358" xfId="0" applyFont="1" applyBorder="1" applyAlignment="1">
      <alignment vertical="center" wrapText="1"/>
    </xf>
    <xf numFmtId="0" fontId="69" fillId="0" borderId="359" xfId="0" applyFont="1" applyBorder="1" applyAlignment="1">
      <alignment vertical="center" wrapText="1"/>
    </xf>
    <xf numFmtId="0" fontId="31" fillId="0" borderId="357" xfId="0" applyFont="1" applyBorder="1" applyAlignment="1">
      <alignment vertical="center"/>
    </xf>
    <xf numFmtId="0" fontId="31" fillId="0" borderId="358" xfId="0" applyFont="1" applyBorder="1" applyAlignment="1">
      <alignment vertical="center"/>
    </xf>
    <xf numFmtId="0" fontId="31" fillId="0" borderId="359" xfId="0" applyFont="1" applyBorder="1" applyAlignment="1">
      <alignment vertical="center"/>
    </xf>
    <xf numFmtId="0" fontId="16" fillId="5" borderId="264" xfId="0" applyFont="1" applyFill="1" applyBorder="1" applyAlignment="1">
      <alignment vertical="center" wrapText="1"/>
    </xf>
    <xf numFmtId="0" fontId="31" fillId="0" borderId="264" xfId="0" applyFont="1" applyFill="1" applyBorder="1" applyAlignment="1">
      <alignment horizontal="center" vertical="center" wrapText="1"/>
    </xf>
    <xf numFmtId="0" fontId="69" fillId="0" borderId="360" xfId="0" applyFont="1" applyFill="1" applyBorder="1" applyAlignment="1">
      <alignment horizontal="left" vertical="center" wrapText="1"/>
    </xf>
    <xf numFmtId="0" fontId="69" fillId="0" borderId="361" xfId="0" applyFont="1" applyBorder="1" applyAlignment="1">
      <alignment vertical="center" wrapText="1"/>
    </xf>
    <xf numFmtId="0" fontId="69" fillId="0" borderId="362" xfId="0" applyFont="1" applyBorder="1" applyAlignment="1">
      <alignment vertical="center" wrapText="1"/>
    </xf>
    <xf numFmtId="0" fontId="31" fillId="0" borderId="360" xfId="0" applyFont="1" applyBorder="1" applyAlignment="1">
      <alignment vertical="center"/>
    </xf>
    <xf numFmtId="0" fontId="31" fillId="0" borderId="361" xfId="0" applyFont="1" applyBorder="1" applyAlignment="1">
      <alignment vertical="center"/>
    </xf>
    <xf numFmtId="0" fontId="31" fillId="0" borderId="362" xfId="0" applyFont="1" applyBorder="1" applyAlignment="1">
      <alignment vertical="center"/>
    </xf>
    <xf numFmtId="0" fontId="69" fillId="0" borderId="361" xfId="0" applyFont="1" applyFill="1" applyBorder="1" applyAlignment="1">
      <alignment horizontal="left" vertical="center" wrapText="1"/>
    </xf>
    <xf numFmtId="0" fontId="16" fillId="5" borderId="363" xfId="0" applyFont="1" applyFill="1" applyBorder="1" applyAlignment="1">
      <alignment vertical="center" wrapText="1"/>
    </xf>
    <xf numFmtId="0" fontId="31" fillId="0" borderId="363" xfId="0" applyFont="1" applyFill="1" applyBorder="1" applyAlignment="1">
      <alignment horizontal="center" vertical="center" wrapText="1"/>
    </xf>
    <xf numFmtId="0" fontId="69" fillId="0" borderId="364" xfId="0" applyFont="1" applyFill="1" applyBorder="1" applyAlignment="1">
      <alignment horizontal="left" vertical="center" wrapText="1"/>
    </xf>
    <xf numFmtId="0" fontId="69" fillId="0" borderId="364" xfId="0" applyFont="1" applyBorder="1" applyAlignment="1">
      <alignment vertical="center" wrapText="1"/>
    </xf>
    <xf numFmtId="0" fontId="69" fillId="0" borderId="365" xfId="0" applyFont="1" applyBorder="1" applyAlignment="1">
      <alignment vertical="center" wrapText="1"/>
    </xf>
    <xf numFmtId="0" fontId="31" fillId="0" borderId="366" xfId="0" applyFont="1" applyBorder="1" applyAlignment="1">
      <alignment vertical="center"/>
    </xf>
    <xf numFmtId="0" fontId="31" fillId="0" borderId="364" xfId="0" applyFont="1" applyBorder="1" applyAlignment="1">
      <alignment vertical="center"/>
    </xf>
    <xf numFmtId="0" fontId="31" fillId="0" borderId="365" xfId="0" applyFont="1" applyBorder="1" applyAlignment="1">
      <alignment vertical="center"/>
    </xf>
    <xf numFmtId="0" fontId="16" fillId="5" borderId="367" xfId="0" applyFont="1" applyFill="1" applyBorder="1" applyAlignment="1">
      <alignment vertical="center" wrapText="1"/>
    </xf>
    <xf numFmtId="0" fontId="31" fillId="0" borderId="367" xfId="0" applyFont="1" applyFill="1" applyBorder="1" applyAlignment="1">
      <alignment horizontal="center" vertical="center" wrapText="1"/>
    </xf>
    <xf numFmtId="0" fontId="69" fillId="0" borderId="368" xfId="0" applyFont="1" applyFill="1" applyBorder="1" applyAlignment="1">
      <alignment horizontal="left" vertical="center" wrapText="1"/>
    </xf>
    <xf numFmtId="0" fontId="69" fillId="0" borderId="368" xfId="0" applyFont="1" applyBorder="1" applyAlignment="1">
      <alignment vertical="center" wrapText="1"/>
    </xf>
    <xf numFmtId="0" fontId="69" fillId="0" borderId="369" xfId="0" applyFont="1" applyBorder="1" applyAlignment="1">
      <alignment vertical="center" wrapText="1"/>
    </xf>
    <xf numFmtId="0" fontId="31" fillId="0" borderId="370" xfId="0" applyFont="1" applyBorder="1" applyAlignment="1">
      <alignment vertical="center"/>
    </xf>
    <xf numFmtId="0" fontId="31" fillId="0" borderId="368" xfId="0" applyFont="1" applyBorder="1" applyAlignment="1">
      <alignment vertical="center"/>
    </xf>
    <xf numFmtId="0" fontId="31" fillId="0" borderId="369" xfId="0" applyFont="1" applyBorder="1" applyAlignment="1">
      <alignment vertical="center"/>
    </xf>
    <xf numFmtId="0" fontId="16" fillId="5" borderId="371" xfId="0" applyFont="1" applyFill="1" applyBorder="1" applyAlignment="1">
      <alignment vertical="center" wrapText="1"/>
    </xf>
    <xf numFmtId="0" fontId="31" fillId="0" borderId="371" xfId="0" applyFont="1" applyFill="1" applyBorder="1" applyAlignment="1">
      <alignment horizontal="center" vertical="center" wrapText="1"/>
    </xf>
    <xf numFmtId="0" fontId="69" fillId="0" borderId="372" xfId="0" applyFont="1" applyFill="1" applyBorder="1" applyAlignment="1">
      <alignment horizontal="left" vertical="center" wrapText="1"/>
    </xf>
    <xf numFmtId="0" fontId="69" fillId="0" borderId="372" xfId="0" applyFont="1" applyBorder="1" applyAlignment="1">
      <alignment vertical="center" wrapText="1"/>
    </xf>
    <xf numFmtId="0" fontId="69" fillId="0" borderId="373" xfId="0" applyFont="1" applyBorder="1" applyAlignment="1">
      <alignment vertical="center" wrapText="1"/>
    </xf>
    <xf numFmtId="0" fontId="31" fillId="0" borderId="374" xfId="0" applyFont="1" applyBorder="1" applyAlignment="1">
      <alignment vertical="center"/>
    </xf>
    <xf numFmtId="0" fontId="31" fillId="0" borderId="372" xfId="0" applyFont="1" applyBorder="1" applyAlignment="1">
      <alignment vertical="center"/>
    </xf>
    <xf numFmtId="0" fontId="31" fillId="0" borderId="373" xfId="0" applyFont="1" applyBorder="1" applyAlignment="1">
      <alignment vertical="center"/>
    </xf>
    <xf numFmtId="0" fontId="16" fillId="5" borderId="375" xfId="0" applyFont="1" applyFill="1" applyBorder="1" applyAlignment="1">
      <alignment vertical="center" wrapText="1"/>
    </xf>
    <xf numFmtId="0" fontId="31" fillId="0" borderId="375" xfId="0" applyFont="1" applyFill="1" applyBorder="1" applyAlignment="1">
      <alignment horizontal="center" vertical="center" wrapText="1"/>
    </xf>
    <xf numFmtId="0" fontId="69" fillId="0" borderId="376" xfId="0" applyFont="1" applyFill="1" applyBorder="1" applyAlignment="1">
      <alignment horizontal="left" vertical="center" wrapText="1"/>
    </xf>
    <xf numFmtId="0" fontId="69" fillId="0" borderId="376" xfId="0" applyFont="1" applyBorder="1" applyAlignment="1">
      <alignment vertical="center" wrapText="1"/>
    </xf>
    <xf numFmtId="0" fontId="69" fillId="0" borderId="377" xfId="0" applyFont="1" applyBorder="1" applyAlignment="1">
      <alignment vertical="center" wrapText="1"/>
    </xf>
    <xf numFmtId="0" fontId="31" fillId="0" borderId="378" xfId="0" applyFont="1" applyBorder="1" applyAlignment="1">
      <alignment vertical="center"/>
    </xf>
    <xf numFmtId="0" fontId="31" fillId="0" borderId="376" xfId="0" applyFont="1" applyBorder="1" applyAlignment="1">
      <alignment vertical="center"/>
    </xf>
    <xf numFmtId="0" fontId="31" fillId="0" borderId="377" xfId="0" applyFont="1" applyBorder="1" applyAlignment="1">
      <alignment vertical="center"/>
    </xf>
    <xf numFmtId="0" fontId="16" fillId="5" borderId="379" xfId="0" applyFont="1" applyFill="1" applyBorder="1" applyAlignment="1">
      <alignment vertical="center" wrapText="1"/>
    </xf>
    <xf numFmtId="0" fontId="31" fillId="0" borderId="379" xfId="0" applyFont="1" applyFill="1" applyBorder="1" applyAlignment="1">
      <alignment horizontal="center" vertical="center" wrapText="1"/>
    </xf>
    <xf numFmtId="0" fontId="69" fillId="0" borderId="380" xfId="0" applyFont="1" applyFill="1" applyBorder="1" applyAlignment="1">
      <alignment horizontal="left" vertical="center" wrapText="1"/>
    </xf>
    <xf numFmtId="0" fontId="69" fillId="0" borderId="380" xfId="0" applyFont="1" applyBorder="1" applyAlignment="1">
      <alignment vertical="center" wrapText="1"/>
    </xf>
    <xf numFmtId="0" fontId="69" fillId="0" borderId="381" xfId="0" applyFont="1" applyBorder="1" applyAlignment="1">
      <alignment vertical="center" wrapText="1"/>
    </xf>
    <xf numFmtId="0" fontId="31" fillId="0" borderId="382" xfId="0" applyFont="1" applyBorder="1" applyAlignment="1">
      <alignment vertical="center"/>
    </xf>
    <xf numFmtId="0" fontId="31" fillId="0" borderId="380" xfId="0" applyFont="1" applyBorder="1" applyAlignment="1">
      <alignment vertical="center"/>
    </xf>
    <xf numFmtId="0" fontId="31" fillId="0" borderId="381" xfId="0" applyFont="1" applyBorder="1" applyAlignment="1">
      <alignment vertical="center"/>
    </xf>
    <xf numFmtId="0" fontId="16" fillId="5" borderId="383" xfId="0" applyFont="1" applyFill="1" applyBorder="1" applyAlignment="1">
      <alignment vertical="center" wrapText="1"/>
    </xf>
    <xf numFmtId="0" fontId="31" fillId="0" borderId="383" xfId="0" applyFont="1" applyFill="1" applyBorder="1" applyAlignment="1">
      <alignment horizontal="center" vertical="center" wrapText="1"/>
    </xf>
    <xf numFmtId="0" fontId="69" fillId="0" borderId="384" xfId="0" applyFont="1" applyFill="1" applyBorder="1" applyAlignment="1">
      <alignment horizontal="left" vertical="center" wrapText="1"/>
    </xf>
    <xf numFmtId="0" fontId="69" fillId="0" borderId="384" xfId="0" applyFont="1" applyBorder="1" applyAlignment="1">
      <alignment vertical="center" wrapText="1"/>
    </xf>
    <xf numFmtId="0" fontId="69" fillId="0" borderId="385" xfId="0" applyFont="1" applyBorder="1" applyAlignment="1">
      <alignment vertical="center" wrapText="1"/>
    </xf>
    <xf numFmtId="0" fontId="31" fillId="0" borderId="386" xfId="0" applyFont="1" applyBorder="1" applyAlignment="1">
      <alignment vertical="center"/>
    </xf>
    <xf numFmtId="0" fontId="31" fillId="0" borderId="384" xfId="0" applyFont="1" applyBorder="1" applyAlignment="1">
      <alignment vertical="center"/>
    </xf>
    <xf numFmtId="0" fontId="31" fillId="0" borderId="385" xfId="0" applyFont="1" applyBorder="1" applyAlignment="1">
      <alignment vertical="center"/>
    </xf>
    <xf numFmtId="0" fontId="31" fillId="0" borderId="387" xfId="0" applyFont="1" applyBorder="1" applyAlignment="1">
      <alignment vertical="center"/>
    </xf>
    <xf numFmtId="0" fontId="31" fillId="0" borderId="388" xfId="0" applyFont="1" applyBorder="1" applyAlignment="1">
      <alignment vertical="center"/>
    </xf>
    <xf numFmtId="0" fontId="31" fillId="0" borderId="389" xfId="0" applyFont="1" applyBorder="1" applyAlignment="1">
      <alignment vertical="center"/>
    </xf>
    <xf numFmtId="0" fontId="38" fillId="0" borderId="20" xfId="0" applyFont="1" applyBorder="1" applyAlignment="1">
      <alignment horizontal="center" vertical="center" wrapText="1"/>
    </xf>
    <xf numFmtId="0" fontId="16" fillId="5" borderId="390" xfId="0" applyFont="1" applyFill="1" applyBorder="1" applyAlignment="1">
      <alignment vertical="center" wrapText="1"/>
    </xf>
    <xf numFmtId="0" fontId="31" fillId="0" borderId="390" xfId="0" applyFont="1" applyFill="1" applyBorder="1" applyAlignment="1">
      <alignment horizontal="center" vertical="center" wrapText="1"/>
    </xf>
    <xf numFmtId="0" fontId="69" fillId="0" borderId="391" xfId="0" applyFont="1" applyFill="1" applyBorder="1" applyAlignment="1">
      <alignment horizontal="left" vertical="center" wrapText="1"/>
    </xf>
    <xf numFmtId="0" fontId="69" fillId="0" borderId="391" xfId="0" applyFont="1" applyBorder="1" applyAlignment="1">
      <alignment vertical="center" wrapText="1"/>
    </xf>
    <xf numFmtId="0" fontId="69" fillId="0" borderId="392" xfId="0" applyFont="1" applyBorder="1" applyAlignment="1">
      <alignment vertical="center" wrapText="1"/>
    </xf>
    <xf numFmtId="0" fontId="31" fillId="0" borderId="393" xfId="0" applyFont="1" applyBorder="1" applyAlignment="1">
      <alignment vertical="center"/>
    </xf>
    <xf numFmtId="0" fontId="31" fillId="0" borderId="391" xfId="0" applyFont="1" applyBorder="1" applyAlignment="1">
      <alignment vertical="center"/>
    </xf>
    <xf numFmtId="0" fontId="31" fillId="0" borderId="392" xfId="0" applyFont="1" applyBorder="1" applyAlignment="1">
      <alignment vertical="center"/>
    </xf>
    <xf numFmtId="0" fontId="16" fillId="5" borderId="394" xfId="0" applyFont="1" applyFill="1" applyBorder="1" applyAlignment="1">
      <alignment vertical="center" wrapText="1"/>
    </xf>
    <xf numFmtId="0" fontId="16" fillId="5" borderId="395" xfId="0" applyFont="1" applyFill="1" applyBorder="1" applyAlignment="1">
      <alignment vertical="center" wrapText="1"/>
    </xf>
    <xf numFmtId="0" fontId="16" fillId="5" borderId="396" xfId="0" applyFont="1" applyFill="1" applyBorder="1" applyAlignment="1">
      <alignment vertical="center" wrapText="1"/>
    </xf>
    <xf numFmtId="0" fontId="16" fillId="5" borderId="397" xfId="0" applyFont="1" applyFill="1" applyBorder="1" applyAlignment="1">
      <alignment vertical="center" wrapText="1"/>
    </xf>
    <xf numFmtId="0" fontId="16" fillId="5" borderId="398" xfId="0" applyFont="1" applyFill="1" applyBorder="1" applyAlignment="1">
      <alignment vertical="center" wrapText="1"/>
    </xf>
    <xf numFmtId="0" fontId="16" fillId="5" borderId="399" xfId="0" applyFont="1" applyFill="1" applyBorder="1" applyAlignment="1">
      <alignment vertical="center" wrapText="1"/>
    </xf>
    <xf numFmtId="0" fontId="16" fillId="5" borderId="400" xfId="0" applyFont="1" applyFill="1" applyBorder="1" applyAlignment="1">
      <alignment vertical="center" wrapText="1"/>
    </xf>
    <xf numFmtId="0" fontId="69" fillId="0" borderId="364" xfId="0" applyFont="1" applyBorder="1" applyAlignment="1">
      <alignment vertical="top" wrapText="1"/>
    </xf>
    <xf numFmtId="0" fontId="69" fillId="0" borderId="372" xfId="0" applyFont="1" applyBorder="1" applyAlignment="1">
      <alignment vertical="top" wrapText="1"/>
    </xf>
    <xf numFmtId="0" fontId="16" fillId="5" borderId="401" xfId="0" applyFont="1" applyFill="1" applyBorder="1" applyAlignment="1">
      <alignment vertical="center" wrapText="1"/>
    </xf>
    <xf numFmtId="0" fontId="31" fillId="0" borderId="402" xfId="0" applyFont="1" applyFill="1" applyBorder="1" applyAlignment="1">
      <alignment horizontal="center" vertical="center" wrapText="1"/>
    </xf>
    <xf numFmtId="0" fontId="69" fillId="0" borderId="403" xfId="0" applyFont="1" applyFill="1" applyBorder="1" applyAlignment="1">
      <alignment horizontal="left" vertical="center" wrapText="1"/>
    </xf>
    <xf numFmtId="0" fontId="69" fillId="0" borderId="403" xfId="0" applyFont="1" applyBorder="1" applyAlignment="1">
      <alignment vertical="center" wrapText="1"/>
    </xf>
    <xf numFmtId="0" fontId="69" fillId="0" borderId="404" xfId="0" applyFont="1" applyBorder="1" applyAlignment="1">
      <alignment vertical="center" wrapText="1"/>
    </xf>
    <xf numFmtId="0" fontId="31" fillId="0" borderId="405" xfId="0" applyFont="1" applyBorder="1" applyAlignment="1">
      <alignment vertical="center"/>
    </xf>
    <xf numFmtId="0" fontId="31" fillId="0" borderId="403" xfId="0" applyFont="1" applyBorder="1" applyAlignment="1">
      <alignment vertical="center"/>
    </xf>
    <xf numFmtId="0" fontId="31" fillId="0" borderId="404" xfId="0" applyFont="1" applyBorder="1" applyAlignment="1">
      <alignment vertical="center"/>
    </xf>
    <xf numFmtId="0" fontId="16" fillId="5" borderId="205" xfId="0" applyFont="1" applyFill="1" applyBorder="1" applyAlignment="1">
      <alignment vertical="center" wrapText="1"/>
    </xf>
    <xf numFmtId="0" fontId="31" fillId="0" borderId="406" xfId="0" applyFont="1" applyFill="1" applyBorder="1" applyAlignment="1">
      <alignment horizontal="center" vertical="center" wrapText="1"/>
    </xf>
    <xf numFmtId="0" fontId="16" fillId="5" borderId="201" xfId="0" applyFont="1" applyFill="1" applyBorder="1" applyAlignment="1">
      <alignment vertical="center" wrapText="1"/>
    </xf>
    <xf numFmtId="0" fontId="31" fillId="0" borderId="407" xfId="0" applyFont="1" applyFill="1" applyBorder="1" applyAlignment="1">
      <alignment horizontal="center" vertical="center" wrapText="1"/>
    </xf>
    <xf numFmtId="0" fontId="69" fillId="0" borderId="361" xfId="0" applyFont="1" applyBorder="1" applyAlignment="1">
      <alignment vertical="top" wrapText="1"/>
    </xf>
    <xf numFmtId="0" fontId="16" fillId="5" borderId="408" xfId="0" applyFont="1" applyFill="1" applyBorder="1" applyAlignment="1">
      <alignment vertical="center" wrapText="1"/>
    </xf>
    <xf numFmtId="0" fontId="31" fillId="0" borderId="409" xfId="0" applyFont="1" applyFill="1" applyBorder="1" applyAlignment="1">
      <alignment horizontal="center" vertical="center" wrapText="1"/>
    </xf>
    <xf numFmtId="0" fontId="69" fillId="0" borderId="410" xfId="0" applyFont="1" applyFill="1" applyBorder="1" applyAlignment="1">
      <alignment horizontal="left" vertical="center" wrapText="1"/>
    </xf>
    <xf numFmtId="0" fontId="69" fillId="0" borderId="410" xfId="0" applyFont="1" applyBorder="1" applyAlignment="1">
      <alignment vertical="center" wrapText="1"/>
    </xf>
    <xf numFmtId="0" fontId="69" fillId="0" borderId="411" xfId="0" applyFont="1" applyBorder="1" applyAlignment="1">
      <alignment vertical="center" wrapText="1"/>
    </xf>
    <xf numFmtId="0" fontId="31" fillId="0" borderId="412" xfId="0" applyFont="1" applyBorder="1" applyAlignment="1">
      <alignment vertical="center"/>
    </xf>
    <xf numFmtId="0" fontId="31" fillId="0" borderId="410" xfId="0" applyFont="1" applyBorder="1" applyAlignment="1">
      <alignment vertical="center"/>
    </xf>
    <xf numFmtId="0" fontId="31" fillId="0" borderId="411" xfId="0" applyFont="1" applyBorder="1" applyAlignment="1">
      <alignment vertical="center"/>
    </xf>
    <xf numFmtId="0" fontId="3" fillId="0" borderId="64" xfId="0" applyFont="1" applyFill="1" applyBorder="1" applyAlignment="1">
      <alignment vertical="center"/>
    </xf>
    <xf numFmtId="0" fontId="69" fillId="0" borderId="65" xfId="0" applyFont="1" applyBorder="1" applyAlignment="1">
      <alignment vertical="center" wrapText="1"/>
    </xf>
    <xf numFmtId="0" fontId="14" fillId="3" borderId="2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6" fillId="0" borderId="23" xfId="0" applyFont="1" applyBorder="1" applyAlignment="1">
      <alignment horizontal="left" vertical="center" wrapText="1"/>
    </xf>
    <xf numFmtId="0" fontId="39" fillId="12" borderId="271" xfId="0" applyFont="1" applyFill="1" applyBorder="1" applyAlignment="1">
      <alignment horizontal="justify" vertical="justify"/>
    </xf>
    <xf numFmtId="0" fontId="39" fillId="12" borderId="271" xfId="0" applyFont="1" applyFill="1" applyBorder="1" applyAlignment="1" applyProtection="1">
      <alignment vertical="justify" wrapText="1"/>
      <protection locked="0"/>
    </xf>
    <xf numFmtId="0" fontId="39" fillId="12" borderId="23" xfId="0" applyFont="1" applyFill="1" applyBorder="1" applyAlignment="1">
      <alignment horizontal="center" vertical="center" wrapText="1"/>
    </xf>
    <xf numFmtId="0" fontId="39" fillId="12" borderId="268" xfId="0" applyFont="1" applyFill="1" applyBorder="1" applyAlignment="1">
      <alignment horizontal="center" vertical="center"/>
    </xf>
    <xf numFmtId="0" fontId="69" fillId="5" borderId="279" xfId="0" applyFont="1" applyFill="1" applyBorder="1" applyAlignment="1">
      <alignment vertical="center" wrapText="1"/>
    </xf>
    <xf numFmtId="0" fontId="38" fillId="0" borderId="263" xfId="0" applyFont="1" applyBorder="1" applyAlignment="1">
      <alignment horizontal="center" vertical="center" wrapText="1"/>
    </xf>
    <xf numFmtId="164" fontId="13" fillId="0" borderId="263" xfId="0" applyNumberFormat="1" applyFont="1" applyBorder="1" applyAlignment="1">
      <alignment horizontal="center" vertical="center" wrapText="1"/>
    </xf>
    <xf numFmtId="0" fontId="31" fillId="3" borderId="278" xfId="0" applyFont="1" applyFill="1" applyBorder="1" applyAlignment="1">
      <alignment horizontal="center" vertical="center" wrapText="1"/>
    </xf>
    <xf numFmtId="0" fontId="30" fillId="0" borderId="277" xfId="0" applyFont="1" applyFill="1" applyBorder="1" applyAlignment="1">
      <alignment vertical="center" wrapText="1"/>
    </xf>
    <xf numFmtId="0" fontId="31" fillId="3" borderId="277" xfId="0" applyFont="1" applyFill="1" applyBorder="1" applyAlignment="1">
      <alignment horizontal="center" vertical="center" wrapText="1"/>
    </xf>
    <xf numFmtId="0" fontId="18" fillId="0" borderId="0" xfId="0" applyFont="1" applyAlignment="1">
      <alignment vertical="center"/>
    </xf>
    <xf numFmtId="0" fontId="30" fillId="0" borderId="263" xfId="0" applyFont="1" applyFill="1" applyBorder="1" applyAlignment="1">
      <alignment vertical="center" wrapText="1"/>
    </xf>
    <xf numFmtId="0" fontId="31" fillId="3" borderId="263" xfId="0" applyFont="1" applyFill="1" applyBorder="1" applyAlignment="1">
      <alignment horizontal="center" vertical="center" wrapText="1"/>
    </xf>
    <xf numFmtId="0" fontId="16" fillId="0" borderId="263" xfId="0" applyFont="1" applyBorder="1" applyAlignment="1">
      <alignment horizontal="center" vertical="center"/>
    </xf>
    <xf numFmtId="0" fontId="30" fillId="0" borderId="413" xfId="0" applyFont="1" applyFill="1" applyBorder="1" applyAlignment="1">
      <alignment vertical="center" wrapText="1"/>
    </xf>
    <xf numFmtId="0" fontId="31" fillId="3" borderId="413" xfId="0" applyFont="1" applyFill="1" applyBorder="1" applyAlignment="1">
      <alignment horizontal="center" vertical="center" wrapText="1"/>
    </xf>
    <xf numFmtId="0" fontId="16" fillId="0" borderId="413" xfId="0" applyFont="1" applyBorder="1" applyAlignment="1">
      <alignment horizontal="center" vertical="center"/>
    </xf>
    <xf numFmtId="0" fontId="30" fillId="0" borderId="414" xfId="0" applyFont="1" applyFill="1" applyBorder="1" applyAlignment="1">
      <alignment vertical="center" wrapText="1"/>
    </xf>
    <xf numFmtId="0" fontId="31" fillId="3" borderId="414" xfId="0" applyFont="1" applyFill="1" applyBorder="1" applyAlignment="1">
      <alignment horizontal="center" vertical="center" wrapText="1"/>
    </xf>
    <xf numFmtId="0" fontId="16" fillId="0" borderId="414" xfId="0" applyFont="1" applyBorder="1" applyAlignment="1">
      <alignment horizontal="center" vertical="center"/>
    </xf>
    <xf numFmtId="0" fontId="30" fillId="0" borderId="415" xfId="0" applyFont="1" applyFill="1" applyBorder="1" applyAlignment="1">
      <alignment vertical="center" wrapText="1"/>
    </xf>
    <xf numFmtId="0" fontId="31" fillId="3" borderId="415" xfId="0" applyFont="1" applyFill="1" applyBorder="1" applyAlignment="1">
      <alignment horizontal="center" vertical="center" wrapText="1"/>
    </xf>
    <xf numFmtId="0" fontId="16" fillId="0" borderId="415" xfId="0" applyFont="1" applyBorder="1" applyAlignment="1">
      <alignment horizontal="center" vertical="center"/>
    </xf>
    <xf numFmtId="0" fontId="16" fillId="0" borderId="261" xfId="0" applyFont="1" applyFill="1" applyBorder="1" applyAlignment="1">
      <alignment vertical="center" wrapText="1"/>
    </xf>
    <xf numFmtId="0" fontId="16" fillId="0" borderId="262" xfId="0" applyFont="1" applyFill="1" applyBorder="1" applyAlignment="1">
      <alignment vertical="center" wrapText="1"/>
    </xf>
    <xf numFmtId="0" fontId="16" fillId="0" borderId="268" xfId="0" applyFont="1" applyBorder="1" applyAlignment="1">
      <alignment horizontal="center" vertical="center" wrapText="1"/>
    </xf>
    <xf numFmtId="0" fontId="16" fillId="0" borderId="271" xfId="0" applyFont="1" applyBorder="1" applyAlignment="1">
      <alignment horizontal="center" vertical="center" wrapText="1"/>
    </xf>
    <xf numFmtId="0" fontId="16" fillId="0" borderId="272" xfId="0" applyFont="1" applyBorder="1" applyAlignment="1">
      <alignment horizontal="center" vertical="center" wrapText="1"/>
    </xf>
    <xf numFmtId="0" fontId="8" fillId="0" borderId="127" xfId="0" applyFont="1" applyBorder="1" applyAlignment="1">
      <alignment horizontal="center" vertical="center" wrapText="1"/>
    </xf>
    <xf numFmtId="0" fontId="1" fillId="0" borderId="127" xfId="0" applyFont="1" applyBorder="1" applyAlignment="1">
      <alignment horizontal="center" vertical="center" wrapText="1"/>
    </xf>
    <xf numFmtId="0" fontId="33" fillId="0" borderId="127" xfId="0" applyFont="1" applyBorder="1" applyAlignment="1">
      <alignment horizontal="center" vertical="center" wrapText="1"/>
    </xf>
    <xf numFmtId="0" fontId="30" fillId="0" borderId="173" xfId="0" applyFont="1" applyBorder="1" applyAlignment="1">
      <alignment horizontal="center" vertical="center" wrapText="1"/>
    </xf>
    <xf numFmtId="0" fontId="1" fillId="0" borderId="173" xfId="0" applyFont="1" applyBorder="1" applyAlignment="1">
      <alignment horizontal="center" vertical="center" wrapText="1"/>
    </xf>
    <xf numFmtId="0" fontId="1" fillId="0" borderId="175" xfId="0" applyFont="1" applyBorder="1" applyAlignment="1">
      <alignment horizontal="center" vertical="center" wrapText="1"/>
    </xf>
    <xf numFmtId="0" fontId="16" fillId="0" borderId="129" xfId="0" applyFont="1" applyBorder="1" applyAlignment="1">
      <alignment horizontal="justify" vertical="center" wrapText="1"/>
    </xf>
    <xf numFmtId="0" fontId="0" fillId="0" borderId="193" xfId="0" applyBorder="1" applyAlignment="1">
      <alignment horizontal="justify" vertical="center" wrapText="1"/>
    </xf>
    <xf numFmtId="0" fontId="32" fillId="0" borderId="129" xfId="0" applyFont="1" applyBorder="1" applyAlignment="1">
      <alignment horizontal="justify" vertical="center" wrapText="1"/>
    </xf>
    <xf numFmtId="0" fontId="32" fillId="0" borderId="136" xfId="0" applyFont="1" applyBorder="1" applyAlignment="1">
      <alignment horizontal="justify" vertical="center" wrapText="1"/>
    </xf>
    <xf numFmtId="0" fontId="0" fillId="0" borderId="196" xfId="0" applyBorder="1" applyAlignment="1">
      <alignment horizontal="justify" vertical="center" wrapText="1"/>
    </xf>
    <xf numFmtId="0" fontId="30" fillId="0" borderId="174" xfId="0" applyFont="1" applyBorder="1" applyAlignment="1">
      <alignment horizontal="left" vertical="center" wrapText="1"/>
    </xf>
    <xf numFmtId="0" fontId="1" fillId="0" borderId="174" xfId="0" applyFont="1" applyBorder="1" applyAlignment="1">
      <alignment horizontal="left" vertical="center" wrapText="1"/>
    </xf>
    <xf numFmtId="0" fontId="1" fillId="0" borderId="176" xfId="0" applyFont="1" applyBorder="1" applyAlignment="1">
      <alignment horizontal="left" vertical="center" wrapText="1"/>
    </xf>
    <xf numFmtId="0" fontId="16" fillId="0" borderId="103" xfId="0" applyFont="1" applyBorder="1" applyAlignment="1">
      <alignment horizontal="center" vertical="center" wrapText="1"/>
    </xf>
    <xf numFmtId="0" fontId="1" fillId="0" borderId="145" xfId="0" applyFont="1" applyBorder="1" applyAlignment="1">
      <alignment horizontal="center" vertical="center" wrapText="1"/>
    </xf>
    <xf numFmtId="0" fontId="14" fillId="3" borderId="103" xfId="0" applyFont="1" applyFill="1" applyBorder="1" applyAlignment="1">
      <alignment horizontal="center" vertical="center" wrapText="1"/>
    </xf>
    <xf numFmtId="0" fontId="19" fillId="0" borderId="143" xfId="0" applyFont="1" applyBorder="1" applyAlignment="1">
      <alignment horizontal="center" vertical="center" wrapText="1"/>
    </xf>
    <xf numFmtId="0" fontId="1" fillId="0" borderId="131" xfId="0" applyFont="1" applyBorder="1" applyAlignment="1">
      <alignment horizontal="center" vertical="center" wrapText="1"/>
    </xf>
    <xf numFmtId="0" fontId="1" fillId="0" borderId="150" xfId="0" applyFont="1" applyBorder="1" applyAlignment="1">
      <alignment horizontal="center" vertical="center" wrapText="1"/>
    </xf>
    <xf numFmtId="0" fontId="31" fillId="0" borderId="132" xfId="0" applyFont="1" applyBorder="1" applyAlignment="1">
      <alignment horizontal="center" vertical="center"/>
    </xf>
    <xf numFmtId="0" fontId="1" fillId="0" borderId="132" xfId="0" applyFont="1" applyBorder="1" applyAlignment="1">
      <alignment horizontal="center" vertical="center"/>
    </xf>
    <xf numFmtId="0" fontId="1" fillId="0" borderId="207" xfId="0" applyFont="1" applyBorder="1" applyAlignment="1">
      <alignment horizontal="center" vertical="center"/>
    </xf>
    <xf numFmtId="0" fontId="31" fillId="0" borderId="133" xfId="0" applyFont="1" applyBorder="1" applyAlignment="1">
      <alignment horizontal="center" vertical="center"/>
    </xf>
    <xf numFmtId="0" fontId="1" fillId="0" borderId="133" xfId="0" applyFont="1" applyBorder="1" applyAlignment="1">
      <alignment horizontal="center" vertical="center"/>
    </xf>
    <xf numFmtId="0" fontId="1" fillId="0" borderId="208" xfId="0" applyFont="1" applyBorder="1" applyAlignment="1">
      <alignment horizontal="center" vertical="center"/>
    </xf>
    <xf numFmtId="0" fontId="31" fillId="0" borderId="134" xfId="0" applyFont="1" applyBorder="1" applyAlignment="1">
      <alignment horizontal="center" vertical="center"/>
    </xf>
    <xf numFmtId="0" fontId="1" fillId="0" borderId="134" xfId="0" applyFont="1" applyBorder="1" applyAlignment="1">
      <alignment horizontal="center" vertical="center"/>
    </xf>
    <xf numFmtId="0" fontId="1" fillId="0" borderId="209" xfId="0" applyFont="1" applyBorder="1" applyAlignment="1">
      <alignment horizontal="center" vertical="center"/>
    </xf>
    <xf numFmtId="0" fontId="8" fillId="0" borderId="152" xfId="0" applyFont="1" applyBorder="1" applyAlignment="1">
      <alignment horizontal="center" vertical="center" wrapText="1"/>
    </xf>
    <xf numFmtId="0" fontId="33" fillId="0" borderId="152" xfId="0" applyFont="1" applyBorder="1" applyAlignment="1">
      <alignment horizontal="center" vertical="center" wrapText="1"/>
    </xf>
    <xf numFmtId="0" fontId="33" fillId="0" borderId="145" xfId="0" applyFont="1" applyBorder="1" applyAlignment="1">
      <alignment horizontal="center" vertical="center" wrapText="1"/>
    </xf>
    <xf numFmtId="0" fontId="30" fillId="0" borderId="155"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46" xfId="0" applyFont="1" applyBorder="1" applyAlignment="1">
      <alignment horizontal="center" vertical="center" wrapText="1"/>
    </xf>
    <xf numFmtId="0" fontId="16" fillId="0" borderId="151" xfId="0" applyFont="1" applyBorder="1" applyAlignment="1">
      <alignment horizontal="justify" vertical="center" wrapText="1"/>
    </xf>
    <xf numFmtId="0" fontId="0" fillId="0" borderId="195" xfId="0" applyBorder="1" applyAlignment="1">
      <alignment horizontal="justify" vertical="center" wrapText="1"/>
    </xf>
    <xf numFmtId="0" fontId="32" fillId="0" borderId="147" xfId="0" applyFont="1" applyBorder="1" applyAlignment="1">
      <alignment horizontal="justify" vertical="center" wrapText="1"/>
    </xf>
    <xf numFmtId="0" fontId="0" fillId="0" borderId="194" xfId="0" applyBorder="1" applyAlignment="1">
      <alignment horizontal="justify" vertical="center" wrapText="1"/>
    </xf>
    <xf numFmtId="0" fontId="30" fillId="0" borderId="181" xfId="0" applyFont="1" applyBorder="1" applyAlignment="1">
      <alignment horizontal="left" vertical="center" wrapText="1"/>
    </xf>
    <xf numFmtId="0" fontId="1" fillId="0" borderId="178" xfId="0" applyFont="1" applyBorder="1" applyAlignment="1">
      <alignment horizontal="left" vertical="center" wrapText="1"/>
    </xf>
    <xf numFmtId="0" fontId="30" fillId="0" borderId="128" xfId="0" applyFont="1" applyBorder="1" applyAlignment="1">
      <alignment horizontal="center" vertical="center" wrapText="1"/>
    </xf>
    <xf numFmtId="0" fontId="16" fillId="0" borderId="141" xfId="0" applyFont="1" applyBorder="1" applyAlignment="1">
      <alignment horizontal="justify" vertical="center" wrapText="1"/>
    </xf>
    <xf numFmtId="0" fontId="0" fillId="0" borderId="192" xfId="0" applyBorder="1" applyAlignment="1">
      <alignment horizontal="justify" vertical="center" wrapText="1"/>
    </xf>
    <xf numFmtId="0" fontId="16" fillId="0" borderId="152" xfId="0" applyFont="1" applyBorder="1" applyAlignment="1">
      <alignment horizontal="center" vertical="center" wrapText="1"/>
    </xf>
    <xf numFmtId="0" fontId="1" fillId="0" borderId="138" xfId="0" applyFont="1" applyBorder="1" applyAlignment="1">
      <alignment horizontal="center" vertical="center" wrapText="1"/>
    </xf>
    <xf numFmtId="0" fontId="14" fillId="3" borderId="152" xfId="0" applyFont="1" applyFill="1" applyBorder="1" applyAlignment="1">
      <alignment horizontal="center" vertical="center" wrapText="1"/>
    </xf>
    <xf numFmtId="0" fontId="19" fillId="0" borderId="156" xfId="0" applyFont="1" applyBorder="1" applyAlignment="1">
      <alignment horizontal="center" vertical="center" wrapText="1"/>
    </xf>
    <xf numFmtId="0" fontId="1" fillId="0" borderId="139" xfId="0" applyFont="1" applyBorder="1" applyAlignment="1">
      <alignment horizontal="center" vertical="center" wrapText="1"/>
    </xf>
    <xf numFmtId="164" fontId="29" fillId="0" borderId="152" xfId="0" applyNumberFormat="1" applyFont="1" applyFill="1" applyBorder="1" applyAlignment="1">
      <alignment horizontal="center" vertical="center" wrapText="1"/>
    </xf>
    <xf numFmtId="164" fontId="29" fillId="0" borderId="127" xfId="0" applyNumberFormat="1" applyFont="1" applyFill="1" applyBorder="1" applyAlignment="1">
      <alignment horizontal="center" vertical="center" wrapText="1"/>
    </xf>
    <xf numFmtId="164" fontId="33" fillId="0" borderId="127" xfId="0" applyNumberFormat="1" applyFont="1" applyFill="1" applyBorder="1" applyAlignment="1">
      <alignment horizontal="center" vertical="center" wrapText="1"/>
    </xf>
    <xf numFmtId="0" fontId="1" fillId="0" borderId="135" xfId="0" applyFont="1" applyBorder="1" applyAlignment="1">
      <alignment horizontal="center" vertical="center" wrapText="1"/>
    </xf>
    <xf numFmtId="0" fontId="16" fillId="0" borderId="127" xfId="0" applyFont="1" applyBorder="1" applyAlignment="1">
      <alignment horizontal="center" vertical="center" wrapText="1"/>
    </xf>
    <xf numFmtId="0" fontId="14" fillId="3" borderId="127" xfId="0" applyFont="1" applyFill="1" applyBorder="1" applyAlignment="1">
      <alignment horizontal="center" vertical="center" wrapText="1"/>
    </xf>
    <xf numFmtId="0" fontId="19" fillId="0" borderId="131" xfId="0" applyFont="1" applyBorder="1" applyAlignment="1">
      <alignment horizontal="center" vertical="center" wrapText="1"/>
    </xf>
    <xf numFmtId="0" fontId="30" fillId="0" borderId="140" xfId="0" applyFont="1" applyBorder="1" applyAlignment="1">
      <alignment horizontal="center" vertical="center" wrapText="1"/>
    </xf>
    <xf numFmtId="0" fontId="30" fillId="0" borderId="101" xfId="0" applyFont="1" applyBorder="1" applyAlignment="1">
      <alignment horizontal="left" vertical="center" wrapText="1"/>
    </xf>
    <xf numFmtId="0" fontId="7" fillId="0" borderId="191" xfId="0" applyFont="1" applyBorder="1" applyAlignment="1">
      <alignment horizontal="center" vertical="center" textRotation="90"/>
    </xf>
    <xf numFmtId="0" fontId="7" fillId="0" borderId="158" xfId="0" applyFont="1" applyBorder="1" applyAlignment="1">
      <alignment horizontal="center" vertical="center" textRotation="90"/>
    </xf>
    <xf numFmtId="0" fontId="22" fillId="0" borderId="158" xfId="0" applyFont="1" applyBorder="1" applyAlignment="1">
      <alignment horizontal="center" vertical="center" textRotation="90"/>
    </xf>
    <xf numFmtId="0" fontId="1" fillId="0" borderId="158" xfId="0" applyFont="1" applyBorder="1" applyAlignment="1">
      <alignment horizontal="center" vertical="center" textRotation="90"/>
    </xf>
    <xf numFmtId="0" fontId="1" fillId="0" borderId="160" xfId="0" applyFont="1" applyBorder="1" applyAlignment="1">
      <alignment horizontal="center" vertical="center" textRotation="90"/>
    </xf>
    <xf numFmtId="164" fontId="7" fillId="0" borderId="167" xfId="0" applyNumberFormat="1" applyFont="1" applyBorder="1" applyAlignment="1">
      <alignment horizontal="center" vertical="center"/>
    </xf>
    <xf numFmtId="164" fontId="7" fillId="0" borderId="127" xfId="0" applyNumberFormat="1" applyFont="1" applyBorder="1" applyAlignment="1">
      <alignment horizontal="center" vertical="center"/>
    </xf>
    <xf numFmtId="164" fontId="22" fillId="0" borderId="127" xfId="0" applyNumberFormat="1" applyFont="1" applyBorder="1" applyAlignment="1">
      <alignment horizontal="center" vertical="center"/>
    </xf>
    <xf numFmtId="0" fontId="22" fillId="0" borderId="127" xfId="0" applyFont="1" applyBorder="1" applyAlignment="1">
      <alignment horizontal="center" vertical="center"/>
    </xf>
    <xf numFmtId="0" fontId="1" fillId="0" borderId="127" xfId="0" applyFont="1" applyBorder="1" applyAlignment="1">
      <alignment horizontal="center" vertical="center"/>
    </xf>
    <xf numFmtId="0" fontId="1" fillId="0" borderId="145" xfId="0" applyFont="1" applyBorder="1" applyAlignment="1">
      <alignment horizontal="center" vertical="center"/>
    </xf>
    <xf numFmtId="0" fontId="1" fillId="0" borderId="162" xfId="0" applyFont="1" applyBorder="1" applyAlignment="1">
      <alignment horizontal="center" vertical="center" wrapText="1"/>
    </xf>
    <xf numFmtId="0" fontId="32" fillId="0" borderId="163" xfId="0" applyFont="1" applyBorder="1" applyAlignment="1">
      <alignment horizontal="justify" vertical="center" wrapText="1"/>
    </xf>
    <xf numFmtId="0" fontId="0" fillId="0" borderId="206" xfId="0" applyBorder="1" applyAlignment="1">
      <alignment horizontal="justify" vertical="center" wrapText="1"/>
    </xf>
    <xf numFmtId="0" fontId="1" fillId="0" borderId="189" xfId="0" applyFont="1" applyBorder="1" applyAlignment="1">
      <alignment horizontal="left" vertical="center" wrapText="1"/>
    </xf>
    <xf numFmtId="0" fontId="1" fillId="0" borderId="161" xfId="0" applyFont="1" applyBorder="1" applyAlignment="1">
      <alignment horizontal="center" vertical="center" wrapText="1"/>
    </xf>
    <xf numFmtId="0" fontId="1" fillId="0" borderId="166" xfId="0" applyFont="1" applyBorder="1" applyAlignment="1">
      <alignment horizontal="center" vertical="center" wrapText="1"/>
    </xf>
    <xf numFmtId="0" fontId="33" fillId="0" borderId="161" xfId="0" applyFont="1" applyBorder="1" applyAlignment="1">
      <alignment horizontal="center" vertical="center" wrapText="1"/>
    </xf>
    <xf numFmtId="0" fontId="30" fillId="0" borderId="157" xfId="0" applyFont="1" applyBorder="1" applyAlignment="1">
      <alignment horizontal="center" vertical="center" wrapText="1"/>
    </xf>
    <xf numFmtId="0" fontId="1" fillId="0" borderId="158" xfId="0" applyFont="1" applyBorder="1" applyAlignment="1">
      <alignment horizontal="center" vertical="center" wrapText="1"/>
    </xf>
    <xf numFmtId="0" fontId="1" fillId="0" borderId="159" xfId="0" applyFont="1" applyBorder="1" applyAlignment="1">
      <alignment horizontal="center" vertical="center" wrapText="1"/>
    </xf>
    <xf numFmtId="0" fontId="16" fillId="0" borderId="153" xfId="0" applyFont="1" applyBorder="1" applyAlignment="1">
      <alignment horizontal="justify" vertical="center" wrapText="1"/>
    </xf>
    <xf numFmtId="0" fontId="32" fillId="0" borderId="0" xfId="0" applyFont="1" applyBorder="1" applyAlignment="1">
      <alignment horizontal="justify" vertical="center" wrapText="1"/>
    </xf>
    <xf numFmtId="0" fontId="32" fillId="0" borderId="154" xfId="0" applyFont="1" applyBorder="1" applyAlignment="1">
      <alignment horizontal="justify" vertical="center" wrapText="1"/>
    </xf>
    <xf numFmtId="0" fontId="14" fillId="3" borderId="138" xfId="0" applyFont="1" applyFill="1" applyBorder="1" applyAlignment="1">
      <alignment horizontal="center" vertical="center" wrapText="1"/>
    </xf>
    <xf numFmtId="0" fontId="16" fillId="0" borderId="154" xfId="0" applyFont="1" applyBorder="1" applyAlignment="1">
      <alignment horizontal="left" vertical="center" wrapText="1"/>
    </xf>
    <xf numFmtId="0" fontId="0" fillId="0" borderId="154" xfId="0" applyBorder="1" applyAlignment="1">
      <alignment horizontal="left" vertical="center"/>
    </xf>
    <xf numFmtId="0" fontId="16" fillId="0" borderId="153" xfId="0" applyFont="1" applyBorder="1" applyAlignment="1">
      <alignment horizontal="left" vertical="center" wrapText="1"/>
    </xf>
    <xf numFmtId="0" fontId="32" fillId="0" borderId="0" xfId="0" applyFont="1" applyBorder="1" applyAlignment="1">
      <alignment horizontal="left" vertical="center" wrapText="1"/>
    </xf>
    <xf numFmtId="0" fontId="32" fillId="0" borderId="154" xfId="0" applyFont="1" applyBorder="1" applyAlignment="1">
      <alignment horizontal="left" vertical="center" wrapText="1"/>
    </xf>
    <xf numFmtId="0" fontId="31" fillId="0" borderId="182" xfId="0" applyFont="1" applyBorder="1" applyAlignment="1">
      <alignment horizontal="center" vertical="center"/>
    </xf>
    <xf numFmtId="0" fontId="31" fillId="0" borderId="183" xfId="0" applyFont="1" applyBorder="1" applyAlignment="1">
      <alignment horizontal="center" vertical="center"/>
    </xf>
    <xf numFmtId="0" fontId="31" fillId="0" borderId="125" xfId="0" applyFont="1" applyBorder="1" applyAlignment="1">
      <alignment horizontal="center" vertical="center"/>
    </xf>
    <xf numFmtId="0" fontId="16" fillId="0" borderId="197" xfId="0" applyFont="1" applyBorder="1" applyAlignment="1">
      <alignment horizontal="justify" vertical="center" wrapText="1"/>
    </xf>
    <xf numFmtId="0" fontId="32" fillId="0" borderId="198" xfId="0" applyFont="1" applyBorder="1" applyAlignment="1">
      <alignment horizontal="justify" vertical="center" wrapText="1"/>
    </xf>
    <xf numFmtId="0" fontId="32" fillId="0" borderId="199" xfId="0" applyFont="1" applyBorder="1" applyAlignment="1">
      <alignment horizontal="justify" vertical="center" wrapText="1"/>
    </xf>
    <xf numFmtId="0" fontId="16" fillId="0" borderId="200" xfId="0" applyFont="1" applyBorder="1" applyAlignment="1">
      <alignment horizontal="left" vertical="center" wrapText="1"/>
    </xf>
    <xf numFmtId="0" fontId="0" fillId="0" borderId="200" xfId="0" applyBorder="1" applyAlignment="1">
      <alignment horizontal="left" vertical="center"/>
    </xf>
    <xf numFmtId="0" fontId="14" fillId="3" borderId="145" xfId="0" applyFont="1" applyFill="1" applyBorder="1" applyAlignment="1">
      <alignment horizontal="center" vertical="center" wrapText="1"/>
    </xf>
    <xf numFmtId="0" fontId="16" fillId="0" borderId="142" xfId="0" applyFont="1" applyBorder="1" applyAlignment="1">
      <alignment horizontal="left" vertical="center" wrapText="1"/>
    </xf>
    <xf numFmtId="0" fontId="32" fillId="0" borderId="130" xfId="0" applyFont="1" applyBorder="1" applyAlignment="1">
      <alignment horizontal="left" vertical="center" wrapText="1"/>
    </xf>
    <xf numFmtId="0" fontId="32" fillId="0" borderId="137" xfId="0" applyFont="1" applyBorder="1" applyAlignment="1">
      <alignment horizontal="left" vertical="center" wrapText="1"/>
    </xf>
    <xf numFmtId="0" fontId="30" fillId="0" borderId="103" xfId="0" applyFont="1" applyBorder="1" applyAlignment="1">
      <alignment horizontal="left" vertical="center" wrapText="1"/>
    </xf>
    <xf numFmtId="0" fontId="1" fillId="0" borderId="127" xfId="0" applyFont="1" applyBorder="1" applyAlignment="1">
      <alignment horizontal="left" vertical="center" wrapText="1"/>
    </xf>
    <xf numFmtId="0" fontId="1" fillId="0" borderId="138" xfId="0" applyFont="1" applyBorder="1" applyAlignment="1">
      <alignment horizontal="left" vertical="center" wrapText="1"/>
    </xf>
    <xf numFmtId="0" fontId="30" fillId="5" borderId="180" xfId="0" applyFont="1" applyFill="1" applyBorder="1" applyAlignment="1">
      <alignment horizontal="center" vertical="center" wrapText="1"/>
    </xf>
    <xf numFmtId="0" fontId="0" fillId="0" borderId="77" xfId="0" applyBorder="1" applyAlignment="1">
      <alignment horizontal="justify" vertical="center" wrapText="1"/>
    </xf>
    <xf numFmtId="0" fontId="0" fillId="0" borderId="130" xfId="0" applyBorder="1" applyAlignment="1">
      <alignment horizontal="justify" vertical="center" wrapText="1"/>
    </xf>
    <xf numFmtId="0" fontId="0" fillId="0" borderId="137" xfId="0" applyBorder="1" applyAlignment="1">
      <alignment horizontal="justify" vertical="center" wrapText="1"/>
    </xf>
    <xf numFmtId="0" fontId="30" fillId="0" borderId="180" xfId="0" applyFont="1" applyBorder="1" applyAlignment="1">
      <alignment horizontal="center" vertical="center" wrapText="1"/>
    </xf>
    <xf numFmtId="0" fontId="0" fillId="0" borderId="148" xfId="0" applyBorder="1" applyAlignment="1">
      <alignment horizontal="justify" vertical="center" wrapText="1"/>
    </xf>
    <xf numFmtId="0" fontId="14" fillId="3" borderId="167" xfId="0" applyFont="1" applyFill="1" applyBorder="1" applyAlignment="1">
      <alignment horizontal="center" vertical="center" wrapText="1"/>
    </xf>
    <xf numFmtId="0" fontId="32" fillId="0" borderId="187" xfId="0" applyFont="1" applyBorder="1" applyAlignment="1">
      <alignment horizontal="justify" vertical="center" wrapText="1"/>
    </xf>
    <xf numFmtId="0" fontId="0" fillId="0" borderId="188" xfId="0" applyBorder="1" applyAlignment="1">
      <alignment horizontal="justify" vertical="center" wrapText="1"/>
    </xf>
    <xf numFmtId="0" fontId="14" fillId="3" borderId="161" xfId="0" applyFont="1" applyFill="1" applyBorder="1" applyAlignment="1">
      <alignment horizontal="center" vertical="center" wrapText="1"/>
    </xf>
    <xf numFmtId="0" fontId="1" fillId="0" borderId="186" xfId="0" applyFont="1" applyBorder="1" applyAlignment="1">
      <alignment horizontal="center" vertical="center" wrapText="1"/>
    </xf>
    <xf numFmtId="0" fontId="1" fillId="0" borderId="183" xfId="0" applyFont="1" applyBorder="1" applyAlignment="1">
      <alignment horizontal="center" vertical="center"/>
    </xf>
    <xf numFmtId="0" fontId="1" fillId="0" borderId="125" xfId="0" applyFont="1" applyBorder="1" applyAlignment="1">
      <alignment horizontal="center" vertical="center"/>
    </xf>
    <xf numFmtId="0" fontId="30" fillId="0" borderId="177" xfId="0" applyFont="1" applyBorder="1" applyAlignment="1">
      <alignment horizontal="center" vertical="center" wrapText="1"/>
    </xf>
    <xf numFmtId="0" fontId="0" fillId="0" borderId="142" xfId="0" applyBorder="1" applyAlignment="1">
      <alignment horizontal="justify" vertical="center" wrapText="1"/>
    </xf>
    <xf numFmtId="0" fontId="19" fillId="0" borderId="172" xfId="0" applyFont="1" applyBorder="1" applyAlignment="1">
      <alignment horizontal="center" vertical="center" wrapText="1"/>
    </xf>
    <xf numFmtId="0" fontId="7" fillId="0" borderId="167" xfId="0" applyFont="1" applyBorder="1" applyAlignment="1">
      <alignment horizontal="center" vertical="center" textRotation="90"/>
    </xf>
    <xf numFmtId="0" fontId="7" fillId="0" borderId="127" xfId="0" applyFont="1" applyBorder="1" applyAlignment="1">
      <alignment horizontal="center" vertical="center" textRotation="90"/>
    </xf>
    <xf numFmtId="0" fontId="22" fillId="0" borderId="127" xfId="0" applyFont="1" applyBorder="1" applyAlignment="1">
      <alignment horizontal="center" vertical="center" textRotation="90"/>
    </xf>
    <xf numFmtId="0" fontId="22" fillId="0" borderId="161" xfId="0" applyFont="1" applyBorder="1" applyAlignment="1">
      <alignment horizontal="center" vertical="center" textRotation="90"/>
    </xf>
    <xf numFmtId="0" fontId="22" fillId="0" borderId="161" xfId="0" applyFont="1" applyBorder="1" applyAlignment="1">
      <alignment horizontal="center" vertical="center"/>
    </xf>
    <xf numFmtId="0" fontId="8" fillId="0" borderId="167" xfId="0" applyFont="1" applyBorder="1" applyAlignment="1">
      <alignment horizontal="center" vertical="center" wrapText="1"/>
    </xf>
    <xf numFmtId="164" fontId="29" fillId="0" borderId="167" xfId="0" applyNumberFormat="1" applyFont="1" applyFill="1" applyBorder="1" applyAlignment="1">
      <alignment horizontal="center" vertical="center" wrapText="1"/>
    </xf>
    <xf numFmtId="0" fontId="30" fillId="0" borderId="168" xfId="0" applyFont="1" applyBorder="1" applyAlignment="1">
      <alignment horizontal="center" vertical="center" wrapText="1"/>
    </xf>
    <xf numFmtId="0" fontId="30" fillId="0" borderId="169" xfId="0" applyFont="1" applyBorder="1" applyAlignment="1">
      <alignment horizontal="left" vertical="center" wrapText="1"/>
    </xf>
    <xf numFmtId="0" fontId="16" fillId="0" borderId="167" xfId="0" applyFont="1" applyBorder="1" applyAlignment="1">
      <alignment horizontal="center" vertical="center" wrapText="1"/>
    </xf>
    <xf numFmtId="0" fontId="0" fillId="0" borderId="164" xfId="0" applyBorder="1" applyAlignment="1">
      <alignment horizontal="justify" vertical="center" wrapText="1"/>
    </xf>
    <xf numFmtId="0" fontId="30" fillId="0" borderId="152" xfId="0" applyFont="1" applyBorder="1" applyAlignment="1">
      <alignment horizontal="left" vertical="center" wrapText="1"/>
    </xf>
    <xf numFmtId="0" fontId="1" fillId="0" borderId="161" xfId="0" applyFont="1" applyBorder="1" applyAlignment="1">
      <alignment horizontal="left" vertical="center" wrapText="1"/>
    </xf>
    <xf numFmtId="0" fontId="30" fillId="0" borderId="127" xfId="0" applyFont="1" applyBorder="1" applyAlignment="1">
      <alignment horizontal="left" vertical="center" wrapText="1"/>
    </xf>
    <xf numFmtId="0" fontId="1" fillId="0" borderId="160" xfId="0" applyFont="1" applyBorder="1" applyAlignment="1">
      <alignment horizontal="center" vertical="center" wrapText="1"/>
    </xf>
    <xf numFmtId="0" fontId="16" fillId="0" borderId="140" xfId="0" applyFont="1" applyBorder="1" applyAlignment="1">
      <alignment horizontal="center" vertical="center"/>
    </xf>
    <xf numFmtId="0" fontId="0" fillId="0" borderId="128" xfId="0" applyBorder="1" applyAlignment="1">
      <alignment horizontal="center" vertical="center"/>
    </xf>
    <xf numFmtId="0" fontId="0" fillId="0" borderId="146" xfId="0" applyBorder="1" applyAlignment="1">
      <alignment horizontal="center" vertical="center"/>
    </xf>
    <xf numFmtId="0" fontId="16" fillId="0" borderId="142" xfId="0" applyFont="1" applyBorder="1" applyAlignment="1">
      <alignment horizontal="justify" vertical="center" wrapText="1"/>
    </xf>
    <xf numFmtId="0" fontId="32" fillId="0" borderId="130" xfId="0" applyFont="1" applyBorder="1" applyAlignment="1">
      <alignment horizontal="justify" vertical="center" wrapText="1"/>
    </xf>
    <xf numFmtId="0" fontId="32" fillId="0" borderId="148" xfId="0" applyFont="1" applyBorder="1" applyAlignment="1">
      <alignment horizontal="justify" vertical="center" wrapText="1"/>
    </xf>
    <xf numFmtId="0" fontId="1" fillId="0" borderId="145" xfId="0" applyFont="1" applyBorder="1" applyAlignment="1">
      <alignment horizontal="left" vertical="center" wrapText="1"/>
    </xf>
    <xf numFmtId="0" fontId="0" fillId="0" borderId="135" xfId="0" applyBorder="1" applyAlignment="1">
      <alignment horizontal="center" vertical="center"/>
    </xf>
    <xf numFmtId="0" fontId="32" fillId="0" borderId="137" xfId="0" applyFont="1" applyBorder="1" applyAlignment="1">
      <alignment horizontal="justify" vertical="center" wrapText="1"/>
    </xf>
    <xf numFmtId="0" fontId="0" fillId="0" borderId="142" xfId="0" applyBorder="1" applyAlignment="1">
      <alignment vertical="center"/>
    </xf>
    <xf numFmtId="0" fontId="0" fillId="0" borderId="130" xfId="0" applyBorder="1" applyAlignment="1">
      <alignment vertical="center"/>
    </xf>
    <xf numFmtId="0" fontId="0" fillId="0" borderId="137" xfId="0" applyBorder="1" applyAlignment="1">
      <alignment vertical="center"/>
    </xf>
    <xf numFmtId="0" fontId="30" fillId="0" borderId="127" xfId="0" applyFont="1" applyBorder="1" applyAlignment="1">
      <alignment vertical="center" wrapText="1"/>
    </xf>
    <xf numFmtId="0" fontId="1" fillId="0" borderId="127" xfId="0" applyFont="1" applyBorder="1" applyAlignment="1">
      <alignment vertical="center" wrapText="1"/>
    </xf>
    <xf numFmtId="0" fontId="1" fillId="0" borderId="138" xfId="0" applyFont="1" applyBorder="1" applyAlignment="1">
      <alignment vertical="center" wrapText="1"/>
    </xf>
    <xf numFmtId="0" fontId="30" fillId="0" borderId="138" xfId="0" applyFont="1" applyFill="1" applyBorder="1" applyAlignment="1">
      <alignment horizontal="justify" vertical="center" wrapText="1"/>
    </xf>
    <xf numFmtId="0" fontId="30" fillId="0" borderId="96" xfId="0" applyFont="1" applyFill="1" applyBorder="1" applyAlignment="1">
      <alignment horizontal="justify" vertical="center" wrapText="1"/>
    </xf>
    <xf numFmtId="0" fontId="34" fillId="0" borderId="80" xfId="0" applyFont="1" applyBorder="1" applyAlignment="1">
      <alignment horizontal="center" vertical="top" wrapText="1"/>
    </xf>
    <xf numFmtId="0" fontId="34" fillId="0" borderId="0" xfId="0" applyFont="1" applyAlignment="1">
      <alignment horizontal="center" vertical="top" wrapText="1"/>
    </xf>
    <xf numFmtId="0" fontId="34" fillId="0" borderId="79" xfId="0" applyFont="1" applyBorder="1" applyAlignment="1">
      <alignment horizontal="center" vertical="top" wrapText="1"/>
    </xf>
    <xf numFmtId="0" fontId="1" fillId="0" borderId="80" xfId="0" applyFont="1" applyBorder="1" applyAlignment="1">
      <alignment vertical="top" wrapText="1"/>
    </xf>
    <xf numFmtId="0" fontId="1" fillId="0" borderId="0" xfId="0" applyFont="1" applyAlignment="1">
      <alignment vertical="top" wrapText="1"/>
    </xf>
    <xf numFmtId="0" fontId="1" fillId="0" borderId="79" xfId="0" applyFont="1" applyBorder="1" applyAlignment="1">
      <alignment vertical="top" wrapText="1"/>
    </xf>
    <xf numFmtId="0" fontId="31" fillId="0" borderId="144" xfId="0" applyFont="1" applyBorder="1" applyAlignment="1">
      <alignment horizontal="center" vertical="center"/>
    </xf>
    <xf numFmtId="0" fontId="30" fillId="0" borderId="103" xfId="0" applyFont="1" applyBorder="1" applyAlignment="1">
      <alignment vertical="center" wrapText="1"/>
    </xf>
    <xf numFmtId="0" fontId="1" fillId="0" borderId="145" xfId="0" applyFont="1" applyBorder="1" applyAlignment="1">
      <alignment vertical="center" wrapText="1"/>
    </xf>
    <xf numFmtId="0" fontId="31" fillId="0" borderId="126" xfId="0" applyFont="1" applyBorder="1" applyAlignment="1">
      <alignment horizontal="center" vertical="center"/>
    </xf>
    <xf numFmtId="0" fontId="34" fillId="0" borderId="80" xfId="0" applyFont="1" applyBorder="1" applyAlignment="1">
      <alignment horizontal="center" vertical="center"/>
    </xf>
    <xf numFmtId="0" fontId="34" fillId="0" borderId="0" xfId="0" applyFont="1" applyAlignment="1">
      <alignment horizontal="center" vertical="center"/>
    </xf>
    <xf numFmtId="0" fontId="34" fillId="0" borderId="79" xfId="0" applyFont="1" applyBorder="1" applyAlignment="1">
      <alignment horizontal="center" vertical="center"/>
    </xf>
    <xf numFmtId="0" fontId="14" fillId="3" borderId="118" xfId="0" applyFont="1" applyFill="1" applyBorder="1" applyAlignment="1">
      <alignment horizontal="center" vertical="center" wrapText="1"/>
    </xf>
    <xf numFmtId="0" fontId="19" fillId="0" borderId="123" xfId="0" applyFont="1" applyBorder="1" applyAlignment="1">
      <alignment horizontal="justify" vertical="center" wrapText="1"/>
    </xf>
    <xf numFmtId="0" fontId="1" fillId="0" borderId="131" xfId="0" applyFont="1" applyBorder="1" applyAlignment="1">
      <alignment horizontal="justify" vertical="center" wrapText="1"/>
    </xf>
    <xf numFmtId="0" fontId="1" fillId="0" borderId="139" xfId="0" applyFont="1" applyBorder="1" applyAlignment="1">
      <alignment horizontal="justify" vertical="center" wrapText="1"/>
    </xf>
    <xf numFmtId="0" fontId="31" fillId="0" borderId="124" xfId="0" applyFont="1" applyBorder="1" applyAlignment="1">
      <alignment horizontal="center" vertical="center"/>
    </xf>
    <xf numFmtId="0" fontId="28" fillId="5" borderId="95" xfId="0" applyFont="1" applyFill="1" applyBorder="1" applyAlignment="1">
      <alignment horizontal="center" vertical="center" wrapText="1"/>
    </xf>
    <xf numFmtId="0" fontId="28" fillId="5" borderId="102" xfId="0" applyFont="1" applyFill="1" applyBorder="1" applyAlignment="1">
      <alignment horizontal="center" vertical="center" wrapText="1"/>
    </xf>
    <xf numFmtId="0" fontId="28" fillId="5" borderId="94" xfId="0" applyFont="1" applyFill="1" applyBorder="1" applyAlignment="1">
      <alignment horizontal="center" vertical="center" wrapText="1"/>
    </xf>
    <xf numFmtId="0" fontId="28" fillId="5" borderId="101" xfId="0" applyFont="1" applyFill="1" applyBorder="1" applyAlignment="1">
      <alignment horizontal="center" vertical="center" wrapText="1"/>
    </xf>
    <xf numFmtId="0" fontId="28" fillId="5" borderId="96" xfId="0" applyFont="1" applyFill="1" applyBorder="1" applyAlignment="1">
      <alignment horizontal="center" vertical="center" wrapText="1"/>
    </xf>
    <xf numFmtId="0" fontId="28" fillId="5" borderId="103" xfId="0" applyFont="1" applyFill="1" applyBorder="1" applyAlignment="1">
      <alignment horizontal="center" vertical="center" wrapText="1"/>
    </xf>
    <xf numFmtId="0" fontId="23" fillId="5" borderId="86" xfId="0" applyFont="1" applyFill="1" applyBorder="1" applyAlignment="1">
      <alignment horizontal="center" vertical="center" wrapText="1"/>
    </xf>
    <xf numFmtId="0" fontId="23" fillId="5" borderId="87" xfId="0" applyFont="1" applyFill="1" applyBorder="1" applyAlignment="1">
      <alignment horizontal="center" vertical="center" wrapText="1"/>
    </xf>
    <xf numFmtId="0" fontId="7" fillId="3" borderId="97" xfId="0" applyFont="1" applyFill="1" applyBorder="1" applyAlignment="1">
      <alignment horizontal="center" vertical="center"/>
    </xf>
    <xf numFmtId="0" fontId="7" fillId="3" borderId="98" xfId="0" applyFont="1" applyFill="1" applyBorder="1" applyAlignment="1">
      <alignment horizontal="center" vertical="center"/>
    </xf>
    <xf numFmtId="0" fontId="24" fillId="3" borderId="98" xfId="0" applyFont="1" applyFill="1" applyBorder="1" applyAlignment="1">
      <alignment horizontal="center" vertical="center"/>
    </xf>
    <xf numFmtId="0" fontId="0" fillId="0" borderId="56" xfId="0" applyBorder="1" applyAlignment="1">
      <alignment horizontal="center" vertical="center"/>
    </xf>
    <xf numFmtId="164" fontId="25" fillId="0" borderId="11" xfId="0" applyNumberFormat="1" applyFont="1" applyFill="1" applyBorder="1" applyAlignment="1">
      <alignment horizontal="center" vertical="center"/>
    </xf>
    <xf numFmtId="164" fontId="25" fillId="0" borderId="12" xfId="0" applyNumberFormat="1" applyFont="1" applyFill="1" applyBorder="1" applyAlignment="1">
      <alignment horizontal="center" vertical="center"/>
    </xf>
    <xf numFmtId="164" fontId="26" fillId="0" borderId="12" xfId="0" applyNumberFormat="1" applyFont="1" applyBorder="1" applyAlignment="1">
      <alignment horizontal="center" vertical="center"/>
    </xf>
    <xf numFmtId="164" fontId="26" fillId="0" borderId="13" xfId="0" applyNumberFormat="1" applyFont="1" applyBorder="1" applyAlignment="1">
      <alignment horizontal="center" vertical="center"/>
    </xf>
    <xf numFmtId="0" fontId="28" fillId="5" borderId="92" xfId="0" applyFont="1" applyFill="1" applyBorder="1" applyAlignment="1">
      <alignment horizontal="center" vertical="center" wrapText="1"/>
    </xf>
    <xf numFmtId="0" fontId="28" fillId="5" borderId="99" xfId="0" applyFont="1" applyFill="1" applyBorder="1" applyAlignment="1">
      <alignment horizontal="center" vertical="center" wrapText="1"/>
    </xf>
    <xf numFmtId="0" fontId="28" fillId="5" borderId="93" xfId="0" applyFont="1" applyFill="1" applyBorder="1" applyAlignment="1">
      <alignment horizontal="center" vertical="center" wrapText="1"/>
    </xf>
    <xf numFmtId="0" fontId="28" fillId="5" borderId="100" xfId="0" applyFont="1" applyFill="1" applyBorder="1" applyAlignment="1">
      <alignment horizontal="center" vertical="center" wrapText="1"/>
    </xf>
    <xf numFmtId="0" fontId="10" fillId="7" borderId="111" xfId="0" applyFont="1" applyFill="1" applyBorder="1" applyAlignment="1">
      <alignment horizontal="center" vertical="center" wrapText="1"/>
    </xf>
    <xf numFmtId="0" fontId="12" fillId="7" borderId="59" xfId="0" applyFont="1" applyFill="1" applyBorder="1" applyAlignment="1">
      <alignment horizontal="center" vertical="center" wrapText="1"/>
    </xf>
    <xf numFmtId="0" fontId="10" fillId="7" borderId="112" xfId="0" applyFont="1" applyFill="1" applyBorder="1" applyAlignment="1">
      <alignment horizontal="center" vertical="center" wrapText="1"/>
    </xf>
    <xf numFmtId="0" fontId="12" fillId="7" borderId="117" xfId="0" applyFont="1" applyFill="1" applyBorder="1" applyAlignment="1">
      <alignment horizontal="center" vertical="center" wrapText="1"/>
    </xf>
    <xf numFmtId="0" fontId="7" fillId="0" borderId="118" xfId="0" applyFont="1" applyBorder="1" applyAlignment="1">
      <alignment horizontal="center" vertical="center" textRotation="90"/>
    </xf>
    <xf numFmtId="164" fontId="7" fillId="0" borderId="118" xfId="0" applyNumberFormat="1" applyFont="1" applyBorder="1" applyAlignment="1">
      <alignment horizontal="center" vertical="center"/>
    </xf>
    <xf numFmtId="0" fontId="8" fillId="0" borderId="118" xfId="0" applyFont="1" applyBorder="1" applyAlignment="1">
      <alignment horizontal="center" vertical="center" wrapText="1"/>
    </xf>
    <xf numFmtId="164" fontId="29" fillId="0" borderId="118" xfId="0" applyNumberFormat="1" applyFont="1" applyFill="1" applyBorder="1" applyAlignment="1">
      <alignment horizontal="center" vertical="center" wrapText="1"/>
    </xf>
    <xf numFmtId="0" fontId="30" fillId="0" borderId="119" xfId="0" applyFont="1" applyBorder="1" applyAlignment="1">
      <alignment horizontal="center" vertical="center" wrapText="1"/>
    </xf>
    <xf numFmtId="0" fontId="16" fillId="0" borderId="120" xfId="0" applyFont="1" applyBorder="1" applyAlignment="1">
      <alignment horizontal="justify" vertical="center" wrapText="1"/>
    </xf>
    <xf numFmtId="0" fontId="0" fillId="0" borderId="121" xfId="0" applyBorder="1" applyAlignment="1">
      <alignment horizontal="justify" vertical="center" wrapText="1"/>
    </xf>
    <xf numFmtId="0" fontId="30" fillId="0" borderId="118" xfId="0" applyFont="1" applyBorder="1" applyAlignment="1">
      <alignment vertical="center" wrapText="1"/>
    </xf>
    <xf numFmtId="0" fontId="16" fillId="0" borderId="118" xfId="0" applyFont="1" applyBorder="1" applyAlignment="1">
      <alignment horizontal="center" vertical="center" wrapText="1"/>
    </xf>
    <xf numFmtId="0" fontId="10" fillId="4" borderId="109" xfId="0" applyFont="1" applyFill="1" applyBorder="1" applyAlignment="1">
      <alignment horizontal="center" vertical="center" wrapText="1"/>
    </xf>
    <xf numFmtId="0" fontId="12" fillId="4" borderId="116" xfId="0" applyFont="1" applyFill="1" applyBorder="1" applyAlignment="1">
      <alignment horizontal="center" vertical="center" wrapText="1"/>
    </xf>
    <xf numFmtId="0" fontId="10" fillId="7" borderId="110" xfId="0" applyFont="1" applyFill="1" applyBorder="1" applyAlignment="1">
      <alignment horizontal="center" vertical="center" wrapText="1"/>
    </xf>
    <xf numFmtId="0" fontId="12" fillId="7" borderId="48" xfId="0" applyFont="1" applyFill="1" applyBorder="1" applyAlignment="1">
      <alignment horizontal="center" vertical="center" wrapText="1"/>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9" xfId="0" applyFont="1" applyBorder="1" applyAlignment="1">
      <alignment horizontal="center" vertical="center"/>
    </xf>
    <xf numFmtId="0" fontId="0" fillId="0" borderId="10" xfId="0" applyBorder="1" applyAlignment="1">
      <alignment horizontal="center" vertical="center"/>
    </xf>
    <xf numFmtId="0" fontId="21" fillId="0" borderId="10" xfId="0" applyFont="1" applyFill="1" applyBorder="1" applyAlignment="1">
      <alignment horizontal="center" vertical="center"/>
    </xf>
    <xf numFmtId="0" fontId="23" fillId="5" borderId="82" xfId="0" applyFont="1" applyFill="1" applyBorder="1" applyAlignment="1">
      <alignment horizontal="center" vertical="center"/>
    </xf>
    <xf numFmtId="0" fontId="23" fillId="5" borderId="83" xfId="0" applyFont="1" applyFill="1" applyBorder="1" applyAlignment="1">
      <alignment horizontal="center" vertical="center"/>
    </xf>
    <xf numFmtId="0" fontId="23" fillId="5" borderId="84" xfId="0" applyFont="1" applyFill="1" applyBorder="1" applyAlignment="1">
      <alignment horizontal="center" vertical="center"/>
    </xf>
    <xf numFmtId="0" fontId="23" fillId="5" borderId="85" xfId="0" applyFont="1" applyFill="1" applyBorder="1" applyAlignment="1">
      <alignment horizontal="center" vertical="center"/>
    </xf>
    <xf numFmtId="0" fontId="19" fillId="0" borderId="0" xfId="0" applyFont="1" applyBorder="1" applyAlignment="1">
      <alignment horizontal="center" vertical="center"/>
    </xf>
    <xf numFmtId="0" fontId="11" fillId="4" borderId="104" xfId="0" applyFont="1" applyFill="1" applyBorder="1" applyAlignment="1">
      <alignment horizontal="center" vertical="center" textRotation="90" wrapText="1"/>
    </xf>
    <xf numFmtId="0" fontId="2" fillId="4" borderId="113" xfId="0" applyFont="1" applyFill="1" applyBorder="1" applyAlignment="1">
      <alignment horizontal="center" vertical="center" textRotation="90" wrapText="1"/>
    </xf>
    <xf numFmtId="0" fontId="11" fillId="4" borderId="105" xfId="0" applyFont="1" applyFill="1" applyBorder="1" applyAlignment="1">
      <alignment horizontal="center" vertical="center" textRotation="90" wrapText="1"/>
    </xf>
    <xf numFmtId="0" fontId="2" fillId="4" borderId="114" xfId="0" applyFont="1" applyFill="1" applyBorder="1" applyAlignment="1">
      <alignment horizontal="center" vertical="center" textRotation="90" wrapText="1"/>
    </xf>
    <xf numFmtId="0" fontId="10" fillId="4" borderId="106" xfId="0" applyFont="1" applyFill="1" applyBorder="1" applyAlignment="1">
      <alignment horizontal="center" vertical="center" wrapText="1"/>
    </xf>
    <xf numFmtId="0" fontId="12" fillId="4" borderId="107" xfId="0" applyFont="1" applyFill="1" applyBorder="1" applyAlignment="1">
      <alignment horizontal="center" vertical="center" wrapText="1"/>
    </xf>
    <xf numFmtId="0" fontId="0" fillId="4" borderId="108" xfId="0" applyFill="1" applyBorder="1" applyAlignment="1">
      <alignment horizontal="center" vertical="center" wrapText="1"/>
    </xf>
    <xf numFmtId="0" fontId="12" fillId="4" borderId="115" xfId="0" applyFont="1" applyFill="1" applyBorder="1" applyAlignment="1">
      <alignment horizontal="center" vertical="center" wrapText="1"/>
    </xf>
    <xf numFmtId="0" fontId="12" fillId="4" borderId="65" xfId="0" applyFont="1" applyFill="1" applyBorder="1" applyAlignment="1">
      <alignment horizontal="center" vertical="center" wrapText="1"/>
    </xf>
    <xf numFmtId="0" fontId="0" fillId="4" borderId="66" xfId="0" applyFill="1" applyBorder="1" applyAlignment="1">
      <alignment horizontal="center" vertical="center" wrapText="1"/>
    </xf>
    <xf numFmtId="0" fontId="10" fillId="4" borderId="61" xfId="0" applyFont="1" applyFill="1" applyBorder="1" applyAlignment="1">
      <alignment horizontal="center" vertical="center" wrapText="1"/>
    </xf>
    <xf numFmtId="0" fontId="12" fillId="4" borderId="62"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3"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34" fillId="4" borderId="219" xfId="0" applyFont="1" applyFill="1" applyBorder="1" applyAlignment="1">
      <alignment horizontal="center" vertical="center" wrapText="1"/>
    </xf>
    <xf numFmtId="0" fontId="34" fillId="4" borderId="222" xfId="0" applyFont="1" applyFill="1" applyBorder="1" applyAlignment="1">
      <alignment horizontal="center" vertical="center" wrapText="1"/>
    </xf>
    <xf numFmtId="0" fontId="10" fillId="4" borderId="219" xfId="0" applyFont="1" applyFill="1" applyBorder="1" applyAlignment="1">
      <alignment horizontal="center" vertical="center" wrapText="1"/>
    </xf>
    <xf numFmtId="0" fontId="10" fillId="4" borderId="222" xfId="0" applyFont="1" applyFill="1" applyBorder="1" applyAlignment="1">
      <alignment horizontal="center" vertical="center" wrapText="1"/>
    </xf>
    <xf numFmtId="0" fontId="38" fillId="0" borderId="227" xfId="0" applyFont="1" applyBorder="1" applyAlignment="1">
      <alignment horizontal="center" vertical="center" wrapText="1"/>
    </xf>
    <xf numFmtId="164" fontId="38" fillId="0" borderId="227" xfId="0" applyNumberFormat="1" applyFont="1" applyFill="1" applyBorder="1" applyAlignment="1">
      <alignment horizontal="center" vertical="center" wrapText="1"/>
    </xf>
    <xf numFmtId="2" fontId="14" fillId="0" borderId="231" xfId="0" applyNumberFormat="1" applyFont="1" applyFill="1" applyBorder="1" applyAlignment="1">
      <alignment horizontal="center" vertical="center" wrapText="1"/>
    </xf>
    <xf numFmtId="2" fontId="14" fillId="0" borderId="228" xfId="0" applyNumberFormat="1" applyFont="1" applyFill="1" applyBorder="1" applyAlignment="1">
      <alignment horizontal="center" vertical="center" wrapText="1"/>
    </xf>
    <xf numFmtId="2" fontId="14" fillId="0" borderId="230" xfId="0" applyNumberFormat="1" applyFont="1" applyFill="1" applyBorder="1" applyAlignment="1">
      <alignment horizontal="center" vertical="center" wrapText="1"/>
    </xf>
    <xf numFmtId="0" fontId="11" fillId="4" borderId="219" xfId="0" applyFont="1" applyFill="1" applyBorder="1" applyAlignment="1">
      <alignment horizontal="center" vertical="center" wrapText="1"/>
    </xf>
    <xf numFmtId="0" fontId="11" fillId="4" borderId="222" xfId="0" applyFont="1" applyFill="1" applyBorder="1" applyAlignment="1">
      <alignment horizontal="center" vertical="center" wrapText="1"/>
    </xf>
    <xf numFmtId="0" fontId="11" fillId="4" borderId="220" xfId="0" applyFont="1" applyFill="1" applyBorder="1" applyAlignment="1">
      <alignment horizontal="center" vertical="center" wrapText="1"/>
    </xf>
    <xf numFmtId="0" fontId="11" fillId="4" borderId="223" xfId="0" applyFont="1" applyFill="1" applyBorder="1" applyAlignment="1">
      <alignment horizontal="center" vertical="center" wrapText="1"/>
    </xf>
    <xf numFmtId="0" fontId="37" fillId="0" borderId="219" xfId="0" applyFont="1" applyFill="1" applyBorder="1" applyAlignment="1">
      <alignment horizontal="center" vertical="center" wrapText="1"/>
    </xf>
    <xf numFmtId="0" fontId="37" fillId="0" borderId="227" xfId="0" applyFont="1" applyFill="1" applyBorder="1" applyAlignment="1">
      <alignment horizontal="center" vertical="center" wrapText="1"/>
    </xf>
    <xf numFmtId="164" fontId="37" fillId="0" borderId="224" xfId="0" applyNumberFormat="1" applyFont="1" applyFill="1" applyBorder="1" applyAlignment="1">
      <alignment horizontal="center" vertical="center" wrapText="1"/>
    </xf>
    <xf numFmtId="164" fontId="37" fillId="0" borderId="228" xfId="0" applyNumberFormat="1" applyFont="1" applyFill="1" applyBorder="1" applyAlignment="1">
      <alignment horizontal="center" vertical="center" wrapText="1"/>
    </xf>
    <xf numFmtId="164" fontId="37" fillId="0" borderId="230" xfId="0" applyNumberFormat="1" applyFont="1" applyFill="1" applyBorder="1" applyAlignment="1">
      <alignment horizontal="center" vertical="center" wrapText="1"/>
    </xf>
    <xf numFmtId="2" fontId="14" fillId="0" borderId="224" xfId="0" applyNumberFormat="1" applyFont="1" applyFill="1" applyBorder="1" applyAlignment="1">
      <alignment horizontal="center" vertical="center" wrapText="1"/>
    </xf>
    <xf numFmtId="0" fontId="38" fillId="0" borderId="219" xfId="0" applyFont="1" applyBorder="1" applyAlignment="1">
      <alignment horizontal="center" vertical="center" wrapText="1"/>
    </xf>
    <xf numFmtId="164" fontId="38" fillId="0" borderId="219" xfId="0" applyNumberFormat="1" applyFont="1" applyFill="1" applyBorder="1" applyAlignment="1">
      <alignment horizontal="center" vertical="center" wrapText="1"/>
    </xf>
    <xf numFmtId="0" fontId="10" fillId="4" borderId="218" xfId="0" applyFont="1" applyFill="1" applyBorder="1" applyAlignment="1">
      <alignment horizontal="center" vertical="center" wrapText="1"/>
    </xf>
    <xf numFmtId="0" fontId="12" fillId="4" borderId="221" xfId="0" applyFont="1" applyFill="1" applyBorder="1" applyAlignment="1">
      <alignment horizontal="center" vertical="center" wrapText="1"/>
    </xf>
    <xf numFmtId="0" fontId="12" fillId="4" borderId="222" xfId="0" applyFont="1" applyFill="1" applyBorder="1" applyAlignment="1">
      <alignment horizontal="center" vertical="center" wrapText="1"/>
    </xf>
    <xf numFmtId="2" fontId="3" fillId="0" borderId="231" xfId="0" applyNumberFormat="1" applyFont="1" applyFill="1" applyBorder="1" applyAlignment="1">
      <alignment horizontal="center" vertical="center"/>
    </xf>
    <xf numFmtId="2" fontId="3" fillId="0" borderId="228" xfId="0" applyNumberFormat="1" applyFont="1" applyFill="1" applyBorder="1" applyAlignment="1">
      <alignment horizontal="center" vertical="center"/>
    </xf>
    <xf numFmtId="2" fontId="3" fillId="0" borderId="230"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7" fillId="0" borderId="8"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3" borderId="11" xfId="0" applyFont="1" applyFill="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164" fontId="7" fillId="0" borderId="11" xfId="0" applyNumberFormat="1" applyFont="1" applyBorder="1" applyAlignment="1">
      <alignment horizontal="center" vertical="center"/>
    </xf>
    <xf numFmtId="164" fontId="7" fillId="0" borderId="12" xfId="0" applyNumberFormat="1" applyFont="1" applyBorder="1" applyAlignment="1">
      <alignment horizontal="center" vertical="center"/>
    </xf>
    <xf numFmtId="164" fontId="7" fillId="0" borderId="13" xfId="0" applyNumberFormat="1" applyFont="1" applyBorder="1" applyAlignment="1">
      <alignment horizontal="center" vertical="center"/>
    </xf>
    <xf numFmtId="0" fontId="14" fillId="3" borderId="2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6" fillId="0" borderId="23" xfId="0" applyFont="1" applyFill="1" applyBorder="1" applyAlignment="1">
      <alignment horizontal="left" vertical="top" wrapText="1"/>
    </xf>
    <xf numFmtId="0" fontId="16" fillId="0" borderId="51" xfId="0" applyFont="1" applyFill="1" applyBorder="1" applyAlignment="1">
      <alignment horizontal="left" vertical="top" wrapText="1"/>
    </xf>
    <xf numFmtId="0" fontId="38" fillId="0" borderId="26" xfId="0" applyFont="1" applyBorder="1" applyAlignment="1">
      <alignment horizontal="center" vertical="center" wrapText="1"/>
    </xf>
    <xf numFmtId="164" fontId="13" fillId="0" borderId="26" xfId="0" applyNumberFormat="1" applyFont="1" applyFill="1" applyBorder="1" applyAlignment="1">
      <alignment horizontal="center" vertical="center" wrapText="1"/>
    </xf>
    <xf numFmtId="0" fontId="14" fillId="3" borderId="242"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6" fillId="0" borderId="242" xfId="0" applyFont="1" applyFill="1" applyBorder="1" applyAlignment="1">
      <alignment horizontal="left" vertical="top" wrapText="1"/>
    </xf>
    <xf numFmtId="0" fontId="16" fillId="0" borderId="50" xfId="0" applyFont="1" applyFill="1" applyBorder="1" applyAlignment="1">
      <alignment horizontal="left" vertical="top" wrapText="1"/>
    </xf>
    <xf numFmtId="0" fontId="16" fillId="0" borderId="5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4" fillId="3" borderId="52" xfId="0" applyFont="1" applyFill="1" applyBorder="1" applyAlignment="1">
      <alignment horizontal="center" vertical="center" wrapText="1"/>
    </xf>
    <xf numFmtId="0" fontId="16" fillId="0" borderId="52" xfId="0" applyFont="1" applyFill="1" applyBorder="1" applyAlignment="1">
      <alignment horizontal="left" vertical="top" wrapText="1"/>
    </xf>
    <xf numFmtId="0" fontId="16" fillId="0" borderId="23" xfId="0" applyFont="1" applyBorder="1" applyAlignment="1">
      <alignment horizontal="left" vertical="center" wrapText="1"/>
    </xf>
    <xf numFmtId="0" fontId="16" fillId="0" borderId="51" xfId="0" applyFont="1" applyBorder="1" applyAlignment="1">
      <alignment horizontal="left" vertical="center" wrapText="1"/>
    </xf>
    <xf numFmtId="0" fontId="38" fillId="0" borderId="19" xfId="0" applyFont="1" applyBorder="1" applyAlignment="1">
      <alignment horizontal="center" vertical="center" wrapText="1"/>
    </xf>
    <xf numFmtId="164" fontId="13" fillId="0" borderId="19" xfId="0" applyNumberFormat="1" applyFont="1" applyFill="1" applyBorder="1" applyAlignment="1">
      <alignment horizontal="center" vertical="center" wrapText="1"/>
    </xf>
    <xf numFmtId="0" fontId="43" fillId="0" borderId="49" xfId="0" applyFont="1" applyBorder="1" applyAlignment="1">
      <alignment horizontal="center" vertical="center" wrapText="1"/>
    </xf>
    <xf numFmtId="0" fontId="43" fillId="0" borderId="26" xfId="0" applyFont="1" applyBorder="1" applyAlignment="1">
      <alignment horizontal="center" vertical="center" wrapText="1"/>
    </xf>
    <xf numFmtId="164" fontId="43" fillId="0" borderId="49" xfId="0" applyNumberFormat="1" applyFont="1" applyBorder="1" applyAlignment="1">
      <alignment horizontal="center" vertical="center" wrapText="1"/>
    </xf>
    <xf numFmtId="164" fontId="43" fillId="0" borderId="26" xfId="0" applyNumberFormat="1" applyFont="1" applyBorder="1" applyAlignment="1">
      <alignment horizontal="center" vertical="center" wrapText="1"/>
    </xf>
    <xf numFmtId="0" fontId="38" fillId="0" borderId="49" xfId="0" applyFont="1" applyBorder="1" applyAlignment="1">
      <alignment horizontal="center" vertical="center" wrapText="1"/>
    </xf>
    <xf numFmtId="164" fontId="13" fillId="0" borderId="49" xfId="0" applyNumberFormat="1" applyFont="1" applyFill="1" applyBorder="1" applyAlignment="1">
      <alignment horizontal="center" vertical="center" wrapText="1"/>
    </xf>
    <xf numFmtId="0" fontId="43" fillId="0" borderId="15" xfId="0" applyFont="1" applyBorder="1" applyAlignment="1">
      <alignment horizontal="center" vertical="center" wrapText="1"/>
    </xf>
    <xf numFmtId="0" fontId="43" fillId="0" borderId="19" xfId="0" applyFont="1" applyBorder="1" applyAlignment="1">
      <alignment horizontal="center" vertical="center" wrapText="1"/>
    </xf>
    <xf numFmtId="164" fontId="43" fillId="0" borderId="49" xfId="0" applyNumberFormat="1" applyFont="1" applyFill="1" applyBorder="1" applyAlignment="1">
      <alignment horizontal="center" vertical="center" wrapText="1"/>
    </xf>
    <xf numFmtId="164" fontId="43" fillId="0" borderId="26" xfId="0" applyNumberFormat="1" applyFont="1" applyFill="1" applyBorder="1" applyAlignment="1">
      <alignment horizontal="center" vertical="center" wrapText="1"/>
    </xf>
    <xf numFmtId="164" fontId="43" fillId="0" borderId="19" xfId="0" applyNumberFormat="1" applyFont="1" applyFill="1" applyBorder="1" applyAlignment="1">
      <alignment horizontal="center" vertical="center" wrapText="1"/>
    </xf>
    <xf numFmtId="164" fontId="13" fillId="0" borderId="241" xfId="0" applyNumberFormat="1" applyFont="1" applyFill="1" applyBorder="1" applyAlignment="1">
      <alignment horizontal="center" vertical="center" wrapText="1"/>
    </xf>
    <xf numFmtId="164" fontId="13" fillId="0" borderId="242" xfId="0" applyNumberFormat="1" applyFont="1" applyFill="1" applyBorder="1" applyAlignment="1">
      <alignment horizontal="center" vertical="center" wrapText="1"/>
    </xf>
    <xf numFmtId="164" fontId="13" fillId="0" borderId="50" xfId="0" applyNumberFormat="1" applyFont="1" applyFill="1" applyBorder="1" applyAlignment="1">
      <alignment horizontal="center" vertical="center" wrapText="1"/>
    </xf>
    <xf numFmtId="164" fontId="13" fillId="0" borderId="243" xfId="0" applyNumberFormat="1" applyFont="1" applyFill="1" applyBorder="1" applyAlignment="1">
      <alignment horizontal="center" vertical="center" wrapText="1"/>
    </xf>
    <xf numFmtId="164" fontId="43" fillId="0" borderId="15" xfId="0" applyNumberFormat="1" applyFont="1" applyBorder="1" applyAlignment="1">
      <alignment horizontal="center" vertical="center" wrapText="1"/>
    </xf>
    <xf numFmtId="164" fontId="43" fillId="0" borderId="19" xfId="0" applyNumberFormat="1" applyFont="1" applyBorder="1" applyAlignment="1">
      <alignment horizontal="center" vertical="center" wrapText="1"/>
    </xf>
    <xf numFmtId="0" fontId="38" fillId="0" borderId="245" xfId="0" applyFont="1" applyBorder="1" applyAlignment="1">
      <alignment horizontal="center" vertical="center" wrapText="1"/>
    </xf>
    <xf numFmtId="0" fontId="38" fillId="0" borderId="242" xfId="0" applyFont="1" applyBorder="1" applyAlignment="1">
      <alignment horizontal="center" vertical="center" wrapText="1"/>
    </xf>
    <xf numFmtId="0" fontId="38" fillId="0" borderId="50" xfId="0" applyFont="1" applyBorder="1" applyAlignment="1">
      <alignment horizontal="center" vertical="center" wrapText="1"/>
    </xf>
    <xf numFmtId="164" fontId="13" fillId="0" borderId="245" xfId="0" applyNumberFormat="1" applyFont="1" applyFill="1" applyBorder="1" applyAlignment="1">
      <alignment horizontal="center" vertical="center" wrapText="1"/>
    </xf>
    <xf numFmtId="0" fontId="38" fillId="0" borderId="28"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49" xfId="0" applyFont="1" applyBorder="1" applyAlignment="1">
      <alignment horizontal="center" vertical="center" wrapText="1"/>
    </xf>
    <xf numFmtId="164" fontId="13" fillId="0" borderId="28" xfId="0" applyNumberFormat="1" applyFont="1" applyFill="1" applyBorder="1" applyAlignment="1">
      <alignment horizontal="center" vertical="center" wrapText="1"/>
    </xf>
    <xf numFmtId="164" fontId="42" fillId="0" borderId="25" xfId="0" applyNumberFormat="1" applyFont="1" applyFill="1" applyBorder="1" applyAlignment="1">
      <alignment horizontal="center" vertical="center" wrapText="1"/>
    </xf>
    <xf numFmtId="164" fontId="42" fillId="0" borderId="49" xfId="0" applyNumberFormat="1" applyFont="1" applyFill="1" applyBorder="1" applyAlignment="1">
      <alignment horizontal="center" vertical="center" wrapText="1"/>
    </xf>
    <xf numFmtId="164" fontId="13" fillId="0" borderId="244" xfId="0" applyNumberFormat="1"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8" fillId="0" borderId="241" xfId="0" applyFont="1" applyBorder="1" applyAlignment="1">
      <alignment horizontal="center" vertical="center" wrapText="1"/>
    </xf>
    <xf numFmtId="0" fontId="38" fillId="0" borderId="243" xfId="0" applyFont="1" applyBorder="1" applyAlignment="1">
      <alignment horizontal="center" vertical="center" wrapText="1"/>
    </xf>
    <xf numFmtId="0" fontId="38" fillId="0" borderId="244" xfId="0" applyFont="1" applyBorder="1" applyAlignment="1">
      <alignment horizontal="center" vertical="center" wrapText="1"/>
    </xf>
    <xf numFmtId="0" fontId="10" fillId="4" borderId="239" xfId="0" applyFont="1" applyFill="1" applyBorder="1" applyAlignment="1">
      <alignment horizontal="center" vertical="center" wrapText="1"/>
    </xf>
    <xf numFmtId="0" fontId="12" fillId="4" borderId="240" xfId="0" applyFont="1" applyFill="1" applyBorder="1" applyAlignment="1">
      <alignment horizontal="center" vertical="center" wrapText="1"/>
    </xf>
    <xf numFmtId="0" fontId="12" fillId="4" borderId="19" xfId="0" applyFont="1" applyFill="1" applyBorder="1" applyAlignment="1">
      <alignment horizontal="center" vertical="center" wrapText="1"/>
    </xf>
    <xf numFmtId="164" fontId="7" fillId="0" borderId="11" xfId="0" applyNumberFormat="1" applyFont="1" applyFill="1" applyBorder="1" applyAlignment="1">
      <alignment horizontal="center" vertical="center" wrapText="1"/>
    </xf>
    <xf numFmtId="164" fontId="7" fillId="0" borderId="12" xfId="0" applyNumberFormat="1" applyFont="1" applyFill="1" applyBorder="1" applyAlignment="1">
      <alignment horizontal="center" vertical="center"/>
    </xf>
    <xf numFmtId="164" fontId="7" fillId="0" borderId="13" xfId="0" applyNumberFormat="1" applyFont="1" applyFill="1" applyBorder="1" applyAlignment="1">
      <alignment horizontal="center" vertical="center"/>
    </xf>
    <xf numFmtId="1" fontId="38" fillId="0" borderId="25" xfId="0" applyNumberFormat="1" applyFont="1" applyFill="1" applyBorder="1" applyAlignment="1">
      <alignment horizontal="center" vertical="center" wrapText="1"/>
    </xf>
    <xf numFmtId="0" fontId="38" fillId="0" borderId="258" xfId="0" applyFont="1" applyBorder="1" applyAlignment="1">
      <alignment horizontal="center" vertical="center" wrapText="1"/>
    </xf>
    <xf numFmtId="0" fontId="38" fillId="0" borderId="256" xfId="0" applyFont="1" applyBorder="1" applyAlignment="1">
      <alignment horizontal="center" vertical="center" wrapText="1"/>
    </xf>
    <xf numFmtId="0" fontId="38" fillId="0" borderId="257" xfId="0" applyFont="1" applyBorder="1" applyAlignment="1">
      <alignment horizontal="center" vertical="center" wrapText="1"/>
    </xf>
    <xf numFmtId="1" fontId="38" fillId="0" borderId="26" xfId="0" applyNumberFormat="1" applyFont="1" applyFill="1" applyBorder="1" applyAlignment="1">
      <alignment horizontal="center" vertical="center" wrapText="1"/>
    </xf>
    <xf numFmtId="1" fontId="38" fillId="0" borderId="258" xfId="0" applyNumberFormat="1" applyFont="1" applyFill="1" applyBorder="1" applyAlignment="1">
      <alignment horizontal="center" vertical="center" wrapText="1"/>
    </xf>
    <xf numFmtId="1" fontId="38" fillId="0" borderId="256" xfId="0" applyNumberFormat="1" applyFont="1" applyFill="1" applyBorder="1" applyAlignment="1">
      <alignment horizontal="center" vertical="center" wrapText="1"/>
    </xf>
    <xf numFmtId="1" fontId="38" fillId="0" borderId="257" xfId="0" applyNumberFormat="1" applyFont="1" applyFill="1" applyBorder="1" applyAlignment="1">
      <alignment horizontal="center" vertical="center" wrapText="1"/>
    </xf>
    <xf numFmtId="1" fontId="38" fillId="0" borderId="49" xfId="0" applyNumberFormat="1" applyFont="1" applyFill="1" applyBorder="1" applyAlignment="1">
      <alignment horizontal="center" vertical="center" wrapText="1"/>
    </xf>
    <xf numFmtId="1" fontId="38" fillId="0" borderId="28" xfId="0" applyNumberFormat="1"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49" xfId="0" applyFont="1" applyFill="1" applyBorder="1" applyAlignment="1">
      <alignment horizontal="center" vertical="center" wrapText="1"/>
    </xf>
    <xf numFmtId="2" fontId="37" fillId="0" borderId="255" xfId="0" applyNumberFormat="1" applyFont="1" applyFill="1" applyBorder="1" applyAlignment="1">
      <alignment horizontal="center" vertical="center" wrapText="1"/>
    </xf>
    <xf numFmtId="2" fontId="37" fillId="0" borderId="256" xfId="0" applyNumberFormat="1" applyFont="1" applyFill="1" applyBorder="1" applyAlignment="1">
      <alignment horizontal="center" vertical="center" wrapText="1"/>
    </xf>
    <xf numFmtId="2" fontId="37" fillId="0" borderId="257" xfId="0" applyNumberFormat="1" applyFont="1" applyFill="1" applyBorder="1" applyAlignment="1">
      <alignment horizontal="center" vertical="center" wrapText="1"/>
    </xf>
    <xf numFmtId="0" fontId="38" fillId="0" borderId="255" xfId="0" applyFont="1" applyBorder="1" applyAlignment="1">
      <alignment horizontal="center" vertical="center" wrapText="1"/>
    </xf>
    <xf numFmtId="1" fontId="38" fillId="0" borderId="255" xfId="0" applyNumberFormat="1" applyFont="1" applyFill="1" applyBorder="1" applyAlignment="1">
      <alignment horizontal="center" vertical="center" wrapText="1"/>
    </xf>
    <xf numFmtId="0" fontId="38" fillId="0" borderId="259" xfId="0" applyFont="1" applyBorder="1" applyAlignment="1">
      <alignment horizontal="center" vertical="center" wrapText="1"/>
    </xf>
    <xf numFmtId="0" fontId="38" fillId="0" borderId="260" xfId="0" applyFont="1" applyBorder="1" applyAlignment="1">
      <alignment horizontal="center" vertical="center" wrapText="1"/>
    </xf>
    <xf numFmtId="1" fontId="38" fillId="0" borderId="259" xfId="0" applyNumberFormat="1" applyFont="1" applyFill="1" applyBorder="1" applyAlignment="1">
      <alignment horizontal="center" vertical="center" wrapText="1"/>
    </xf>
    <xf numFmtId="1" fontId="38" fillId="0" borderId="260" xfId="0" applyNumberFormat="1"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0" fillId="4" borderId="20" xfId="0" applyFill="1" applyBorder="1" applyAlignment="1">
      <alignment horizontal="center" vertical="center" wrapText="1"/>
    </xf>
    <xf numFmtId="0" fontId="7" fillId="0" borderId="9" xfId="0" applyFont="1" applyFill="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7" fillId="0" borderId="248" xfId="0" applyFont="1" applyFill="1" applyBorder="1" applyAlignment="1">
      <alignment horizontal="center" vertical="center"/>
    </xf>
    <xf numFmtId="0" fontId="0" fillId="0" borderId="249" xfId="0" applyBorder="1" applyAlignment="1">
      <alignment vertical="center"/>
    </xf>
    <xf numFmtId="0" fontId="0" fillId="0" borderId="250" xfId="0" applyBorder="1" applyAlignment="1">
      <alignment vertical="center"/>
    </xf>
    <xf numFmtId="0" fontId="8" fillId="3" borderId="12" xfId="0" applyFont="1" applyFill="1" applyBorder="1" applyAlignment="1">
      <alignment vertical="center"/>
    </xf>
    <xf numFmtId="164" fontId="37" fillId="0" borderId="251" xfId="0" applyNumberFormat="1" applyFont="1" applyBorder="1" applyAlignment="1">
      <alignment horizontal="center" vertical="center"/>
    </xf>
    <xf numFmtId="0" fontId="0" fillId="0" borderId="252" xfId="0" applyBorder="1" applyAlignment="1">
      <alignment vertical="center"/>
    </xf>
    <xf numFmtId="0" fontId="0" fillId="0" borderId="253" xfId="0" applyBorder="1" applyAlignment="1">
      <alignment vertical="center"/>
    </xf>
    <xf numFmtId="0" fontId="38" fillId="0" borderId="263" xfId="0" applyFont="1" applyBorder="1" applyAlignment="1">
      <alignment horizontal="center" vertical="center" wrapText="1"/>
    </xf>
    <xf numFmtId="164" fontId="13" fillId="0" borderId="263" xfId="0" applyNumberFormat="1" applyFont="1" applyBorder="1" applyAlignment="1">
      <alignment horizontal="center" vertical="center" wrapText="1"/>
    </xf>
    <xf numFmtId="164" fontId="53" fillId="0" borderId="263" xfId="0" applyNumberFormat="1" applyFont="1" applyBorder="1" applyAlignment="1">
      <alignment horizontal="center" vertical="center" wrapText="1"/>
    </xf>
    <xf numFmtId="0" fontId="38" fillId="0" borderId="152" xfId="0" applyFont="1" applyFill="1" applyBorder="1" applyAlignment="1">
      <alignment horizontal="center" vertical="center" wrapText="1"/>
    </xf>
    <xf numFmtId="0" fontId="38" fillId="0" borderId="145" xfId="0" applyFont="1" applyFill="1" applyBorder="1" applyAlignment="1">
      <alignment horizontal="center" vertical="center" wrapText="1"/>
    </xf>
    <xf numFmtId="0" fontId="38" fillId="0" borderId="152" xfId="0" applyFont="1" applyBorder="1" applyAlignment="1">
      <alignment horizontal="center" vertical="center" wrapText="1"/>
    </xf>
    <xf numFmtId="0" fontId="38" fillId="0" borderId="127" xfId="0" applyFont="1" applyBorder="1" applyAlignment="1">
      <alignment horizontal="center" vertical="center" wrapText="1"/>
    </xf>
    <xf numFmtId="0" fontId="38" fillId="0" borderId="145" xfId="0" applyFont="1" applyBorder="1" applyAlignment="1">
      <alignment horizontal="center" vertical="center" wrapText="1"/>
    </xf>
    <xf numFmtId="164" fontId="53" fillId="0" borderId="152" xfId="0" applyNumberFormat="1" applyFont="1" applyBorder="1" applyAlignment="1">
      <alignment horizontal="center" vertical="center" wrapText="1"/>
    </xf>
    <xf numFmtId="164" fontId="53" fillId="0" borderId="127" xfId="0" applyNumberFormat="1" applyFont="1" applyBorder="1" applyAlignment="1">
      <alignment horizontal="center" vertical="center" wrapText="1"/>
    </xf>
    <xf numFmtId="164" fontId="53" fillId="0" borderId="145" xfId="0" applyNumberFormat="1" applyFont="1" applyBorder="1" applyAlignment="1">
      <alignment horizontal="center" vertical="center" wrapText="1"/>
    </xf>
    <xf numFmtId="164" fontId="13" fillId="0" borderId="75" xfId="0" applyNumberFormat="1" applyFont="1" applyBorder="1" applyAlignment="1">
      <alignment horizontal="center" vertical="center" wrapText="1"/>
    </xf>
    <xf numFmtId="164" fontId="13" fillId="0" borderId="158" xfId="0" applyNumberFormat="1" applyFont="1" applyBorder="1" applyAlignment="1">
      <alignment horizontal="center" vertical="center" wrapText="1"/>
    </xf>
    <xf numFmtId="164" fontId="13" fillId="0" borderId="160" xfId="0" applyNumberFormat="1" applyFont="1" applyBorder="1" applyAlignment="1">
      <alignment horizontal="center" vertical="center" wrapText="1"/>
    </xf>
    <xf numFmtId="0" fontId="42" fillId="0" borderId="263" xfId="0" applyFont="1" applyBorder="1" applyAlignment="1">
      <alignment horizontal="center" vertical="center" wrapText="1"/>
    </xf>
    <xf numFmtId="0" fontId="43" fillId="0" borderId="263" xfId="0" applyFont="1" applyBorder="1" applyAlignment="1">
      <alignment horizontal="center" vertical="center" wrapText="1"/>
    </xf>
    <xf numFmtId="164" fontId="37" fillId="0" borderId="263" xfId="0" applyNumberFormat="1" applyFont="1" applyBorder="1" applyAlignment="1">
      <alignment horizontal="center" vertical="center" wrapText="1"/>
    </xf>
    <xf numFmtId="164" fontId="13" fillId="0" borderId="263" xfId="0" applyNumberFormat="1" applyFont="1" applyFill="1" applyBorder="1" applyAlignment="1">
      <alignment horizontal="center" vertical="center" wrapText="1"/>
    </xf>
    <xf numFmtId="164" fontId="13" fillId="0" borderId="152" xfId="0" applyNumberFormat="1" applyFont="1" applyBorder="1" applyAlignment="1">
      <alignment horizontal="center" vertical="center" wrapText="1"/>
    </xf>
    <xf numFmtId="164" fontId="13" fillId="0" borderId="127" xfId="0" applyNumberFormat="1" applyFont="1" applyBorder="1" applyAlignment="1">
      <alignment horizontal="center" vertical="center" wrapText="1"/>
    </xf>
    <xf numFmtId="0" fontId="13" fillId="3" borderId="11" xfId="0" applyFont="1" applyFill="1" applyBorder="1" applyAlignment="1">
      <alignment vertical="center"/>
    </xf>
    <xf numFmtId="0" fontId="53" fillId="0" borderId="12" xfId="0" applyFont="1" applyBorder="1" applyAlignment="1">
      <alignment vertical="center"/>
    </xf>
    <xf numFmtId="0" fontId="13" fillId="0" borderId="25"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164" fontId="18" fillId="0" borderId="16" xfId="0" applyNumberFormat="1" applyFont="1" applyBorder="1" applyAlignment="1">
      <alignment horizontal="center" vertical="center" wrapText="1"/>
    </xf>
    <xf numFmtId="164" fontId="18" fillId="0" borderId="25" xfId="0" applyNumberFormat="1" applyFont="1" applyBorder="1" applyAlignment="1">
      <alignment horizontal="center" vertical="center" wrapText="1"/>
    </xf>
    <xf numFmtId="164" fontId="18" fillId="0" borderId="49" xfId="0" applyNumberFormat="1" applyFont="1" applyBorder="1" applyAlignment="1">
      <alignment horizontal="center" vertical="center" wrapText="1"/>
    </xf>
    <xf numFmtId="0" fontId="14" fillId="0" borderId="1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49" xfId="0" applyFont="1" applyBorder="1" applyAlignment="1">
      <alignment horizontal="center" vertical="center" wrapText="1"/>
    </xf>
    <xf numFmtId="164" fontId="8" fillId="0" borderId="16" xfId="0" applyNumberFormat="1" applyFont="1" applyBorder="1" applyAlignment="1">
      <alignment horizontal="center" vertical="center" wrapText="1"/>
    </xf>
    <xf numFmtId="164" fontId="4" fillId="0" borderId="25" xfId="0" applyNumberFormat="1" applyFont="1" applyBorder="1" applyAlignment="1">
      <alignment horizontal="center" vertical="center" wrapText="1"/>
    </xf>
    <xf numFmtId="164" fontId="4" fillId="0" borderId="49" xfId="0" applyNumberFormat="1" applyFont="1" applyBorder="1" applyAlignment="1">
      <alignment horizontal="center" vertical="center" wrapText="1"/>
    </xf>
    <xf numFmtId="0" fontId="14" fillId="0" borderId="25" xfId="0" applyFont="1" applyBorder="1" applyAlignment="1">
      <alignment horizontal="center" vertical="center" wrapText="1"/>
    </xf>
    <xf numFmtId="164" fontId="8" fillId="0" borderId="25" xfId="0" applyNumberFormat="1" applyFont="1" applyBorder="1" applyAlignment="1">
      <alignment horizontal="center" vertical="center" wrapText="1"/>
    </xf>
    <xf numFmtId="0" fontId="13" fillId="0" borderId="259" xfId="0" applyFont="1" applyFill="1" applyBorder="1" applyAlignment="1">
      <alignment horizontal="center" vertical="center" wrapText="1"/>
    </xf>
    <xf numFmtId="0" fontId="13" fillId="0" borderId="256" xfId="0" applyFont="1" applyFill="1" applyBorder="1" applyAlignment="1">
      <alignment horizontal="center" vertical="center" wrapText="1"/>
    </xf>
    <xf numFmtId="0" fontId="13" fillId="0" borderId="275" xfId="0" applyFont="1" applyFill="1" applyBorder="1" applyAlignment="1">
      <alignment horizontal="center" vertical="center" wrapText="1"/>
    </xf>
    <xf numFmtId="164" fontId="18" fillId="0" borderId="20" xfId="0" applyNumberFormat="1" applyFont="1" applyBorder="1" applyAlignment="1">
      <alignment horizontal="center" vertical="center" wrapText="1"/>
    </xf>
    <xf numFmtId="0" fontId="14" fillId="0" borderId="49"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19" xfId="0" applyFont="1" applyBorder="1" applyAlignment="1">
      <alignment horizontal="center" vertical="center" wrapText="1"/>
    </xf>
    <xf numFmtId="0" fontId="13" fillId="0" borderId="16" xfId="0" applyFont="1" applyFill="1" applyBorder="1" applyAlignment="1">
      <alignment horizontal="center" vertical="center" wrapText="1"/>
    </xf>
    <xf numFmtId="0" fontId="3" fillId="0" borderId="20" xfId="0" applyFont="1" applyBorder="1" applyAlignment="1">
      <alignment horizontal="center" vertical="center" wrapText="1"/>
    </xf>
    <xf numFmtId="164" fontId="18" fillId="0" borderId="43" xfId="0" applyNumberFormat="1" applyFont="1" applyBorder="1" applyAlignment="1">
      <alignment horizontal="center" vertical="center" wrapText="1"/>
    </xf>
    <xf numFmtId="164" fontId="18" fillId="0" borderId="45" xfId="0" applyNumberFormat="1" applyFont="1" applyBorder="1" applyAlignment="1">
      <alignment vertical="center"/>
    </xf>
    <xf numFmtId="164" fontId="18" fillId="0" borderId="63" xfId="0" applyNumberFormat="1" applyFont="1" applyBorder="1" applyAlignment="1">
      <alignment vertical="center"/>
    </xf>
    <xf numFmtId="0" fontId="9" fillId="0" borderId="26" xfId="0" applyFont="1" applyBorder="1" applyAlignment="1">
      <alignment horizontal="center" vertical="center" wrapText="1"/>
    </xf>
    <xf numFmtId="164" fontId="8" fillId="0" borderId="28" xfId="0" applyNumberFormat="1" applyFont="1" applyBorder="1" applyAlignment="1">
      <alignment horizontal="center" vertical="center" wrapText="1"/>
    </xf>
    <xf numFmtId="164" fontId="4" fillId="0" borderId="25" xfId="0" applyNumberFormat="1" applyFont="1" applyBorder="1" applyAlignment="1">
      <alignment vertical="center"/>
    </xf>
    <xf numFmtId="164" fontId="4" fillId="0" borderId="49" xfId="0" applyNumberFormat="1" applyFont="1" applyBorder="1" applyAlignment="1">
      <alignment vertical="center"/>
    </xf>
    <xf numFmtId="0" fontId="14" fillId="0" borderId="28" xfId="0" applyFont="1" applyBorder="1" applyAlignment="1">
      <alignment horizontal="center" vertical="center" wrapText="1"/>
    </xf>
    <xf numFmtId="0" fontId="9" fillId="0" borderId="20" xfId="0" applyFont="1" applyBorder="1" applyAlignment="1">
      <alignment horizontal="center" vertical="center" wrapText="1"/>
    </xf>
    <xf numFmtId="164" fontId="4" fillId="0" borderId="20" xfId="0" applyNumberFormat="1" applyFont="1" applyBorder="1" applyAlignment="1">
      <alignment horizontal="center" vertical="center" wrapText="1"/>
    </xf>
    <xf numFmtId="164" fontId="13" fillId="0" borderId="16" xfId="0" applyNumberFormat="1" applyFont="1" applyBorder="1" applyAlignment="1">
      <alignment horizontal="center" vertical="center" wrapText="1"/>
    </xf>
    <xf numFmtId="0" fontId="14" fillId="0" borderId="15" xfId="0" applyFont="1" applyBorder="1" applyAlignment="1">
      <alignment horizontal="center" vertical="center" wrapText="1"/>
    </xf>
    <xf numFmtId="164" fontId="8" fillId="0" borderId="15" xfId="0" applyNumberFormat="1" applyFont="1" applyBorder="1" applyAlignment="1">
      <alignment horizontal="center" vertical="center" wrapText="1"/>
    </xf>
    <xf numFmtId="164" fontId="8" fillId="0" borderId="26" xfId="0" applyNumberFormat="1" applyFont="1" applyBorder="1" applyAlignment="1">
      <alignment horizontal="center" vertical="center" wrapText="1"/>
    </xf>
    <xf numFmtId="0" fontId="41" fillId="5" borderId="237" xfId="0" applyFont="1" applyFill="1" applyBorder="1" applyAlignment="1">
      <alignment horizontal="center" vertical="center"/>
    </xf>
    <xf numFmtId="0" fontId="13" fillId="0" borderId="20" xfId="0" applyFont="1" applyFill="1" applyBorder="1" applyAlignment="1">
      <alignment horizontal="center" vertical="center" wrapText="1"/>
    </xf>
    <xf numFmtId="164" fontId="13" fillId="0" borderId="15" xfId="0" applyNumberFormat="1" applyFont="1" applyBorder="1" applyAlignment="1">
      <alignment horizontal="center" vertical="center"/>
    </xf>
    <xf numFmtId="164" fontId="13" fillId="0" borderId="26" xfId="0" applyNumberFormat="1" applyFont="1" applyBorder="1" applyAlignment="1">
      <alignment horizontal="center" vertical="center"/>
    </xf>
    <xf numFmtId="164" fontId="13" fillId="0" borderId="19" xfId="0" applyNumberFormat="1" applyFont="1" applyBorder="1" applyAlignment="1">
      <alignment horizontal="center" vertical="center"/>
    </xf>
    <xf numFmtId="164" fontId="15" fillId="0" borderId="61" xfId="0" applyNumberFormat="1" applyFont="1" applyBorder="1" applyAlignment="1">
      <alignment horizontal="center" vertical="center" wrapText="1"/>
    </xf>
    <xf numFmtId="164" fontId="15" fillId="0" borderId="60" xfId="0" applyNumberFormat="1" applyFont="1" applyBorder="1" applyAlignment="1">
      <alignment horizontal="center" vertical="center" wrapText="1"/>
    </xf>
    <xf numFmtId="164" fontId="15" fillId="0" borderId="62"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20" xfId="0" applyNumberFormat="1" applyFont="1" applyBorder="1" applyAlignment="1">
      <alignment horizontal="center" vertical="center" wrapText="1"/>
    </xf>
    <xf numFmtId="164" fontId="15" fillId="0" borderId="43" xfId="0" applyNumberFormat="1" applyFont="1" applyBorder="1" applyAlignment="1">
      <alignment horizontal="center" vertical="center" wrapText="1"/>
    </xf>
    <xf numFmtId="164" fontId="15" fillId="0" borderId="45" xfId="0" applyNumberFormat="1" applyFont="1" applyBorder="1" applyAlignment="1">
      <alignment horizontal="center" vertical="center" wrapText="1"/>
    </xf>
    <xf numFmtId="164" fontId="15" fillId="0" borderId="63"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164" fontId="13" fillId="0" borderId="26" xfId="0" applyNumberFormat="1" applyFont="1" applyBorder="1" applyAlignment="1">
      <alignment horizontal="center" vertical="center" wrapText="1"/>
    </xf>
    <xf numFmtId="164" fontId="13" fillId="0" borderId="28" xfId="0" applyNumberFormat="1" applyFont="1" applyBorder="1" applyAlignment="1">
      <alignment horizontal="center" vertical="center" wrapText="1"/>
    </xf>
    <xf numFmtId="164" fontId="15" fillId="0" borderId="16" xfId="0" applyNumberFormat="1" applyFont="1" applyBorder="1" applyAlignment="1">
      <alignment horizontal="center" vertical="center" wrapText="1"/>
    </xf>
    <xf numFmtId="164" fontId="15" fillId="0" borderId="25" xfId="0" applyNumberFormat="1" applyFont="1" applyBorder="1" applyAlignment="1">
      <alignment horizontal="center" vertical="center" wrapText="1"/>
    </xf>
    <xf numFmtId="164" fontId="15" fillId="0" borderId="49" xfId="0" applyNumberFormat="1" applyFont="1" applyBorder="1" applyAlignment="1">
      <alignment horizontal="center" vertical="center" wrapText="1"/>
    </xf>
    <xf numFmtId="164" fontId="15" fillId="0" borderId="28" xfId="0" applyNumberFormat="1" applyFont="1" applyBorder="1" applyAlignment="1">
      <alignment horizontal="center" vertical="center"/>
    </xf>
    <xf numFmtId="164" fontId="15" fillId="0" borderId="25" xfId="0" applyNumberFormat="1" applyFont="1" applyBorder="1" applyAlignment="1">
      <alignment horizontal="center" vertical="center"/>
    </xf>
    <xf numFmtId="164" fontId="15" fillId="0" borderId="49" xfId="0" applyNumberFormat="1" applyFont="1" applyBorder="1" applyAlignment="1">
      <alignment horizontal="center" vertical="center"/>
    </xf>
    <xf numFmtId="0" fontId="14" fillId="0" borderId="43"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8" xfId="0" applyFont="1" applyBorder="1" applyAlignment="1">
      <alignment horizontal="center" vertical="center" wrapText="1"/>
    </xf>
    <xf numFmtId="164" fontId="15" fillId="0" borderId="28" xfId="0" applyNumberFormat="1" applyFont="1" applyBorder="1" applyAlignment="1">
      <alignment horizontal="center" vertical="center" wrapText="1"/>
    </xf>
    <xf numFmtId="164" fontId="15" fillId="0" borderId="20" xfId="0" applyNumberFormat="1" applyFont="1" applyBorder="1" applyAlignment="1">
      <alignment horizontal="center" vertical="center" wrapText="1"/>
    </xf>
    <xf numFmtId="164" fontId="15" fillId="0" borderId="15" xfId="0" applyNumberFormat="1" applyFont="1" applyBorder="1" applyAlignment="1">
      <alignment horizontal="center" vertical="center" wrapText="1"/>
    </xf>
    <xf numFmtId="164" fontId="15" fillId="0" borderId="26" xfId="0" applyNumberFormat="1" applyFont="1" applyBorder="1" applyAlignment="1">
      <alignment horizontal="center" vertical="center" wrapText="1"/>
    </xf>
    <xf numFmtId="0" fontId="14" fillId="0" borderId="31"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9" xfId="0" applyFont="1" applyBorder="1" applyAlignment="1">
      <alignment horizontal="center" vertical="center" wrapText="1"/>
    </xf>
    <xf numFmtId="164" fontId="15" fillId="0" borderId="32" xfId="0" applyNumberFormat="1" applyFont="1" applyBorder="1" applyAlignment="1">
      <alignment horizontal="center" vertical="center" wrapText="1"/>
    </xf>
    <xf numFmtId="164" fontId="15" fillId="0" borderId="36" xfId="0" applyNumberFormat="1" applyFont="1" applyBorder="1" applyAlignment="1">
      <alignment horizontal="center" vertical="center" wrapText="1"/>
    </xf>
    <xf numFmtId="164" fontId="15" fillId="0" borderId="40" xfId="0" applyNumberFormat="1" applyFont="1" applyBorder="1" applyAlignment="1">
      <alignment horizontal="center" vertical="center" wrapText="1"/>
    </xf>
    <xf numFmtId="0" fontId="9" fillId="0" borderId="12" xfId="0" applyFont="1" applyBorder="1" applyAlignment="1">
      <alignment vertical="center"/>
    </xf>
    <xf numFmtId="0" fontId="42" fillId="0" borderId="20" xfId="0" applyFont="1" applyBorder="1" applyAlignment="1">
      <alignment horizontal="center" vertical="center" wrapText="1"/>
    </xf>
    <xf numFmtId="0" fontId="56" fillId="0" borderId="16" xfId="0" applyFont="1" applyFill="1" applyBorder="1" applyAlignment="1">
      <alignment horizontal="center" vertical="center" wrapText="1"/>
    </xf>
    <xf numFmtId="0" fontId="56" fillId="0" borderId="25" xfId="0" applyFont="1" applyFill="1" applyBorder="1" applyAlignment="1">
      <alignment horizontal="center" vertical="center" wrapText="1"/>
    </xf>
    <xf numFmtId="0" fontId="56" fillId="0" borderId="49" xfId="0" applyFont="1" applyFill="1" applyBorder="1" applyAlignment="1">
      <alignment horizontal="center" vertical="center" wrapText="1"/>
    </xf>
    <xf numFmtId="164" fontId="58" fillId="0" borderId="16" xfId="0" applyNumberFormat="1" applyFont="1" applyBorder="1" applyAlignment="1">
      <alignment horizontal="center" vertical="center" wrapText="1"/>
    </xf>
    <xf numFmtId="164" fontId="58" fillId="0" borderId="25" xfId="0" applyNumberFormat="1" applyFont="1" applyBorder="1" applyAlignment="1">
      <alignment horizontal="center" vertical="center" wrapText="1"/>
    </xf>
    <xf numFmtId="0" fontId="59" fillId="0" borderId="25" xfId="0" applyFont="1" applyBorder="1" applyAlignment="1">
      <alignment horizontal="center" vertical="center" wrapText="1"/>
    </xf>
    <xf numFmtId="0" fontId="59" fillId="0" borderId="49"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25" xfId="0" applyFont="1" applyBorder="1" applyAlignment="1">
      <alignment horizontal="center" vertical="center" wrapText="1"/>
    </xf>
    <xf numFmtId="0" fontId="56" fillId="0" borderId="15" xfId="0" applyFont="1" applyFill="1" applyBorder="1" applyAlignment="1">
      <alignment horizontal="center" vertical="center" wrapText="1"/>
    </xf>
    <xf numFmtId="0" fontId="56" fillId="0" borderId="26" xfId="0" applyFont="1" applyFill="1" applyBorder="1" applyAlignment="1">
      <alignment horizontal="center" vertical="center" wrapText="1"/>
    </xf>
    <xf numFmtId="0" fontId="56" fillId="0" borderId="19" xfId="0" applyFont="1" applyFill="1" applyBorder="1" applyAlignment="1">
      <alignment horizontal="center" vertical="center" wrapText="1"/>
    </xf>
    <xf numFmtId="164" fontId="37" fillId="0" borderId="16" xfId="0" applyNumberFormat="1" applyFont="1" applyBorder="1" applyAlignment="1">
      <alignment horizontal="center" vertical="center" wrapText="1"/>
    </xf>
    <xf numFmtId="164" fontId="57" fillId="0" borderId="25" xfId="0" applyNumberFormat="1" applyFont="1" applyBorder="1" applyAlignment="1">
      <alignment horizontal="center" vertical="center" wrapText="1"/>
    </xf>
    <xf numFmtId="164" fontId="57" fillId="0" borderId="20" xfId="0" applyNumberFormat="1" applyFont="1" applyBorder="1" applyAlignment="1">
      <alignment horizontal="center" vertical="center" wrapText="1"/>
    </xf>
    <xf numFmtId="0" fontId="38" fillId="0" borderId="15"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23" xfId="0" applyFont="1" applyBorder="1" applyAlignment="1">
      <alignment horizontal="center" vertical="center" wrapText="1"/>
    </xf>
    <xf numFmtId="0" fontId="42" fillId="0" borderId="51" xfId="0" applyFont="1" applyBorder="1" applyAlignment="1">
      <alignment vertical="center"/>
    </xf>
    <xf numFmtId="164" fontId="13" fillId="0" borderId="52" xfId="0" applyNumberFormat="1" applyFont="1" applyBorder="1" applyAlignment="1">
      <alignment horizontal="center" vertical="center" wrapText="1"/>
    </xf>
    <xf numFmtId="164" fontId="13" fillId="0" borderId="23" xfId="0" applyNumberFormat="1" applyFont="1" applyBorder="1" applyAlignment="1">
      <alignment horizontal="center" vertical="center" wrapText="1"/>
    </xf>
    <xf numFmtId="0" fontId="42" fillId="0" borderId="51" xfId="0" applyFont="1" applyBorder="1" applyAlignment="1">
      <alignment horizontal="center" vertical="center" wrapText="1"/>
    </xf>
    <xf numFmtId="0" fontId="10" fillId="4" borderId="277" xfId="0" applyFont="1" applyFill="1" applyBorder="1" applyAlignment="1">
      <alignment horizontal="center" vertical="center" wrapText="1"/>
    </xf>
    <xf numFmtId="0" fontId="10" fillId="4" borderId="278" xfId="0" applyFont="1" applyFill="1" applyBorder="1" applyAlignment="1">
      <alignment horizontal="center" vertical="center" wrapText="1"/>
    </xf>
    <xf numFmtId="0" fontId="5" fillId="2" borderId="0" xfId="0" applyFont="1" applyFill="1" applyBorder="1" applyAlignment="1">
      <alignment horizontal="center" vertical="center"/>
    </xf>
    <xf numFmtId="0" fontId="13" fillId="0" borderId="279" xfId="0" applyFont="1" applyBorder="1" applyAlignment="1">
      <alignment horizontal="center" vertical="center" wrapText="1"/>
    </xf>
    <xf numFmtId="0" fontId="13" fillId="0" borderId="280" xfId="0" applyFont="1" applyBorder="1" applyAlignment="1">
      <alignment horizontal="center" vertical="center" wrapText="1"/>
    </xf>
    <xf numFmtId="0" fontId="13" fillId="0" borderId="278" xfId="0" applyFont="1" applyBorder="1" applyAlignment="1">
      <alignment horizontal="center" vertical="center" wrapText="1"/>
    </xf>
    <xf numFmtId="164" fontId="13" fillId="0" borderId="279" xfId="0" applyNumberFormat="1" applyFont="1" applyFill="1" applyBorder="1" applyAlignment="1">
      <alignment horizontal="center" vertical="center" wrapText="1"/>
    </xf>
    <xf numFmtId="164" fontId="13" fillId="0" borderId="280" xfId="0" applyNumberFormat="1" applyFont="1" applyFill="1" applyBorder="1" applyAlignment="1">
      <alignment horizontal="center" vertical="center" wrapText="1"/>
    </xf>
    <xf numFmtId="164" fontId="13" fillId="0" borderId="278" xfId="0" applyNumberFormat="1" applyFont="1" applyFill="1" applyBorder="1" applyAlignment="1">
      <alignment horizontal="center" vertical="center" wrapText="1"/>
    </xf>
    <xf numFmtId="0" fontId="11" fillId="4" borderId="277" xfId="0" applyFont="1" applyFill="1" applyBorder="1" applyAlignment="1">
      <alignment horizontal="center" vertical="center" wrapText="1"/>
    </xf>
    <xf numFmtId="0" fontId="11" fillId="4" borderId="278" xfId="0" applyFont="1" applyFill="1" applyBorder="1" applyAlignment="1">
      <alignment horizontal="center" vertical="center" wrapText="1"/>
    </xf>
    <xf numFmtId="0" fontId="37" fillId="0" borderId="279" xfId="0" applyFont="1" applyFill="1" applyBorder="1" applyAlignment="1">
      <alignment horizontal="center" vertical="center" wrapText="1"/>
    </xf>
    <xf numFmtId="0" fontId="37" fillId="0" borderId="280" xfId="0" applyFont="1" applyFill="1" applyBorder="1" applyAlignment="1">
      <alignment horizontal="center" vertical="center" wrapText="1"/>
    </xf>
    <xf numFmtId="0" fontId="37" fillId="0" borderId="278" xfId="0" applyFont="1" applyFill="1" applyBorder="1" applyAlignment="1">
      <alignment horizontal="center" vertical="center" wrapText="1"/>
    </xf>
    <xf numFmtId="164" fontId="37" fillId="0" borderId="279" xfId="0" applyNumberFormat="1" applyFont="1" applyFill="1" applyBorder="1" applyAlignment="1">
      <alignment horizontal="center" vertical="center" wrapText="1"/>
    </xf>
    <xf numFmtId="164" fontId="37" fillId="0" borderId="280" xfId="0" applyNumberFormat="1" applyFont="1" applyFill="1" applyBorder="1" applyAlignment="1">
      <alignment horizontal="center" vertical="center" wrapText="1"/>
    </xf>
    <xf numFmtId="164" fontId="37" fillId="0" borderId="278" xfId="0" applyNumberFormat="1" applyFont="1" applyFill="1" applyBorder="1" applyAlignment="1">
      <alignment horizontal="center" vertical="center" wrapText="1"/>
    </xf>
    <xf numFmtId="0" fontId="13" fillId="0" borderId="281" xfId="0" applyFont="1" applyBorder="1" applyAlignment="1">
      <alignment horizontal="center" vertical="center" wrapText="1"/>
    </xf>
    <xf numFmtId="164" fontId="13" fillId="0" borderId="281" xfId="0" applyNumberFormat="1" applyFont="1" applyFill="1" applyBorder="1" applyAlignment="1">
      <alignment horizontal="center" vertical="center" wrapText="1"/>
    </xf>
    <xf numFmtId="0" fontId="13" fillId="0" borderId="277" xfId="0" applyFont="1" applyBorder="1" applyAlignment="1">
      <alignment horizontal="center" vertical="center" wrapText="1"/>
    </xf>
    <xf numFmtId="164" fontId="13" fillId="0" borderId="277" xfId="0" applyNumberFormat="1" applyFont="1" applyFill="1" applyBorder="1" applyAlignment="1">
      <alignment horizontal="center" vertical="center" wrapText="1"/>
    </xf>
    <xf numFmtId="0" fontId="60" fillId="4" borderId="278"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0" fillId="4" borderId="105" xfId="0" applyFont="1" applyFill="1" applyBorder="1" applyAlignment="1">
      <alignment horizontal="center" vertical="center" wrapText="1"/>
    </xf>
    <xf numFmtId="0" fontId="10" fillId="4" borderId="114" xfId="0" applyFont="1" applyFill="1" applyBorder="1" applyAlignment="1">
      <alignment horizontal="center" vertical="center" wrapText="1"/>
    </xf>
    <xf numFmtId="0" fontId="11" fillId="4" borderId="283" xfId="0" applyFont="1" applyFill="1" applyBorder="1" applyAlignment="1">
      <alignment horizontal="justify" vertical="center" wrapText="1"/>
    </xf>
    <xf numFmtId="0" fontId="11" fillId="4" borderId="284" xfId="0" applyFont="1" applyFill="1" applyBorder="1" applyAlignment="1">
      <alignment horizontal="justify" vertical="center" wrapText="1"/>
    </xf>
    <xf numFmtId="0" fontId="58" fillId="0" borderId="25" xfId="0" applyFont="1" applyFill="1" applyBorder="1" applyAlignment="1">
      <alignment horizontal="center" vertical="center" wrapText="1"/>
    </xf>
    <xf numFmtId="0" fontId="58" fillId="0" borderId="20" xfId="0" applyFont="1" applyFill="1" applyBorder="1" applyAlignment="1">
      <alignment horizontal="center" vertical="center" wrapText="1"/>
    </xf>
    <xf numFmtId="164" fontId="37" fillId="0" borderId="25" xfId="0" applyNumberFormat="1" applyFont="1" applyBorder="1" applyAlignment="1">
      <alignment horizontal="center" vertical="center" wrapText="1"/>
    </xf>
    <xf numFmtId="164" fontId="37" fillId="0" borderId="20" xfId="0" applyNumberFormat="1" applyFont="1" applyBorder="1" applyAlignment="1">
      <alignment horizontal="center" vertical="center" wrapText="1"/>
    </xf>
    <xf numFmtId="164" fontId="13" fillId="0" borderId="45" xfId="0" applyNumberFormat="1" applyFont="1" applyBorder="1" applyAlignment="1">
      <alignment horizontal="center" vertical="center" wrapText="1"/>
    </xf>
    <xf numFmtId="164" fontId="13" fillId="0" borderId="48" xfId="0" applyNumberFormat="1" applyFont="1" applyBorder="1" applyAlignment="1">
      <alignment horizontal="center" vertical="center" wrapText="1"/>
    </xf>
    <xf numFmtId="164" fontId="13" fillId="5" borderId="45" xfId="0" applyNumberFormat="1" applyFont="1" applyFill="1" applyBorder="1" applyAlignment="1">
      <alignment horizontal="center" vertical="center" wrapText="1"/>
    </xf>
    <xf numFmtId="164" fontId="13" fillId="0" borderId="110" xfId="0" applyNumberFormat="1" applyFont="1" applyBorder="1" applyAlignment="1">
      <alignment horizontal="center" vertical="center" wrapText="1"/>
    </xf>
    <xf numFmtId="0" fontId="10" fillId="4" borderId="104" xfId="0" applyFont="1" applyFill="1" applyBorder="1" applyAlignment="1">
      <alignment horizontal="center" vertical="center" wrapText="1"/>
    </xf>
    <xf numFmtId="0" fontId="60" fillId="4" borderId="113" xfId="0" applyFont="1" applyFill="1" applyBorder="1" applyAlignment="1">
      <alignment horizontal="center" vertical="center" wrapText="1"/>
    </xf>
    <xf numFmtId="0" fontId="60" fillId="4" borderId="114" xfId="0" applyFont="1" applyFill="1" applyBorder="1" applyAlignment="1">
      <alignment horizontal="center" vertical="center" wrapText="1"/>
    </xf>
    <xf numFmtId="0" fontId="14" fillId="0" borderId="296" xfId="0" applyFont="1" applyBorder="1" applyAlignment="1">
      <alignment horizontal="center" vertical="center" wrapText="1"/>
    </xf>
    <xf numFmtId="0" fontId="14" fillId="0" borderId="298" xfId="0" applyFont="1" applyBorder="1" applyAlignment="1">
      <alignment horizontal="center" vertical="center" wrapText="1"/>
    </xf>
    <xf numFmtId="0" fontId="14" fillId="0" borderId="300" xfId="0" applyFont="1" applyBorder="1" applyAlignment="1">
      <alignment horizontal="center" vertical="center" wrapText="1"/>
    </xf>
    <xf numFmtId="164" fontId="13" fillId="0" borderId="297" xfId="0" applyNumberFormat="1" applyFont="1" applyBorder="1" applyAlignment="1">
      <alignment horizontal="center" vertical="center" wrapText="1"/>
    </xf>
    <xf numFmtId="164" fontId="13" fillId="0" borderId="299" xfId="0" applyNumberFormat="1" applyFont="1" applyBorder="1" applyAlignment="1">
      <alignment horizontal="center" vertical="center" wrapText="1"/>
    </xf>
    <xf numFmtId="164" fontId="13" fillId="0" borderId="301" xfId="0" applyNumberFormat="1" applyFont="1" applyBorder="1" applyAlignment="1">
      <alignment horizontal="center" vertical="center" wrapText="1"/>
    </xf>
    <xf numFmtId="0" fontId="58" fillId="0" borderId="255" xfId="0" applyFont="1" applyFill="1" applyBorder="1" applyAlignment="1">
      <alignment horizontal="center" vertical="center" wrapText="1"/>
    </xf>
    <xf numFmtId="0" fontId="58" fillId="0" borderId="256" xfId="0" applyFont="1" applyFill="1" applyBorder="1" applyAlignment="1">
      <alignment horizontal="center" vertical="center" wrapText="1"/>
    </xf>
    <xf numFmtId="0" fontId="58" fillId="0" borderId="275" xfId="0" applyFont="1" applyFill="1" applyBorder="1" applyAlignment="1">
      <alignment horizontal="center" vertical="center" wrapText="1"/>
    </xf>
    <xf numFmtId="164" fontId="37" fillId="0" borderId="255" xfId="0" applyNumberFormat="1" applyFont="1" applyBorder="1" applyAlignment="1">
      <alignment horizontal="center" vertical="center" wrapText="1"/>
    </xf>
    <xf numFmtId="164" fontId="37" fillId="0" borderId="256" xfId="0" applyNumberFormat="1" applyFont="1" applyBorder="1" applyAlignment="1">
      <alignment horizontal="center" vertical="center" wrapText="1"/>
    </xf>
    <xf numFmtId="164" fontId="37" fillId="0" borderId="275" xfId="0" applyNumberFormat="1" applyFont="1" applyBorder="1" applyAlignment="1">
      <alignment horizontal="center" vertical="center" wrapText="1"/>
    </xf>
    <xf numFmtId="164" fontId="13" fillId="0" borderId="43" xfId="0" applyNumberFormat="1" applyFont="1" applyBorder="1" applyAlignment="1">
      <alignment horizontal="center" vertical="center" wrapText="1"/>
    </xf>
    <xf numFmtId="0" fontId="14" fillId="0" borderId="304" xfId="0" applyFont="1" applyBorder="1" applyAlignment="1">
      <alignment horizontal="center" vertical="center" wrapText="1"/>
    </xf>
    <xf numFmtId="0" fontId="14" fillId="0" borderId="308" xfId="0" applyFont="1" applyBorder="1" applyAlignment="1">
      <alignment horizontal="center" vertical="center" wrapText="1"/>
    </xf>
    <xf numFmtId="164" fontId="13" fillId="0" borderId="305" xfId="0" applyNumberFormat="1" applyFont="1" applyBorder="1" applyAlignment="1">
      <alignment horizontal="center" vertical="center" wrapText="1"/>
    </xf>
    <xf numFmtId="164" fontId="13" fillId="0" borderId="309" xfId="0" applyNumberFormat="1" applyFont="1" applyBorder="1" applyAlignment="1">
      <alignment horizontal="center" vertical="center" wrapText="1"/>
    </xf>
    <xf numFmtId="0" fontId="14" fillId="0" borderId="259" xfId="0" applyFont="1" applyBorder="1" applyAlignment="1">
      <alignment horizontal="center" vertical="center" wrapText="1"/>
    </xf>
    <xf numFmtId="0" fontId="14" fillId="0" borderId="256" xfId="0" applyFont="1" applyBorder="1" applyAlignment="1">
      <alignment horizontal="center" vertical="center" wrapText="1"/>
    </xf>
    <xf numFmtId="0" fontId="14" fillId="0" borderId="260" xfId="0" applyFont="1" applyBorder="1" applyAlignment="1">
      <alignment horizontal="center" vertical="center" wrapText="1"/>
    </xf>
    <xf numFmtId="164" fontId="13" fillId="0" borderId="312" xfId="0" applyNumberFormat="1" applyFont="1" applyBorder="1" applyAlignment="1">
      <alignment horizontal="center" vertical="center" wrapText="1"/>
    </xf>
    <xf numFmtId="164" fontId="13" fillId="0" borderId="313" xfId="0" applyNumberFormat="1" applyFont="1" applyBorder="1" applyAlignment="1">
      <alignment horizontal="center" vertical="center" wrapText="1"/>
    </xf>
    <xf numFmtId="164" fontId="13" fillId="0" borderId="318" xfId="0" applyNumberFormat="1" applyFont="1" applyBorder="1" applyAlignment="1">
      <alignment horizontal="center" vertical="center" wrapText="1"/>
    </xf>
    <xf numFmtId="0" fontId="14" fillId="0" borderId="5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51" xfId="0" applyFont="1" applyBorder="1" applyAlignment="1">
      <alignment horizontal="center" vertical="center" wrapText="1"/>
    </xf>
    <xf numFmtId="164" fontId="13" fillId="0" borderId="296" xfId="0" applyNumberFormat="1" applyFont="1" applyBorder="1" applyAlignment="1">
      <alignment horizontal="center" vertical="center" wrapText="1"/>
    </xf>
    <xf numFmtId="164" fontId="13" fillId="0" borderId="298" xfId="0" applyNumberFormat="1" applyFont="1" applyBorder="1" applyAlignment="1">
      <alignment horizontal="center" vertical="center" wrapText="1"/>
    </xf>
    <xf numFmtId="164" fontId="13" fillId="0" borderId="311" xfId="0" applyNumberFormat="1" applyFont="1" applyBorder="1" applyAlignment="1">
      <alignment horizontal="center" vertical="center" wrapText="1"/>
    </xf>
    <xf numFmtId="0" fontId="14" fillId="0" borderId="275" xfId="0" applyFont="1" applyBorder="1" applyAlignment="1">
      <alignment horizontal="center" vertical="center" wrapText="1"/>
    </xf>
    <xf numFmtId="164" fontId="13" fillId="0" borderId="314" xfId="0" applyNumberFormat="1" applyFont="1" applyBorder="1" applyAlignment="1">
      <alignment horizontal="center" vertical="center" wrapText="1"/>
    </xf>
    <xf numFmtId="164" fontId="53" fillId="0" borderId="312" xfId="0" applyNumberFormat="1" applyFont="1" applyBorder="1" applyAlignment="1">
      <alignment horizontal="center" vertical="center"/>
    </xf>
    <xf numFmtId="164" fontId="53" fillId="0" borderId="313" xfId="0" applyNumberFormat="1" applyFont="1" applyBorder="1" applyAlignment="1">
      <alignment horizontal="center" vertical="center"/>
    </xf>
    <xf numFmtId="164" fontId="53" fillId="0" borderId="314" xfId="0" applyNumberFormat="1" applyFont="1" applyBorder="1" applyAlignment="1">
      <alignment horizontal="center" vertical="center"/>
    </xf>
    <xf numFmtId="0" fontId="58" fillId="0" borderId="255" xfId="0" applyFont="1" applyBorder="1" applyAlignment="1">
      <alignment horizontal="center" vertical="center" wrapText="1"/>
    </xf>
    <xf numFmtId="0" fontId="58" fillId="0" borderId="256" xfId="0" applyFont="1" applyBorder="1" applyAlignment="1">
      <alignment horizontal="center" vertical="center" wrapText="1"/>
    </xf>
    <xf numFmtId="0" fontId="58" fillId="0" borderId="275" xfId="0" applyFont="1" applyBorder="1" applyAlignment="1">
      <alignment horizontal="center" vertical="center" wrapText="1"/>
    </xf>
    <xf numFmtId="164" fontId="57" fillId="0" borderId="255" xfId="0" applyNumberFormat="1" applyFont="1" applyBorder="1" applyAlignment="1">
      <alignment horizontal="center" vertical="center"/>
    </xf>
    <xf numFmtId="164" fontId="57" fillId="0" borderId="256" xfId="0" applyNumberFormat="1" applyFont="1" applyBorder="1" applyAlignment="1">
      <alignment horizontal="center" vertical="center"/>
    </xf>
    <xf numFmtId="164" fontId="57" fillId="0" borderId="275" xfId="0" applyNumberFormat="1" applyFont="1" applyBorder="1" applyAlignment="1">
      <alignment horizontal="center" vertical="center"/>
    </xf>
    <xf numFmtId="0" fontId="14" fillId="0" borderId="255" xfId="0" applyFont="1" applyBorder="1" applyAlignment="1">
      <alignment horizontal="center" vertical="center" wrapText="1"/>
    </xf>
    <xf numFmtId="164" fontId="53" fillId="0" borderId="316" xfId="0" applyNumberFormat="1" applyFont="1" applyBorder="1" applyAlignment="1">
      <alignment horizontal="center" vertical="center"/>
    </xf>
    <xf numFmtId="164" fontId="53" fillId="0" borderId="318" xfId="0" applyNumberFormat="1" applyFont="1" applyBorder="1" applyAlignment="1">
      <alignment horizontal="center" vertical="center"/>
    </xf>
    <xf numFmtId="164" fontId="53" fillId="0" borderId="296" xfId="0" applyNumberFormat="1" applyFont="1" applyBorder="1" applyAlignment="1">
      <alignment horizontal="center" vertical="center"/>
    </xf>
    <xf numFmtId="164" fontId="53" fillId="0" borderId="311" xfId="0" applyNumberFormat="1" applyFont="1" applyBorder="1" applyAlignment="1">
      <alignment horizontal="center" vertical="center"/>
    </xf>
    <xf numFmtId="164" fontId="13" fillId="0" borderId="316" xfId="0" applyNumberFormat="1" applyFont="1" applyBorder="1" applyAlignment="1">
      <alignment horizontal="center" vertical="center" wrapText="1"/>
    </xf>
    <xf numFmtId="164" fontId="13" fillId="0" borderId="319" xfId="0" applyNumberFormat="1" applyFont="1" applyBorder="1" applyAlignment="1">
      <alignment horizontal="center" vertical="center" wrapText="1"/>
    </xf>
    <xf numFmtId="164" fontId="53" fillId="0" borderId="298" xfId="0" applyNumberFormat="1" applyFont="1" applyBorder="1" applyAlignment="1">
      <alignment horizontal="center" vertical="center"/>
    </xf>
    <xf numFmtId="0" fontId="58" fillId="0" borderId="321" xfId="0" applyFont="1" applyBorder="1" applyAlignment="1">
      <alignment horizontal="center" vertical="center" wrapText="1"/>
    </xf>
    <xf numFmtId="0" fontId="58" fillId="0" borderId="322" xfId="0" applyFont="1" applyBorder="1" applyAlignment="1">
      <alignment horizontal="center" vertical="center" wrapText="1"/>
    </xf>
    <xf numFmtId="0" fontId="58" fillId="0" borderId="323" xfId="0" applyFont="1" applyBorder="1" applyAlignment="1">
      <alignment horizontal="center" vertical="center" wrapText="1"/>
    </xf>
    <xf numFmtId="164" fontId="57" fillId="0" borderId="321" xfId="0" applyNumberFormat="1" applyFont="1" applyBorder="1" applyAlignment="1">
      <alignment horizontal="center" vertical="center"/>
    </xf>
    <xf numFmtId="164" fontId="57" fillId="0" borderId="322" xfId="0" applyNumberFormat="1" applyFont="1" applyBorder="1" applyAlignment="1">
      <alignment horizontal="center" vertical="center"/>
    </xf>
    <xf numFmtId="164" fontId="57" fillId="0" borderId="323" xfId="0" applyNumberFormat="1" applyFont="1" applyBorder="1" applyAlignment="1">
      <alignment horizontal="center" vertical="center"/>
    </xf>
    <xf numFmtId="0" fontId="14" fillId="0" borderId="257" xfId="0" applyFont="1" applyBorder="1" applyAlignment="1">
      <alignment horizontal="center" vertical="center" wrapText="1"/>
    </xf>
    <xf numFmtId="164" fontId="53" fillId="0" borderId="324" xfId="0" applyNumberFormat="1" applyFont="1" applyBorder="1" applyAlignment="1">
      <alignment horizontal="center" vertical="center"/>
    </xf>
    <xf numFmtId="0" fontId="13" fillId="0" borderId="231" xfId="0" applyFont="1" applyFill="1" applyBorder="1" applyAlignment="1">
      <alignment horizontal="center" vertical="center" wrapText="1"/>
    </xf>
    <xf numFmtId="0" fontId="13" fillId="0" borderId="228" xfId="0" applyFont="1" applyFill="1" applyBorder="1" applyAlignment="1">
      <alignment horizontal="center" vertical="center" wrapText="1"/>
    </xf>
    <xf numFmtId="0" fontId="13" fillId="0" borderId="230" xfId="0" applyFont="1" applyFill="1" applyBorder="1" applyAlignment="1">
      <alignment horizontal="center" vertical="center" wrapText="1"/>
    </xf>
    <xf numFmtId="164" fontId="37" fillId="0" borderId="231" xfId="0" applyNumberFormat="1" applyFont="1" applyFill="1" applyBorder="1" applyAlignment="1">
      <alignment horizontal="center" vertical="center" wrapText="1"/>
    </xf>
    <xf numFmtId="0" fontId="8" fillId="0" borderId="231" xfId="0" applyFont="1" applyBorder="1" applyAlignment="1">
      <alignment horizontal="center" vertical="center" wrapText="1"/>
    </xf>
    <xf numFmtId="0" fontId="8" fillId="0" borderId="228" xfId="0" applyFont="1" applyBorder="1" applyAlignment="1">
      <alignment horizontal="center" vertical="center" wrapText="1"/>
    </xf>
    <xf numFmtId="0" fontId="8" fillId="0" borderId="230" xfId="0" applyFont="1" applyBorder="1" applyAlignment="1">
      <alignment horizontal="center" vertical="center" wrapText="1"/>
    </xf>
    <xf numFmtId="164" fontId="53" fillId="0" borderId="231" xfId="0" applyNumberFormat="1" applyFont="1" applyBorder="1" applyAlignment="1">
      <alignment horizontal="center" vertical="center" wrapText="1"/>
    </xf>
    <xf numFmtId="164" fontId="53" fillId="0" borderId="228" xfId="0" applyNumberFormat="1" applyFont="1" applyBorder="1" applyAlignment="1">
      <alignment horizontal="center" vertical="center" wrapText="1"/>
    </xf>
    <xf numFmtId="164" fontId="53" fillId="0" borderId="230" xfId="0" applyNumberFormat="1" applyFont="1" applyBorder="1" applyAlignment="1">
      <alignment horizontal="center" vertical="center" wrapText="1"/>
    </xf>
    <xf numFmtId="164" fontId="57" fillId="0" borderId="326" xfId="0" applyNumberFormat="1" applyFont="1" applyBorder="1" applyAlignment="1">
      <alignment horizontal="center" vertical="center" wrapText="1"/>
    </xf>
    <xf numFmtId="0" fontId="8" fillId="0" borderId="329" xfId="0" applyFont="1" applyBorder="1" applyAlignment="1">
      <alignment horizontal="center" vertical="center" wrapText="1"/>
    </xf>
    <xf numFmtId="0" fontId="8" fillId="0" borderId="327" xfId="0" applyFont="1" applyBorder="1" applyAlignment="1">
      <alignment horizontal="center" vertical="center" wrapText="1"/>
    </xf>
    <xf numFmtId="164" fontId="38" fillId="0" borderId="329" xfId="0" applyNumberFormat="1" applyFont="1" applyFill="1" applyBorder="1" applyAlignment="1">
      <alignment horizontal="center" vertical="center" wrapText="1"/>
    </xf>
    <xf numFmtId="164" fontId="38" fillId="0" borderId="127" xfId="0" applyNumberFormat="1" applyFont="1" applyFill="1" applyBorder="1" applyAlignment="1">
      <alignment horizontal="center" vertical="center" wrapText="1"/>
    </xf>
    <xf numFmtId="164" fontId="38" fillId="0" borderId="327"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334" xfId="0" applyFont="1" applyBorder="1" applyAlignment="1">
      <alignment horizontal="center" vertical="center" wrapText="1"/>
    </xf>
    <xf numFmtId="0" fontId="8" fillId="0" borderId="336" xfId="0" applyFont="1" applyBorder="1" applyAlignment="1">
      <alignment horizontal="center" vertical="center" wrapText="1"/>
    </xf>
    <xf numFmtId="0" fontId="8" fillId="0" borderId="337" xfId="0" applyFont="1" applyBorder="1" applyAlignment="1">
      <alignment horizontal="center" vertical="center" wrapText="1"/>
    </xf>
    <xf numFmtId="164" fontId="53" fillId="0" borderId="335" xfId="0" applyNumberFormat="1" applyFont="1" applyBorder="1" applyAlignment="1">
      <alignment horizontal="center" vertical="center"/>
    </xf>
    <xf numFmtId="164" fontId="53" fillId="0" borderId="326" xfId="0" applyNumberFormat="1" applyFont="1" applyBorder="1" applyAlignment="1">
      <alignment horizontal="center" vertical="center"/>
    </xf>
    <xf numFmtId="164" fontId="53" fillId="0" borderId="338" xfId="0" applyNumberFormat="1" applyFont="1" applyBorder="1" applyAlignment="1">
      <alignment horizontal="center" vertical="center"/>
    </xf>
    <xf numFmtId="0" fontId="45" fillId="0" borderId="15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30" xfId="0" applyFont="1" applyFill="1" applyBorder="1" applyAlignment="1">
      <alignment horizontal="center" vertical="center" wrapText="1"/>
    </xf>
    <xf numFmtId="164" fontId="53" fillId="0" borderId="329" xfId="0" applyNumberFormat="1" applyFont="1" applyBorder="1" applyAlignment="1">
      <alignment horizontal="center" vertical="center" wrapText="1"/>
    </xf>
    <xf numFmtId="164" fontId="53" fillId="0" borderId="327" xfId="0" applyNumberFormat="1" applyFont="1" applyBorder="1" applyAlignment="1">
      <alignment horizontal="center" vertical="center" wrapText="1"/>
    </xf>
    <xf numFmtId="0" fontId="11" fillId="4" borderId="283" xfId="0" applyFont="1" applyFill="1" applyBorder="1" applyAlignment="1">
      <alignment horizontal="center" vertical="center" wrapText="1"/>
    </xf>
    <xf numFmtId="0" fontId="11" fillId="4" borderId="284" xfId="0" applyFont="1" applyFill="1" applyBorder="1" applyAlignment="1">
      <alignment horizontal="center" vertical="center" wrapText="1"/>
    </xf>
    <xf numFmtId="0" fontId="13" fillId="0" borderId="330" xfId="0" applyFont="1" applyFill="1" applyBorder="1" applyAlignment="1">
      <alignment horizontal="center" vertical="center" wrapText="1"/>
    </xf>
    <xf numFmtId="164" fontId="37" fillId="0" borderId="326" xfId="0" applyNumberFormat="1" applyFont="1" applyFill="1" applyBorder="1" applyAlignment="1">
      <alignment horizontal="center" vertical="center" wrapText="1"/>
    </xf>
    <xf numFmtId="164" fontId="37" fillId="0" borderId="331" xfId="0" applyNumberFormat="1" applyFont="1" applyFill="1" applyBorder="1" applyAlignment="1">
      <alignment horizontal="center" vertical="center" wrapText="1"/>
    </xf>
    <xf numFmtId="0" fontId="64" fillId="0" borderId="152" xfId="0" applyFont="1" applyBorder="1" applyAlignment="1">
      <alignment horizontal="center" vertical="center" wrapText="1"/>
    </xf>
    <xf numFmtId="0" fontId="64" fillId="0" borderId="127" xfId="0" applyFont="1" applyBorder="1" applyAlignment="1">
      <alignment horizontal="center" vertical="center" wrapText="1"/>
    </xf>
    <xf numFmtId="0" fontId="64" fillId="0" borderId="145" xfId="0" applyFont="1" applyBorder="1" applyAlignment="1">
      <alignment horizontal="center" vertical="center" wrapText="1"/>
    </xf>
    <xf numFmtId="164" fontId="38" fillId="0" borderId="145" xfId="0" applyNumberFormat="1" applyFont="1" applyFill="1" applyBorder="1" applyAlignment="1">
      <alignment horizontal="center" vertical="center" wrapText="1"/>
    </xf>
    <xf numFmtId="0" fontId="8" fillId="0" borderId="332" xfId="0" applyFont="1" applyBorder="1" applyAlignment="1">
      <alignment horizontal="center" vertical="center" wrapText="1"/>
    </xf>
    <xf numFmtId="164" fontId="38" fillId="0" borderId="332"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252" xfId="0" applyBorder="1" applyAlignment="1">
      <alignment horizontal="center" vertical="center"/>
    </xf>
    <xf numFmtId="0" fontId="0" fillId="0" borderId="253" xfId="0" applyBorder="1" applyAlignment="1">
      <alignment horizontal="center" vertical="center"/>
    </xf>
    <xf numFmtId="0" fontId="10" fillId="4" borderId="341" xfId="0" applyFont="1" applyFill="1" applyBorder="1" applyAlignment="1">
      <alignment horizontal="center" vertical="center" wrapText="1"/>
    </xf>
    <xf numFmtId="0" fontId="9" fillId="4" borderId="348" xfId="0" applyFont="1" applyFill="1" applyBorder="1" applyAlignment="1">
      <alignment vertical="center"/>
    </xf>
    <xf numFmtId="0" fontId="10" fillId="4" borderId="342" xfId="0" applyFont="1" applyFill="1" applyBorder="1" applyAlignment="1">
      <alignment horizontal="center" vertical="center" wrapText="1"/>
    </xf>
    <xf numFmtId="0" fontId="9" fillId="4" borderId="349" xfId="0" applyFont="1" applyFill="1" applyBorder="1" applyAlignment="1">
      <alignment vertical="center"/>
    </xf>
    <xf numFmtId="0" fontId="10" fillId="4" borderId="343" xfId="0" applyFont="1" applyFill="1" applyBorder="1" applyAlignment="1">
      <alignment horizontal="center" vertical="center" wrapText="1"/>
    </xf>
    <xf numFmtId="0" fontId="12" fillId="4" borderId="350" xfId="0" applyFont="1" applyFill="1" applyBorder="1" applyAlignment="1">
      <alignment horizontal="center" vertical="center"/>
    </xf>
    <xf numFmtId="0" fontId="11" fillId="10" borderId="342" xfId="0" applyFont="1" applyFill="1" applyBorder="1" applyAlignment="1">
      <alignment horizontal="center" vertical="center" wrapText="1"/>
    </xf>
    <xf numFmtId="0" fontId="11" fillId="10" borderId="349" xfId="0" applyFont="1" applyFill="1" applyBorder="1" applyAlignment="1">
      <alignment horizontal="center" vertical="center" wrapText="1"/>
    </xf>
    <xf numFmtId="0" fontId="11" fillId="10" borderId="344" xfId="0" applyFont="1" applyFill="1" applyBorder="1" applyAlignment="1">
      <alignment horizontal="center" vertical="center" wrapText="1"/>
    </xf>
    <xf numFmtId="0" fontId="11" fillId="10" borderId="351" xfId="0" applyFont="1" applyFill="1" applyBorder="1" applyAlignment="1">
      <alignment horizontal="center" vertical="center" wrapText="1"/>
    </xf>
    <xf numFmtId="0" fontId="11" fillId="11" borderId="345" xfId="0" applyFont="1" applyFill="1" applyBorder="1" applyAlignment="1">
      <alignment horizontal="center" vertical="center" wrapText="1"/>
    </xf>
    <xf numFmtId="0" fontId="11" fillId="11" borderId="352" xfId="0" applyFont="1" applyFill="1" applyBorder="1" applyAlignment="1">
      <alignment horizontal="center" vertical="center" wrapText="1"/>
    </xf>
    <xf numFmtId="0" fontId="11" fillId="11" borderId="346" xfId="0" applyFont="1" applyFill="1" applyBorder="1" applyAlignment="1">
      <alignment horizontal="center" vertical="center" wrapText="1"/>
    </xf>
    <xf numFmtId="0" fontId="11" fillId="11" borderId="353" xfId="0" applyFont="1" applyFill="1" applyBorder="1" applyAlignment="1">
      <alignment horizontal="center" vertical="center" wrapText="1"/>
    </xf>
    <xf numFmtId="0" fontId="11" fillId="11" borderId="347" xfId="0" applyFont="1" applyFill="1" applyBorder="1" applyAlignment="1">
      <alignment horizontal="center" vertical="center" wrapText="1"/>
    </xf>
    <xf numFmtId="0" fontId="11" fillId="11" borderId="354" xfId="0" applyFont="1" applyFill="1" applyBorder="1" applyAlignment="1">
      <alignment horizontal="center" vertical="center" wrapText="1"/>
    </xf>
    <xf numFmtId="0" fontId="68" fillId="0" borderId="80" xfId="0" applyFont="1" applyFill="1" applyBorder="1" applyAlignment="1">
      <alignment horizontal="center" vertical="center" wrapText="1"/>
    </xf>
    <xf numFmtId="0" fontId="13" fillId="0" borderId="355"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38" fillId="0" borderId="355" xfId="0" applyFont="1" applyBorder="1" applyAlignment="1">
      <alignment horizontal="center" vertical="center" wrapText="1"/>
    </xf>
    <xf numFmtId="0" fontId="38" fillId="0" borderId="20" xfId="0" applyFont="1" applyBorder="1" applyAlignment="1">
      <alignment horizontal="center" vertical="center" wrapText="1"/>
    </xf>
    <xf numFmtId="0" fontId="13" fillId="0" borderId="15" xfId="0" applyFont="1" applyFill="1" applyBorder="1" applyAlignment="1">
      <alignment horizontal="center" vertical="center" wrapText="1"/>
    </xf>
    <xf numFmtId="0" fontId="13" fillId="0" borderId="49"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66" fillId="0" borderId="49" xfId="0" applyFont="1" applyBorder="1" applyAlignment="1">
      <alignment horizontal="center" vertical="center" wrapText="1"/>
    </xf>
    <xf numFmtId="0" fontId="65" fillId="0" borderId="25" xfId="0" applyFont="1" applyBorder="1" applyAlignment="1">
      <alignment horizontal="center" vertical="center" wrapText="1"/>
    </xf>
    <xf numFmtId="0" fontId="65" fillId="0" borderId="49" xfId="0" applyFont="1" applyBorder="1" applyAlignment="1">
      <alignment horizontal="center" vertical="center" wrapText="1"/>
    </xf>
    <xf numFmtId="164" fontId="13" fillId="0" borderId="49" xfId="0" applyNumberFormat="1" applyFont="1" applyBorder="1" applyAlignment="1">
      <alignment horizontal="center" vertical="center" wrapText="1"/>
    </xf>
    <xf numFmtId="0" fontId="13" fillId="0" borderId="5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51" xfId="0" applyFont="1" applyBorder="1" applyAlignment="1">
      <alignment horizontal="center" vertical="center" wrapText="1"/>
    </xf>
    <xf numFmtId="164" fontId="13" fillId="0" borderId="51" xfId="0" applyNumberFormat="1" applyFont="1" applyBorder="1" applyAlignment="1">
      <alignment horizontal="center" vertical="center" wrapText="1"/>
    </xf>
    <xf numFmtId="0" fontId="37" fillId="0" borderId="145" xfId="0" applyFont="1" applyFill="1" applyBorder="1" applyAlignment="1">
      <alignment horizontal="center" vertical="center" wrapText="1"/>
    </xf>
    <xf numFmtId="0" fontId="37" fillId="0" borderId="263" xfId="0" applyFont="1" applyFill="1" applyBorder="1" applyAlignment="1">
      <alignment horizontal="center" vertical="center" wrapText="1"/>
    </xf>
    <xf numFmtId="164" fontId="37" fillId="0" borderId="145" xfId="0" applyNumberFormat="1" applyFont="1" applyBorder="1" applyAlignment="1">
      <alignment horizontal="center" vertical="center" wrapText="1"/>
    </xf>
    <xf numFmtId="164" fontId="57" fillId="0" borderId="263" xfId="0" applyNumberFormat="1" applyFont="1" applyBorder="1" applyAlignment="1">
      <alignment horizontal="center" vertical="center" wrapText="1"/>
    </xf>
    <xf numFmtId="164" fontId="65" fillId="0" borderId="263" xfId="0" applyNumberFormat="1" applyFont="1" applyBorder="1" applyAlignment="1">
      <alignment horizontal="center" vertical="center" wrapText="1"/>
    </xf>
    <xf numFmtId="164" fontId="13" fillId="0" borderId="145" xfId="0" applyNumberFormat="1" applyFont="1" applyBorder="1" applyAlignment="1">
      <alignment horizontal="center" vertical="center" wrapText="1"/>
    </xf>
    <xf numFmtId="0" fontId="11" fillId="4" borderId="14" xfId="0" applyFont="1" applyFill="1" applyBorder="1" applyAlignment="1">
      <alignment horizontal="center" vertical="center" wrapText="1"/>
    </xf>
    <xf numFmtId="0" fontId="0" fillId="4" borderId="18" xfId="0" applyFill="1" applyBorder="1" applyAlignment="1">
      <alignment horizontal="center" vertical="center" wrapText="1"/>
    </xf>
    <xf numFmtId="0" fontId="0" fillId="0" borderId="6" xfId="0" applyBorder="1" applyAlignment="1">
      <alignment horizontal="center" vertical="center"/>
    </xf>
    <xf numFmtId="0" fontId="13" fillId="0" borderId="257" xfId="0" applyFont="1" applyFill="1" applyBorder="1" applyAlignment="1">
      <alignment horizontal="center" vertical="center" wrapText="1"/>
    </xf>
    <xf numFmtId="164" fontId="53" fillId="0" borderId="25" xfId="0" applyNumberFormat="1" applyFont="1" applyBorder="1" applyAlignment="1">
      <alignment horizontal="center" vertical="center" wrapText="1"/>
    </xf>
    <xf numFmtId="164" fontId="53" fillId="0" borderId="49" xfId="0" applyNumberFormat="1" applyFont="1" applyBorder="1" applyAlignment="1">
      <alignment horizontal="center" vertical="center" wrapText="1"/>
    </xf>
    <xf numFmtId="164" fontId="8" fillId="0" borderId="49" xfId="0" applyNumberFormat="1" applyFont="1" applyBorder="1" applyAlignment="1">
      <alignment horizontal="center" vertical="center" wrapText="1"/>
    </xf>
    <xf numFmtId="0" fontId="14" fillId="0" borderId="117" xfId="0" applyFont="1" applyBorder="1" applyAlignment="1">
      <alignment horizontal="center" vertical="center" wrapText="1"/>
    </xf>
    <xf numFmtId="0" fontId="14" fillId="0" borderId="417" xfId="0" applyFont="1" applyBorder="1" applyAlignment="1">
      <alignment horizontal="center" vertical="center" wrapText="1"/>
    </xf>
    <xf numFmtId="164" fontId="53" fillId="0" borderId="20" xfId="0" applyNumberFormat="1" applyFont="1" applyBorder="1" applyAlignment="1">
      <alignment horizontal="center" vertical="center" wrapText="1"/>
    </xf>
    <xf numFmtId="0" fontId="14" fillId="0" borderId="26" xfId="0" applyFont="1" applyBorder="1" applyAlignment="1">
      <alignment horizontal="center" vertical="top" wrapText="1"/>
    </xf>
    <xf numFmtId="164" fontId="8" fillId="0" borderId="19" xfId="0" applyNumberFormat="1" applyFont="1" applyBorder="1" applyAlignment="1">
      <alignment horizontal="center" vertical="center" wrapText="1"/>
    </xf>
    <xf numFmtId="0" fontId="5" fillId="2" borderId="416" xfId="0" applyFont="1" applyFill="1" applyBorder="1" applyAlignment="1">
      <alignment horizontal="center" vertical="center"/>
    </xf>
  </cellXfs>
  <cellStyles count="2">
    <cellStyle name="Millares [0]" xfId="1" builtinId="6"/>
    <cellStyle name="Normal" xfId="0" builtinId="0"/>
  </cellStyles>
  <dxfs count="942">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val="0"/>
        <i/>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image" Target="NULL"/><Relationship Id="rId7" Type="http://schemas.openxmlformats.org/officeDocument/2006/relationships/hyperlink" Target="#Inicio!A1"/><Relationship Id="rId2" Type="http://schemas.openxmlformats.org/officeDocument/2006/relationships/image" Target="../media/image1.png"/><Relationship Id="rId1" Type="http://schemas.openxmlformats.org/officeDocument/2006/relationships/hyperlink" Target="#Gr&#225;ficas!A1"/><Relationship Id="rId6" Type="http://schemas.openxmlformats.org/officeDocument/2006/relationships/image" Target="NULL"/><Relationship Id="rId5" Type="http://schemas.openxmlformats.org/officeDocument/2006/relationships/image" Target="../media/image2.png"/><Relationship Id="rId10" Type="http://schemas.openxmlformats.org/officeDocument/2006/relationships/image" Target="../media/image4.png"/><Relationship Id="rId4" Type="http://schemas.openxmlformats.org/officeDocument/2006/relationships/hyperlink" Target="#'Resultados Rutas'!A1"/><Relationship Id="rId9" Type="http://schemas.openxmlformats.org/officeDocument/2006/relationships/image" Target="NULL"/></Relationships>
</file>

<file path=xl/drawings/_rels/drawing10.xml.rels><?xml version="1.0" encoding="UTF-8" standalone="yes"?>
<Relationships xmlns="http://schemas.openxmlformats.org/package/2006/relationships"><Relationship Id="rId3" Type="http://schemas.openxmlformats.org/officeDocument/2006/relationships/image" Target="../media/image34.svg"/><Relationship Id="rId7" Type="http://schemas.openxmlformats.org/officeDocument/2006/relationships/image" Target="../media/image20.png"/><Relationship Id="rId2" Type="http://schemas.openxmlformats.org/officeDocument/2006/relationships/image" Target="../media/image18.png"/><Relationship Id="rId1" Type="http://schemas.openxmlformats.org/officeDocument/2006/relationships/hyperlink" Target="#Inicio!A1"/><Relationship Id="rId6" Type="http://schemas.openxmlformats.org/officeDocument/2006/relationships/image" Target="../media/image60.svg"/><Relationship Id="rId5" Type="http://schemas.openxmlformats.org/officeDocument/2006/relationships/image" Target="../media/image19.png"/><Relationship Id="rId4" Type="http://schemas.openxmlformats.org/officeDocument/2006/relationships/hyperlink" Target="#Gr&#225;ficas!A1"/></Relationships>
</file>

<file path=xl/drawings/_rels/drawing11.xml.rels><?xml version="1.0" encoding="UTF-8" standalone="yes"?>
<Relationships xmlns="http://schemas.openxmlformats.org/package/2006/relationships"><Relationship Id="rId3" Type="http://schemas.openxmlformats.org/officeDocument/2006/relationships/image" Target="../media/image35.svg"/><Relationship Id="rId7" Type="http://schemas.openxmlformats.org/officeDocument/2006/relationships/image" Target="../media/image4.png"/><Relationship Id="rId2" Type="http://schemas.openxmlformats.org/officeDocument/2006/relationships/image" Target="../media/image21.png"/><Relationship Id="rId1" Type="http://schemas.openxmlformats.org/officeDocument/2006/relationships/hyperlink" Target="#Inicio!A1"/><Relationship Id="rId6" Type="http://schemas.openxmlformats.org/officeDocument/2006/relationships/image" Target="../media/image53.svg"/><Relationship Id="rId5" Type="http://schemas.openxmlformats.org/officeDocument/2006/relationships/image" Target="../media/image22.png"/><Relationship Id="rId4" Type="http://schemas.openxmlformats.org/officeDocument/2006/relationships/hyperlink" Target="#Gr&#225;ficas!A1"/></Relationships>
</file>

<file path=xl/drawings/_rels/drawing12.xml.rels><?xml version="1.0" encoding="UTF-8" standalone="yes"?>
<Relationships xmlns="http://schemas.openxmlformats.org/package/2006/relationships"><Relationship Id="rId3" Type="http://schemas.openxmlformats.org/officeDocument/2006/relationships/image" Target="../media/image37.svg"/><Relationship Id="rId2" Type="http://schemas.openxmlformats.org/officeDocument/2006/relationships/image" Target="../media/image23.png"/><Relationship Id="rId1" Type="http://schemas.openxmlformats.org/officeDocument/2006/relationships/hyperlink" Target="#Inicio!A1"/><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6.svg"/><Relationship Id="rId7" Type="http://schemas.openxmlformats.org/officeDocument/2006/relationships/image" Target="../media/image4.png"/><Relationship Id="rId2" Type="http://schemas.openxmlformats.org/officeDocument/2006/relationships/image" Target="../media/image23.png"/><Relationship Id="rId1" Type="http://schemas.openxmlformats.org/officeDocument/2006/relationships/hyperlink" Target="#Inicio!A1"/><Relationship Id="rId6" Type="http://schemas.openxmlformats.org/officeDocument/2006/relationships/image" Target="../media/image54.svg"/><Relationship Id="rId5" Type="http://schemas.openxmlformats.org/officeDocument/2006/relationships/image" Target="../media/image24.png"/><Relationship Id="rId4" Type="http://schemas.openxmlformats.org/officeDocument/2006/relationships/hyperlink" Target="#Gr&#225;ficas!A1"/></Relationships>
</file>

<file path=xl/drawings/_rels/drawing14.xml.rels><?xml version="1.0" encoding="UTF-8" standalone="yes"?>
<Relationships xmlns="http://schemas.openxmlformats.org/package/2006/relationships"><Relationship Id="rId3" Type="http://schemas.openxmlformats.org/officeDocument/2006/relationships/image" Target="../media/image38.svg"/><Relationship Id="rId7" Type="http://schemas.openxmlformats.org/officeDocument/2006/relationships/image" Target="../media/image4.png"/><Relationship Id="rId2" Type="http://schemas.openxmlformats.org/officeDocument/2006/relationships/image" Target="../media/image9.png"/><Relationship Id="rId1" Type="http://schemas.openxmlformats.org/officeDocument/2006/relationships/hyperlink" Target="#Inicio!A1"/><Relationship Id="rId6" Type="http://schemas.openxmlformats.org/officeDocument/2006/relationships/image" Target="../media/image55.svg"/><Relationship Id="rId5" Type="http://schemas.openxmlformats.org/officeDocument/2006/relationships/image" Target="../media/image10.png"/><Relationship Id="rId4" Type="http://schemas.openxmlformats.org/officeDocument/2006/relationships/hyperlink" Target="#Gr&#225;ficas!A1"/></Relationships>
</file>

<file path=xl/drawings/_rels/drawing15.xml.rels><?xml version="1.0" encoding="UTF-8" standalone="yes"?>
<Relationships xmlns="http://schemas.openxmlformats.org/package/2006/relationships"><Relationship Id="rId3" Type="http://schemas.openxmlformats.org/officeDocument/2006/relationships/image" Target="../media/image39.svg"/><Relationship Id="rId7" Type="http://schemas.openxmlformats.org/officeDocument/2006/relationships/image" Target="../media/image4.png"/><Relationship Id="rId2" Type="http://schemas.openxmlformats.org/officeDocument/2006/relationships/image" Target="../media/image25.png"/><Relationship Id="rId1" Type="http://schemas.openxmlformats.org/officeDocument/2006/relationships/hyperlink" Target="#Inicio!A1"/><Relationship Id="rId6" Type="http://schemas.openxmlformats.org/officeDocument/2006/relationships/image" Target="../media/image56.svg"/><Relationship Id="rId5" Type="http://schemas.openxmlformats.org/officeDocument/2006/relationships/image" Target="../media/image24.png"/><Relationship Id="rId4" Type="http://schemas.openxmlformats.org/officeDocument/2006/relationships/hyperlink" Target="#Gr&#225;ficas!A1"/></Relationships>
</file>

<file path=xl/drawings/_rels/drawing2.xml.rels><?xml version="1.0" encoding="UTF-8" standalone="yes"?>
<Relationships xmlns="http://schemas.openxmlformats.org/package/2006/relationships"><Relationship Id="rId3" Type="http://schemas.openxmlformats.org/officeDocument/2006/relationships/image" Target="NULL"/><Relationship Id="rId7"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NULL"/><Relationship Id="rId5" Type="http://schemas.openxmlformats.org/officeDocument/2006/relationships/image" Target="../media/image6.png"/><Relationship Id="rId4" Type="http://schemas.openxmlformats.org/officeDocument/2006/relationships/hyperlink" Target="#Gr&#225;ficas!A1"/></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NULL"/><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Inicio!A1"/><Relationship Id="rId6" Type="http://schemas.openxmlformats.org/officeDocument/2006/relationships/image" Target="NULL"/><Relationship Id="rId5" Type="http://schemas.openxmlformats.org/officeDocument/2006/relationships/image" Target="../media/image8.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4.png"/><Relationship Id="rId2" Type="http://schemas.openxmlformats.org/officeDocument/2006/relationships/image" Target="../media/image9.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10.png"/><Relationship Id="rId4" Type="http://schemas.openxmlformats.org/officeDocument/2006/relationships/hyperlink" Target="#'Gr&#225;ficas '!A1"/></Relationships>
</file>

<file path=xl/drawings/_rels/drawing6.xml.rels><?xml version="1.0" encoding="UTF-8" standalone="yes"?>
<Relationships xmlns="http://schemas.openxmlformats.org/package/2006/relationships"><Relationship Id="rId3" Type="http://schemas.openxmlformats.org/officeDocument/2006/relationships/image" Target="../media/image30.svg"/><Relationship Id="rId7"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50.svg"/><Relationship Id="rId5" Type="http://schemas.openxmlformats.org/officeDocument/2006/relationships/image" Target="../media/image11.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9.png"/><Relationship Id="rId7" Type="http://schemas.openxmlformats.org/officeDocument/2006/relationships/image" Target="../media/image4.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1.svg"/><Relationship Id="rId5" Type="http://schemas.openxmlformats.org/officeDocument/2006/relationships/image" Target="../media/image10.png"/><Relationship Id="rId10" Type="http://schemas.openxmlformats.org/officeDocument/2006/relationships/image" Target="../media/image7.svg"/><Relationship Id="rId4" Type="http://schemas.openxmlformats.org/officeDocument/2006/relationships/image" Target="../media/image31.svg"/><Relationship Id="rId9" Type="http://schemas.openxmlformats.org/officeDocument/2006/relationships/image" Target="../media/image1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2.svg"/><Relationship Id="rId7" Type="http://schemas.openxmlformats.org/officeDocument/2006/relationships/image" Target="../media/image4.png"/><Relationship Id="rId2" Type="http://schemas.openxmlformats.org/officeDocument/2006/relationships/image" Target="../media/image13.png"/><Relationship Id="rId1" Type="http://schemas.openxmlformats.org/officeDocument/2006/relationships/hyperlink" Target="#Inicio!A1"/><Relationship Id="rId6" Type="http://schemas.openxmlformats.org/officeDocument/2006/relationships/image" Target="../media/image52.svg"/><Relationship Id="rId5" Type="http://schemas.openxmlformats.org/officeDocument/2006/relationships/image" Target="../media/image14.png"/><Relationship Id="rId4" Type="http://schemas.openxmlformats.org/officeDocument/2006/relationships/hyperlink" Target="#Gr&#225;ficas!A1"/></Relationships>
</file>

<file path=xl/drawings/_rels/drawing9.xml.rels><?xml version="1.0" encoding="UTF-8" standalone="yes"?>
<Relationships xmlns="http://schemas.openxmlformats.org/package/2006/relationships"><Relationship Id="rId3" Type="http://schemas.openxmlformats.org/officeDocument/2006/relationships/image" Target="../media/image33.svg"/><Relationship Id="rId7" Type="http://schemas.openxmlformats.org/officeDocument/2006/relationships/image" Target="../media/image17.png"/><Relationship Id="rId2" Type="http://schemas.openxmlformats.org/officeDocument/2006/relationships/image" Target="../media/image15.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16.png"/><Relationship Id="rId4" Type="http://schemas.openxmlformats.org/officeDocument/2006/relationships/hyperlink" Target="#Gr&#225;ficas!A1"/></Relationships>
</file>

<file path=xl/drawings/drawing1.xml><?xml version="1.0" encoding="utf-8"?>
<xdr:wsDr xmlns:xdr="http://schemas.openxmlformats.org/drawingml/2006/spreadsheetDrawing" xmlns:a="http://schemas.openxmlformats.org/drawingml/2006/main">
  <xdr:twoCellAnchor editAs="oneCell">
    <xdr:from>
      <xdr:col>17</xdr:col>
      <xdr:colOff>128566</xdr:colOff>
      <xdr:row>15</xdr:row>
      <xdr:rowOff>302665</xdr:rowOff>
    </xdr:from>
    <xdr:to>
      <xdr:col>17</xdr:col>
      <xdr:colOff>128566</xdr:colOff>
      <xdr:row>17</xdr:row>
      <xdr:rowOff>204239</xdr:rowOff>
    </xdr:to>
    <xdr:pic>
      <xdr:nvPicPr>
        <xdr:cNvPr id="2"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0407291" y="5827165"/>
          <a:ext cx="912926" cy="911224"/>
        </a:xfrm>
        <a:prstGeom prst="rect">
          <a:avLst/>
        </a:prstGeom>
      </xdr:spPr>
    </xdr:pic>
    <xdr:clientData/>
  </xdr:twoCellAnchor>
  <xdr:twoCellAnchor editAs="oneCell">
    <xdr:from>
      <xdr:col>17</xdr:col>
      <xdr:colOff>59530</xdr:colOff>
      <xdr:row>20</xdr:row>
      <xdr:rowOff>42331</xdr:rowOff>
    </xdr:from>
    <xdr:to>
      <xdr:col>17</xdr:col>
      <xdr:colOff>59530</xdr:colOff>
      <xdr:row>21</xdr:row>
      <xdr:rowOff>432855</xdr:rowOff>
    </xdr:to>
    <xdr:pic>
      <xdr:nvPicPr>
        <xdr:cNvPr id="3" name="Gráfico 8" descr="Red">
          <a:hlinkClick xmlns:r="http://schemas.openxmlformats.org/officeDocument/2006/relationships" r:id="rId4"/>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20338255" y="8090956"/>
          <a:ext cx="914400" cy="895349"/>
        </a:xfrm>
        <a:prstGeom prst="rect">
          <a:avLst/>
        </a:prstGeom>
      </xdr:spPr>
    </xdr:pic>
    <xdr:clientData/>
  </xdr:twoCellAnchor>
  <xdr:twoCellAnchor editAs="oneCell">
    <xdr:from>
      <xdr:col>17</xdr:col>
      <xdr:colOff>116416</xdr:colOff>
      <xdr:row>25</xdr:row>
      <xdr:rowOff>132293</xdr:rowOff>
    </xdr:from>
    <xdr:to>
      <xdr:col>17</xdr:col>
      <xdr:colOff>116416</xdr:colOff>
      <xdr:row>27</xdr:row>
      <xdr:rowOff>16405</xdr:rowOff>
    </xdr:to>
    <xdr:pic>
      <xdr:nvPicPr>
        <xdr:cNvPr id="4" name="Gráfico 9" descr="Lista de comprobación">
          <a:hlinkClick xmlns:r="http://schemas.openxmlformats.org/officeDocument/2006/relationships" r:id="rId7"/>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20395141" y="10705043"/>
          <a:ext cx="912926" cy="893762"/>
        </a:xfrm>
        <a:prstGeom prst="rect">
          <a:avLst/>
        </a:prstGeom>
      </xdr:spPr>
    </xdr:pic>
    <xdr:clientData/>
  </xdr:twoCellAnchor>
  <xdr:twoCellAnchor editAs="oneCell">
    <xdr:from>
      <xdr:col>8</xdr:col>
      <xdr:colOff>2354036</xdr:colOff>
      <xdr:row>2</xdr:row>
      <xdr:rowOff>68036</xdr:rowOff>
    </xdr:from>
    <xdr:to>
      <xdr:col>8</xdr:col>
      <xdr:colOff>2354036</xdr:colOff>
      <xdr:row>2</xdr:row>
      <xdr:rowOff>1028158</xdr:rowOff>
    </xdr:to>
    <xdr:pic>
      <xdr:nvPicPr>
        <xdr:cNvPr id="5" name="Imagen 4">
          <a:extLst>
            <a:ext uri="{FF2B5EF4-FFF2-40B4-BE49-F238E27FC236}">
              <a16:creationId xmlns:a16="http://schemas.microsoft.com/office/drawing/2014/main" id="{29DA1AAB-6194-4C9F-AD40-CF9E231F033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221311" y="249011"/>
          <a:ext cx="3962420" cy="96012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209021</xdr:colOff>
      <xdr:row>8</xdr:row>
      <xdr:rowOff>84665</xdr:rowOff>
    </xdr:from>
    <xdr:to>
      <xdr:col>10</xdr:col>
      <xdr:colOff>209021</xdr:colOff>
      <xdr:row>11</xdr:row>
      <xdr:rowOff>99318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467821" y="2913590"/>
          <a:ext cx="1166911" cy="1052878"/>
        </a:xfrm>
        <a:prstGeom prst="rect">
          <a:avLst/>
        </a:prstGeom>
      </xdr:spPr>
    </xdr:pic>
    <xdr:clientData/>
  </xdr:twoCellAnchor>
  <xdr:twoCellAnchor editAs="oneCell">
    <xdr:from>
      <xdr:col>10</xdr:col>
      <xdr:colOff>254000</xdr:colOff>
      <xdr:row>12</xdr:row>
      <xdr:rowOff>317501</xdr:rowOff>
    </xdr:from>
    <xdr:to>
      <xdr:col>10</xdr:col>
      <xdr:colOff>254000</xdr:colOff>
      <xdr:row>14</xdr:row>
      <xdr:rowOff>119327</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512800" y="4756151"/>
          <a:ext cx="1100010" cy="1049601"/>
        </a:xfrm>
        <a:prstGeom prst="rect">
          <a:avLst/>
        </a:prstGeom>
      </xdr:spPr>
    </xdr:pic>
    <xdr:clientData/>
  </xdr:twoCellAnchor>
  <xdr:twoCellAnchor editAs="oneCell">
    <xdr:from>
      <xdr:col>5</xdr:col>
      <xdr:colOff>35719</xdr:colOff>
      <xdr:row>1</xdr:row>
      <xdr:rowOff>130969</xdr:rowOff>
    </xdr:from>
    <xdr:to>
      <xdr:col>5</xdr:col>
      <xdr:colOff>35719</xdr:colOff>
      <xdr:row>1</xdr:row>
      <xdr:rowOff>1290384</xdr:rowOff>
    </xdr:to>
    <xdr:pic>
      <xdr:nvPicPr>
        <xdr:cNvPr id="4" name="Imagen 3">
          <a:extLst>
            <a:ext uri="{FF2B5EF4-FFF2-40B4-BE49-F238E27FC236}">
              <a16:creationId xmlns:a16="http://schemas.microsoft.com/office/drawing/2014/main"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12519" y="245269"/>
          <a:ext cx="3775767" cy="11594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69057</xdr:colOff>
      <xdr:row>7</xdr:row>
      <xdr:rowOff>314663</xdr:rowOff>
    </xdr:from>
    <xdr:to>
      <xdr:col>10</xdr:col>
      <xdr:colOff>69057</xdr:colOff>
      <xdr:row>10</xdr:row>
      <xdr:rowOff>62607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566107" y="2848313"/>
          <a:ext cx="1178718" cy="1024294"/>
        </a:xfrm>
        <a:prstGeom prst="rect">
          <a:avLst/>
        </a:prstGeom>
      </xdr:spPr>
    </xdr:pic>
    <xdr:clientData/>
  </xdr:twoCellAnchor>
  <xdr:twoCellAnchor editAs="oneCell">
    <xdr:from>
      <xdr:col>10</xdr:col>
      <xdr:colOff>120064</xdr:colOff>
      <xdr:row>12</xdr:row>
      <xdr:rowOff>411615</xdr:rowOff>
    </xdr:from>
    <xdr:to>
      <xdr:col>10</xdr:col>
      <xdr:colOff>120064</xdr:colOff>
      <xdr:row>14</xdr:row>
      <xdr:rowOff>93547</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4617114" y="5307465"/>
          <a:ext cx="1015276" cy="1024957"/>
        </a:xfrm>
        <a:prstGeom prst="rect">
          <a:avLst/>
        </a:prstGeom>
      </xdr:spPr>
    </xdr:pic>
    <xdr:clientData/>
  </xdr:twoCellAnchor>
  <xdr:twoCellAnchor editAs="oneCell">
    <xdr:from>
      <xdr:col>5</xdr:col>
      <xdr:colOff>785813</xdr:colOff>
      <xdr:row>0</xdr:row>
      <xdr:rowOff>226218</xdr:rowOff>
    </xdr:from>
    <xdr:to>
      <xdr:col>5</xdr:col>
      <xdr:colOff>785813</xdr:colOff>
      <xdr:row>5</xdr:row>
      <xdr:rowOff>56986</xdr:rowOff>
    </xdr:to>
    <xdr:pic>
      <xdr:nvPicPr>
        <xdr:cNvPr id="4" name="Imagen 3">
          <a:extLst>
            <a:ext uri="{FF2B5EF4-FFF2-40B4-BE49-F238E27FC236}">
              <a16:creationId xmlns:a16="http://schemas.microsoft.com/office/drawing/2014/main" id="{5D647A82-1830-4B7A-8072-F94FE0221E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33988" y="226218"/>
          <a:ext cx="3964762" cy="95471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914136</xdr:colOff>
      <xdr:row>114</xdr:row>
      <xdr:rowOff>22489</xdr:rowOff>
    </xdr:from>
    <xdr:to>
      <xdr:col>6</xdr:col>
      <xdr:colOff>914136</xdr:colOff>
      <xdr:row>119</xdr:row>
      <xdr:rowOff>43923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43861" y="70021714"/>
          <a:ext cx="909357" cy="926309"/>
        </a:xfrm>
        <a:prstGeom prst="rect">
          <a:avLst/>
        </a:prstGeom>
      </xdr:spPr>
    </xdr:pic>
    <xdr:clientData/>
  </xdr:twoCellAnchor>
  <xdr:twoCellAnchor editAs="oneCell">
    <xdr:from>
      <xdr:col>6</xdr:col>
      <xdr:colOff>67236</xdr:colOff>
      <xdr:row>1</xdr:row>
      <xdr:rowOff>123265</xdr:rowOff>
    </xdr:from>
    <xdr:to>
      <xdr:col>6</xdr:col>
      <xdr:colOff>67236</xdr:colOff>
      <xdr:row>1</xdr:row>
      <xdr:rowOff>1080364</xdr:rowOff>
    </xdr:to>
    <xdr:pic>
      <xdr:nvPicPr>
        <xdr:cNvPr id="3" name="Imagen 2">
          <a:extLst>
            <a:ext uri="{FF2B5EF4-FFF2-40B4-BE49-F238E27FC236}">
              <a16:creationId xmlns:a16="http://schemas.microsoft.com/office/drawing/2014/main" id="{3B03806A-0587-4F19-A9C7-4C6E3BFA1A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96961" y="247090"/>
          <a:ext cx="3956078" cy="9570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10</xdr:col>
      <xdr:colOff>283369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923169" y="2536031"/>
          <a:ext cx="914400" cy="916781"/>
        </a:xfrm>
        <a:prstGeom prst="rect">
          <a:avLst/>
        </a:prstGeom>
      </xdr:spPr>
    </xdr:pic>
    <xdr:clientData/>
  </xdr:twoCellAnchor>
  <xdr:twoCellAnchor editAs="oneCell">
    <xdr:from>
      <xdr:col>10</xdr:col>
      <xdr:colOff>666750</xdr:colOff>
      <xdr:row>11</xdr:row>
      <xdr:rowOff>333374</xdr:rowOff>
    </xdr:from>
    <xdr:to>
      <xdr:col>11</xdr:col>
      <xdr:colOff>0</xdr:colOff>
      <xdr:row>13</xdr:row>
      <xdr:rowOff>104774</xdr:rowOff>
    </xdr:to>
    <xdr:pic>
      <xdr:nvPicPr>
        <xdr:cNvPr id="3"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925550" y="4895849"/>
          <a:ext cx="962025" cy="914400"/>
        </a:xfrm>
        <a:prstGeom prst="rect">
          <a:avLst/>
        </a:prstGeom>
      </xdr:spPr>
    </xdr:pic>
    <xdr:clientData/>
  </xdr:twoCellAnchor>
  <xdr:twoCellAnchor editAs="oneCell">
    <xdr:from>
      <xdr:col>5</xdr:col>
      <xdr:colOff>35718</xdr:colOff>
      <xdr:row>1</xdr:row>
      <xdr:rowOff>83344</xdr:rowOff>
    </xdr:from>
    <xdr:to>
      <xdr:col>5</xdr:col>
      <xdr:colOff>35718</xdr:colOff>
      <xdr:row>1</xdr:row>
      <xdr:rowOff>1040443</xdr:rowOff>
    </xdr:to>
    <xdr:pic>
      <xdr:nvPicPr>
        <xdr:cNvPr id="4" name="Imagen 3">
          <a:extLst>
            <a:ext uri="{FF2B5EF4-FFF2-40B4-BE49-F238E27FC236}">
              <a16:creationId xmlns:a16="http://schemas.microsoft.com/office/drawing/2014/main" id="{B96702E9-E64F-475B-9317-F4FA1DB6E07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93518" y="197644"/>
          <a:ext cx="3962382" cy="9570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280988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39763" y="2536031"/>
          <a:ext cx="914400" cy="912018"/>
        </a:xfrm>
        <a:prstGeom prst="rect">
          <a:avLst/>
        </a:prstGeom>
      </xdr:spPr>
    </xdr:pic>
    <xdr:clientData/>
  </xdr:twoCellAnchor>
  <xdr:twoCellAnchor editAs="oneCell">
    <xdr:from>
      <xdr:col>10</xdr:col>
      <xdr:colOff>714375</xdr:colOff>
      <xdr:row>10</xdr:row>
      <xdr:rowOff>0</xdr:rowOff>
    </xdr:from>
    <xdr:to>
      <xdr:col>11</xdr:col>
      <xdr:colOff>0</xdr:colOff>
      <xdr:row>11</xdr:row>
      <xdr:rowOff>218547</xdr:rowOff>
    </xdr:to>
    <xdr:pic>
      <xdr:nvPicPr>
        <xdr:cNvPr id="3"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344525" y="4086225"/>
          <a:ext cx="962025" cy="913872"/>
        </a:xfrm>
        <a:prstGeom prst="rect">
          <a:avLst/>
        </a:prstGeom>
      </xdr:spPr>
    </xdr:pic>
    <xdr:clientData/>
  </xdr:twoCellAnchor>
  <xdr:twoCellAnchor editAs="oneCell">
    <xdr:from>
      <xdr:col>5</xdr:col>
      <xdr:colOff>158750</xdr:colOff>
      <xdr:row>1</xdr:row>
      <xdr:rowOff>63500</xdr:rowOff>
    </xdr:from>
    <xdr:to>
      <xdr:col>5</xdr:col>
      <xdr:colOff>158750</xdr:colOff>
      <xdr:row>1</xdr:row>
      <xdr:rowOff>1020599</xdr:rowOff>
    </xdr:to>
    <xdr:pic>
      <xdr:nvPicPr>
        <xdr:cNvPr id="4" name="Imagen 3">
          <a:extLst>
            <a:ext uri="{FF2B5EF4-FFF2-40B4-BE49-F238E27FC236}">
              <a16:creationId xmlns:a16="http://schemas.microsoft.com/office/drawing/2014/main"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5525" y="149225"/>
          <a:ext cx="3955766" cy="9570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10</xdr:col>
      <xdr:colOff>702469</xdr:colOff>
      <xdr:row>9</xdr:row>
      <xdr:rowOff>442912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342394" y="2488406"/>
          <a:ext cx="914400" cy="916781"/>
        </a:xfrm>
        <a:prstGeom prst="rect">
          <a:avLst/>
        </a:prstGeom>
      </xdr:spPr>
    </xdr:pic>
    <xdr:clientData/>
  </xdr:twoCellAnchor>
  <xdr:twoCellAnchor editAs="oneCell">
    <xdr:from>
      <xdr:col>10</xdr:col>
      <xdr:colOff>714375</xdr:colOff>
      <xdr:row>10</xdr:row>
      <xdr:rowOff>0</xdr:rowOff>
    </xdr:from>
    <xdr:to>
      <xdr:col>10</xdr:col>
      <xdr:colOff>714375</xdr:colOff>
      <xdr:row>12</xdr:row>
      <xdr:rowOff>80963</xdr:rowOff>
    </xdr:to>
    <xdr:pic>
      <xdr:nvPicPr>
        <xdr:cNvPr id="3"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354300" y="3971925"/>
          <a:ext cx="962025" cy="909638"/>
        </a:xfrm>
        <a:prstGeom prst="rect">
          <a:avLst/>
        </a:prstGeom>
      </xdr:spPr>
    </xdr:pic>
    <xdr:clientData/>
  </xdr:twoCellAnchor>
  <xdr:twoCellAnchor editAs="oneCell">
    <xdr:from>
      <xdr:col>4</xdr:col>
      <xdr:colOff>2143125</xdr:colOff>
      <xdr:row>1</xdr:row>
      <xdr:rowOff>95250</xdr:rowOff>
    </xdr:from>
    <xdr:to>
      <xdr:col>4</xdr:col>
      <xdr:colOff>2143125</xdr:colOff>
      <xdr:row>5</xdr:row>
      <xdr:rowOff>4599</xdr:rowOff>
    </xdr:to>
    <xdr:pic>
      <xdr:nvPicPr>
        <xdr:cNvPr id="4" name="Imagen 3">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5400" y="15240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642938</xdr:colOff>
      <xdr:row>7</xdr:row>
      <xdr:rowOff>11906</xdr:rowOff>
    </xdr:from>
    <xdr:to>
      <xdr:col>12</xdr:col>
      <xdr:colOff>338138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711238" y="2602706"/>
          <a:ext cx="918634" cy="912018"/>
        </a:xfrm>
        <a:prstGeom prst="rect">
          <a:avLst/>
        </a:prstGeom>
      </xdr:spPr>
    </xdr:pic>
    <xdr:clientData/>
  </xdr:twoCellAnchor>
  <xdr:twoCellAnchor editAs="oneCell">
    <xdr:from>
      <xdr:col>12</xdr:col>
      <xdr:colOff>666750</xdr:colOff>
      <xdr:row>11</xdr:row>
      <xdr:rowOff>345282</xdr:rowOff>
    </xdr:from>
    <xdr:to>
      <xdr:col>13</xdr:col>
      <xdr:colOff>0</xdr:colOff>
      <xdr:row>13</xdr:row>
      <xdr:rowOff>57151</xdr:rowOff>
    </xdr:to>
    <xdr:pic>
      <xdr:nvPicPr>
        <xdr:cNvPr id="3" name="Gráfico 3" descr="Gráfico de barras">
          <a:hlinkClick xmlns:r="http://schemas.openxmlformats.org/officeDocument/2006/relationships" r:id="rId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16000" y="4812507"/>
          <a:ext cx="966259" cy="921544"/>
        </a:xfrm>
        <a:prstGeom prst="rect">
          <a:avLst/>
        </a:prstGeom>
      </xdr:spPr>
    </xdr:pic>
    <xdr:clientData/>
  </xdr:twoCellAnchor>
  <xdr:twoCellAnchor editAs="oneCell">
    <xdr:from>
      <xdr:col>6</xdr:col>
      <xdr:colOff>275167</xdr:colOff>
      <xdr:row>1</xdr:row>
      <xdr:rowOff>179916</xdr:rowOff>
    </xdr:from>
    <xdr:to>
      <xdr:col>6</xdr:col>
      <xdr:colOff>275167</xdr:colOff>
      <xdr:row>1</xdr:row>
      <xdr:rowOff>1137015</xdr:rowOff>
    </xdr:to>
    <xdr:pic>
      <xdr:nvPicPr>
        <xdr:cNvPr id="4" name="Imagen 3">
          <a:extLst>
            <a:ext uri="{FF2B5EF4-FFF2-40B4-BE49-F238E27FC236}">
              <a16:creationId xmlns:a16="http://schemas.microsoft.com/office/drawing/2014/main"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4342" y="237066"/>
          <a:ext cx="3956825"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1059656</xdr:colOff>
      <xdr:row>1</xdr:row>
      <xdr:rowOff>47625</xdr:rowOff>
    </xdr:from>
    <xdr:to>
      <xdr:col>6</xdr:col>
      <xdr:colOff>1059656</xdr:colOff>
      <xdr:row>1</xdr:row>
      <xdr:rowOff>1004724</xdr:rowOff>
    </xdr:to>
    <xdr:pic>
      <xdr:nvPicPr>
        <xdr:cNvPr id="2" name="Imagen 1">
          <a:extLst>
            <a:ext uri="{FF2B5EF4-FFF2-40B4-BE49-F238E27FC236}">
              <a16:creationId xmlns:a16="http://schemas.microsoft.com/office/drawing/2014/main" id="{E1AA93FF-1062-4BA6-BF37-993DED0A0E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7131" y="123825"/>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366713</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863888" y="2600325"/>
          <a:ext cx="990513" cy="993321"/>
        </a:xfrm>
        <a:prstGeom prst="rect">
          <a:avLst/>
        </a:prstGeom>
      </xdr:spPr>
    </xdr:pic>
    <xdr:clientData/>
  </xdr:twoCellAnchor>
  <xdr:twoCellAnchor editAs="oneCell">
    <xdr:from>
      <xdr:col>10</xdr:col>
      <xdr:colOff>340499</xdr:colOff>
      <xdr:row>12</xdr:row>
      <xdr:rowOff>190500</xdr:rowOff>
    </xdr:from>
    <xdr:to>
      <xdr:col>10</xdr:col>
      <xdr:colOff>340499</xdr:colOff>
      <xdr:row>14</xdr:row>
      <xdr:rowOff>55450</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5837674" y="4848225"/>
          <a:ext cx="1027289" cy="1027000"/>
        </a:xfrm>
        <a:prstGeom prst="rect">
          <a:avLst/>
        </a:prstGeom>
      </xdr:spPr>
    </xdr:pic>
    <xdr:clientData/>
  </xdr:twoCellAnchor>
  <xdr:twoCellAnchor editAs="oneCell">
    <xdr:from>
      <xdr:col>5</xdr:col>
      <xdr:colOff>488157</xdr:colOff>
      <xdr:row>1</xdr:row>
      <xdr:rowOff>130968</xdr:rowOff>
    </xdr:from>
    <xdr:to>
      <xdr:col>5</xdr:col>
      <xdr:colOff>488157</xdr:colOff>
      <xdr:row>1</xdr:row>
      <xdr:rowOff>1088067</xdr:rowOff>
    </xdr:to>
    <xdr:pic>
      <xdr:nvPicPr>
        <xdr:cNvPr id="4" name="Imagen 3">
          <a:extLst>
            <a:ext uri="{FF2B5EF4-FFF2-40B4-BE49-F238E27FC236}">
              <a16:creationId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31707" y="197643"/>
          <a:ext cx="3964762"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10</xdr:col>
      <xdr:colOff>293423</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466498" y="2993231"/>
          <a:ext cx="914664" cy="905435"/>
        </a:xfrm>
        <a:prstGeom prst="rect">
          <a:avLst/>
        </a:prstGeom>
      </xdr:spPr>
    </xdr:pic>
    <xdr:clientData/>
  </xdr:twoCellAnchor>
  <xdr:twoCellAnchor editAs="oneCell">
    <xdr:from>
      <xdr:col>10</xdr:col>
      <xdr:colOff>661457</xdr:colOff>
      <xdr:row>12</xdr:row>
      <xdr:rowOff>296333</xdr:rowOff>
    </xdr:from>
    <xdr:to>
      <xdr:col>11</xdr:col>
      <xdr:colOff>4232</xdr:colOff>
      <xdr:row>13</xdr:row>
      <xdr:rowOff>570232</xdr:rowOff>
    </xdr:to>
    <xdr:pic>
      <xdr:nvPicPr>
        <xdr:cNvPr id="3"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472582" y="5611283"/>
          <a:ext cx="962289" cy="902549"/>
        </a:xfrm>
        <a:prstGeom prst="rect">
          <a:avLst/>
        </a:prstGeom>
      </xdr:spPr>
    </xdr:pic>
    <xdr:clientData/>
  </xdr:twoCellAnchor>
  <xdr:twoCellAnchor editAs="oneCell">
    <xdr:from>
      <xdr:col>5</xdr:col>
      <xdr:colOff>235323</xdr:colOff>
      <xdr:row>1</xdr:row>
      <xdr:rowOff>121163</xdr:rowOff>
    </xdr:from>
    <xdr:to>
      <xdr:col>5</xdr:col>
      <xdr:colOff>235323</xdr:colOff>
      <xdr:row>1</xdr:row>
      <xdr:rowOff>1078262</xdr:rowOff>
    </xdr:to>
    <xdr:pic>
      <xdr:nvPicPr>
        <xdr:cNvPr id="4" name="Imagen 3">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59723" y="216413"/>
          <a:ext cx="3957618"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338138</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511213" y="2478881"/>
          <a:ext cx="913126" cy="912019"/>
        </a:xfrm>
        <a:prstGeom prst="rect">
          <a:avLst/>
        </a:prstGeom>
      </xdr:spPr>
    </xdr:pic>
    <xdr:clientData/>
  </xdr:twoCellAnchor>
  <xdr:twoCellAnchor editAs="oneCell">
    <xdr:from>
      <xdr:col>10</xdr:col>
      <xdr:colOff>714375</xdr:colOff>
      <xdr:row>10</xdr:row>
      <xdr:rowOff>0</xdr:rowOff>
    </xdr:from>
    <xdr:to>
      <xdr:col>11</xdr:col>
      <xdr:colOff>0</xdr:colOff>
      <xdr:row>11</xdr:row>
      <xdr:rowOff>202407</xdr:rowOff>
    </xdr:to>
    <xdr:pic>
      <xdr:nvPicPr>
        <xdr:cNvPr id="3"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515975" y="4086225"/>
          <a:ext cx="960751" cy="916782"/>
        </a:xfrm>
        <a:prstGeom prst="rect">
          <a:avLst/>
        </a:prstGeom>
      </xdr:spPr>
    </xdr:pic>
    <xdr:clientData/>
  </xdr:twoCellAnchor>
  <xdr:twoCellAnchor editAs="oneCell">
    <xdr:from>
      <xdr:col>5</xdr:col>
      <xdr:colOff>825500</xdr:colOff>
      <xdr:row>1</xdr:row>
      <xdr:rowOff>63500</xdr:rowOff>
    </xdr:from>
    <xdr:to>
      <xdr:col>5</xdr:col>
      <xdr:colOff>825500</xdr:colOff>
      <xdr:row>1</xdr:row>
      <xdr:rowOff>1020599</xdr:rowOff>
    </xdr:to>
    <xdr:pic>
      <xdr:nvPicPr>
        <xdr:cNvPr id="4" name="Imagen 3">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9900" y="120650"/>
          <a:ext cx="3958942"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520738" y="2621756"/>
          <a:ext cx="0" cy="426244"/>
        </a:xfrm>
        <a:prstGeom prst="rect">
          <a:avLst/>
        </a:prstGeom>
      </xdr:spPr>
    </xdr:pic>
    <xdr:clientData/>
  </xdr:twoCellAnchor>
  <xdr:twoCellAnchor editAs="oneCell">
    <xdr:from>
      <xdr:col>10</xdr:col>
      <xdr:colOff>714375</xdr:colOff>
      <xdr:row>10</xdr:row>
      <xdr:rowOff>0</xdr:rowOff>
    </xdr:from>
    <xdr:to>
      <xdr:col>11</xdr:col>
      <xdr:colOff>0</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525500" y="3971925"/>
          <a:ext cx="0" cy="356076"/>
        </a:xfrm>
        <a:prstGeom prst="rect">
          <a:avLst/>
        </a:prstGeom>
      </xdr:spPr>
    </xdr:pic>
    <xdr:clientData/>
  </xdr:twoCellAnchor>
  <xdr:twoCellAnchor editAs="oneCell">
    <xdr:from>
      <xdr:col>10</xdr:col>
      <xdr:colOff>235743</xdr:colOff>
      <xdr:row>8</xdr:row>
      <xdr:rowOff>144576</xdr:rowOff>
    </xdr:from>
    <xdr:to>
      <xdr:col>10</xdr:col>
      <xdr:colOff>235743</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3408818" y="2935401"/>
          <a:ext cx="971549" cy="1046534"/>
        </a:xfrm>
        <a:prstGeom prst="rect">
          <a:avLst/>
        </a:prstGeom>
      </xdr:spPr>
    </xdr:pic>
    <xdr:clientData/>
  </xdr:twoCellAnchor>
  <xdr:twoCellAnchor editAs="oneCell">
    <xdr:from>
      <xdr:col>10</xdr:col>
      <xdr:colOff>170757</xdr:colOff>
      <xdr:row>11</xdr:row>
      <xdr:rowOff>464343</xdr:rowOff>
    </xdr:from>
    <xdr:to>
      <xdr:col>10</xdr:col>
      <xdr:colOff>170757</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343832" y="5255418"/>
          <a:ext cx="1155600" cy="972820"/>
        </a:xfrm>
        <a:prstGeom prst="rect">
          <a:avLst/>
        </a:prstGeom>
      </xdr:spPr>
    </xdr:pic>
    <xdr:clientData/>
  </xdr:twoCellAnchor>
  <xdr:twoCellAnchor editAs="oneCell">
    <xdr:from>
      <xdr:col>5</xdr:col>
      <xdr:colOff>306917</xdr:colOff>
      <xdr:row>1</xdr:row>
      <xdr:rowOff>95250</xdr:rowOff>
    </xdr:from>
    <xdr:to>
      <xdr:col>5</xdr:col>
      <xdr:colOff>306917</xdr:colOff>
      <xdr:row>1</xdr:row>
      <xdr:rowOff>1052349</xdr:rowOff>
    </xdr:to>
    <xdr:pic>
      <xdr:nvPicPr>
        <xdr:cNvPr id="6" name="Imagen 5">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31317" y="180975"/>
          <a:ext cx="3958942" cy="957099"/>
        </a:xfrm>
        <a:prstGeom prst="rect">
          <a:avLst/>
        </a:prstGeom>
      </xdr:spPr>
    </xdr:pic>
    <xdr:clientData/>
  </xdr:twoCellAnchor>
  <xdr:twoCellAnchor editAs="oneCell">
    <xdr:from>
      <xdr:col>11</xdr:col>
      <xdr:colOff>0</xdr:colOff>
      <xdr:row>14</xdr:row>
      <xdr:rowOff>0</xdr:rowOff>
    </xdr:from>
    <xdr:to>
      <xdr:col>11</xdr:col>
      <xdr:colOff>0</xdr:colOff>
      <xdr:row>15</xdr:row>
      <xdr:rowOff>92869</xdr:rowOff>
    </xdr:to>
    <xdr:pic>
      <xdr:nvPicPr>
        <xdr:cNvPr id="7"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13525500" y="7591425"/>
          <a:ext cx="914400" cy="9120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092112" y="2507456"/>
          <a:ext cx="1012031" cy="912018"/>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3"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082588" y="4457700"/>
          <a:ext cx="962025" cy="912018"/>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4" name="Imagen 3">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30183" y="141817"/>
          <a:ext cx="3955766" cy="9570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619125</xdr:colOff>
      <xdr:row>8</xdr:row>
      <xdr:rowOff>23812</xdr:rowOff>
    </xdr:from>
    <xdr:to>
      <xdr:col>10</xdr:col>
      <xdr:colOff>619125</xdr:colOff>
      <xdr:row>10</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992225" y="3109912"/>
          <a:ext cx="1009651" cy="1123951"/>
        </a:xfrm>
        <a:prstGeom prst="rect">
          <a:avLst/>
        </a:prstGeom>
      </xdr:spPr>
    </xdr:pic>
    <xdr:clientData/>
  </xdr:twoCellAnchor>
  <xdr:twoCellAnchor editAs="oneCell">
    <xdr:from>
      <xdr:col>10</xdr:col>
      <xdr:colOff>579943</xdr:colOff>
      <xdr:row>11</xdr:row>
      <xdr:rowOff>202496</xdr:rowOff>
    </xdr:from>
    <xdr:to>
      <xdr:col>10</xdr:col>
      <xdr:colOff>579943</xdr:colOff>
      <xdr:row>13</xdr:row>
      <xdr:rowOff>125944</xdr:rowOff>
    </xdr:to>
    <xdr:pic>
      <xdr:nvPicPr>
        <xdr:cNvPr id="3"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953043" y="4974521"/>
          <a:ext cx="1110743" cy="1066448"/>
        </a:xfrm>
        <a:prstGeom prst="rect">
          <a:avLst/>
        </a:prstGeom>
      </xdr:spPr>
    </xdr:pic>
    <xdr:clientData/>
  </xdr:twoCellAnchor>
  <xdr:twoCellAnchor editAs="oneCell">
    <xdr:from>
      <xdr:col>5</xdr:col>
      <xdr:colOff>166686</xdr:colOff>
      <xdr:row>1</xdr:row>
      <xdr:rowOff>103670</xdr:rowOff>
    </xdr:from>
    <xdr:to>
      <xdr:col>5</xdr:col>
      <xdr:colOff>166686</xdr:colOff>
      <xdr:row>1</xdr:row>
      <xdr:rowOff>1349371</xdr:rowOff>
    </xdr:to>
    <xdr:pic>
      <xdr:nvPicPr>
        <xdr:cNvPr id="4" name="Imagen 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7"/>
        <a:stretch>
          <a:fillRect/>
        </a:stretch>
      </xdr:blipFill>
      <xdr:spPr>
        <a:xfrm>
          <a:off x="4995861" y="179870"/>
          <a:ext cx="4070361" cy="1245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20jdarias/Downloads/3-3-defensajuri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row r="10">
          <cell r="G10" t="str">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ell>
          <cell r="H10">
            <v>100</v>
          </cell>
        </row>
        <row r="11">
          <cell r="G11" t="str">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ell>
          <cell r="H11">
            <v>100</v>
          </cell>
        </row>
        <row r="12">
          <cell r="G12" t="str">
            <v>Los funcionarios designados  ha sido comunicados como integrantes del mismo y es de conocimiento de los demás funcionarios de la entidad quienes conforman el comité de conciliación.</v>
          </cell>
          <cell r="H12">
            <v>100</v>
          </cell>
        </row>
        <row r="13">
          <cell r="G13" t="str">
            <v>El Comité de Conciliación seleccionó un secretario técnico  abogado y  está vinculado a la planta de personal con dedicación exclusiva</v>
          </cell>
          <cell r="H13">
            <v>80</v>
          </cell>
        </row>
        <row r="14">
          <cell r="G14" t="str">
            <v>El Comité de Conciliación solicitó la designación de secretario técnico del Comité, mediante acto administrativo, con alusión expresa a la dedicación exclusiva y suscrito por el representante legal.</v>
          </cell>
          <cell r="H14">
            <v>100</v>
          </cell>
        </row>
        <row r="15">
          <cell r="G15" t="str">
            <v>La secretaria técnica del comité de conciliación  cuenta con un grupo o equipo de apoyo de abogados debidamente formalizados</v>
          </cell>
          <cell r="H15">
            <v>100</v>
          </cell>
        </row>
        <row r="16">
          <cell r="G16" t="str">
            <v>El Comité de Conciliación se constituye en una instancia administrativa que deberá actuar como sede de estudio, análisis y formulación de políticas sobre defensa de los intereses litigiosos de la entidad.</v>
          </cell>
          <cell r="H16">
            <v>100</v>
          </cell>
        </row>
        <row r="17">
          <cell r="G17" t="str">
            <v>El Comité de Conciliación elaboró su propio reglamento y se  tiene aprobado mediante resolución, circular o memorando.</v>
          </cell>
          <cell r="H17">
            <v>100</v>
          </cell>
        </row>
        <row r="18">
          <cell r="G18" t="str">
            <v xml:space="preserve">La entidad revisa por lo menos una vez al año el reglamento del Comité de Conciliación. </v>
          </cell>
          <cell r="H18">
            <v>70</v>
          </cell>
        </row>
        <row r="19">
          <cell r="G19" t="str">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ell>
          <cell r="H19">
            <v>50</v>
          </cell>
        </row>
        <row r="20">
          <cell r="G20" t="str">
            <v>La entidad hace y utiliza fichas técnicas o algún otro documento técnico para el estudio de los casos.</v>
          </cell>
          <cell r="H20">
            <v>100</v>
          </cell>
        </row>
        <row r="21">
          <cell r="G21" t="str">
            <v>La entidad tiene definidos los criterios de procedencia y rechazo de las solicitudes de conciliación</v>
          </cell>
          <cell r="H21">
            <v>100</v>
          </cell>
        </row>
        <row r="22">
          <cell r="G22" t="str">
            <v>El comité de conciliación sesiona como mínimo dos (2) veces al mes o cada vez que se requiere.</v>
          </cell>
          <cell r="H22">
            <v>100</v>
          </cell>
        </row>
        <row r="23">
          <cell r="G23" t="str">
            <v>Los comités de conciliación invitan a sus sesiones a la Agencia Nacional de Defensa Jurídica del Estado con derecho a voz y voto, cuando lo estime conveniente tanto la entidad como la Agencia.</v>
          </cell>
          <cell r="H23">
            <v>100</v>
          </cell>
        </row>
        <row r="24">
          <cell r="G24" t="str">
            <v>El comité de conciliación decide como máximo en un término de quince (15) días contados a partir del momento en que reciban la solicitud de conciliación.</v>
          </cell>
          <cell r="H24">
            <v>80</v>
          </cell>
        </row>
        <row r="25">
          <cell r="G25" t="str">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ell>
          <cell r="H25">
            <v>100</v>
          </cell>
        </row>
        <row r="26">
          <cell r="G26" t="str">
            <v>El secretario técnico elabora las actas de cada sesión del comité debidamente, suscrita por el presidente y el secretario que haya asistitido, dentro de los cinco (5) días siguientes a la correspondiente sesión.</v>
          </cell>
          <cell r="H26">
            <v>80</v>
          </cell>
        </row>
        <row r="27">
          <cell r="G27" t="str">
            <v>El comité de conciliación tiene un estudio de casos reiterados, adicionalmente lo actualiza semestralmente.</v>
          </cell>
          <cell r="H27">
            <v>100</v>
          </cell>
        </row>
        <row r="28">
          <cell r="G28" t="str">
            <v>El Comité de Conciliación otorga prioridad a las solicitudes de conciliación provenientes de entidades públicas</v>
          </cell>
          <cell r="H28">
            <v>100</v>
          </cell>
        </row>
        <row r="29">
          <cell r="G29" t="str">
            <v>La entidad realiza los  estudios y evaluacion de sus  procesos  anualmente, dentro del primer trimestre siguiente a la vigencia del año inmediatamente anterior.</v>
          </cell>
          <cell r="H29">
            <v>100</v>
          </cell>
        </row>
        <row r="30">
          <cell r="G30" t="str">
            <v>El Comité de Conciliación efectúa un seguimiento permanente a la gestión del apoderado externo sobre los procesos que se le hayan asignado</v>
          </cell>
          <cell r="H30">
            <v>80</v>
          </cell>
        </row>
        <row r="31">
          <cell r="G31" t="str">
            <v>El secretario técnico prepara un informe de la gestión del comité y de la ejecución de sus decisiones, que es entregado al representante legal del ente y a los miembros del comité cada seis (6) meses.</v>
          </cell>
          <cell r="H31">
            <v>100</v>
          </cell>
        </row>
        <row r="32">
          <cell r="G32" t="str">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ell>
          <cell r="H32">
            <v>100</v>
          </cell>
        </row>
        <row r="33">
          <cell r="G33" t="str">
            <v>La entidad envió el plan de acción del comité de conciliación de la siguiente vigencia fiscal  a las oficinas de planeación y de control interno de la entidad.</v>
          </cell>
          <cell r="H33">
            <v>100</v>
          </cell>
        </row>
        <row r="34">
          <cell r="G34" t="str">
            <v>El comité de conciliación tiene indicadores y  conoce el resultado de la medición de los indicadores de acuerdo con la periodicidad definida en el plan anual del comité de conciliación</v>
          </cell>
          <cell r="H34">
            <v>100</v>
          </cell>
        </row>
        <row r="35">
          <cell r="G35" t="str">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ell>
          <cell r="H35">
            <v>100</v>
          </cell>
        </row>
        <row r="36">
          <cell r="G36" t="str">
            <v>El Comité de Conciliación comunica la improcedencia de la conciliación al convocante y al Ministerio Público, en la audiencia respectiva.</v>
          </cell>
          <cell r="H36">
            <v>100</v>
          </cell>
        </row>
        <row r="37">
          <cell r="G37" t="str">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ell>
          <cell r="H37">
            <v>100</v>
          </cell>
        </row>
        <row r="38">
          <cell r="G38" t="str">
            <v>En la entidad reposa en copia física y/o magnética, todo lo respectivo a la gestión de las conciliaciones, fichas, actas del Comité de Conciliación, y anexos.</v>
          </cell>
          <cell r="H38">
            <v>100</v>
          </cell>
        </row>
        <row r="39">
          <cell r="G39" t="str">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ell>
          <cell r="H39">
            <v>100</v>
          </cell>
        </row>
        <row r="40">
          <cell r="G40" t="str">
            <v>El área de defensa judicial cuenta con la tabla de retención documental y/o tablas de valoración documental para la gestión de archivos</v>
          </cell>
          <cell r="H40">
            <v>100</v>
          </cell>
        </row>
        <row r="41">
          <cell r="G41" t="str">
            <v>El Comité de Conciliación diseñó y aplicó el documento de políticas de defensa.</v>
          </cell>
          <cell r="H41">
            <v>100</v>
          </cell>
        </row>
        <row r="42">
          <cell r="G42" t="str">
            <v>La entidad ha Constituido al interior de la oficina jurídica o de la dependencia que corresponda, un grupo que se encargue de manera exclusiva de la defensa jurídica, con abogados cuyos perfiles respondan a las necesidades de litigio de la entidad.</v>
          </cell>
          <cell r="H42">
            <v>100</v>
          </cell>
        </row>
        <row r="43">
          <cell r="G43" t="str">
            <v>La entidad establece procedimientos que garantizan cargas de procesos  que permitan la atención adecuada de cada uno de ellos.</v>
          </cell>
          <cell r="H43">
            <v>100</v>
          </cell>
        </row>
        <row r="44">
          <cell r="G44" t="str">
            <v>La entidad capacita y mantiene actualizados a los abogados, especialmente en lo que se refiere a las competencias de actuación en los procesos orales y en los nuevos cambios normativos.</v>
          </cell>
          <cell r="H44">
            <v>80</v>
          </cell>
        </row>
        <row r="45">
          <cell r="G45" t="str">
            <v>En los procedimientos del área de defensa judicial están definidos los roles y funciones de la gestión documental</v>
          </cell>
          <cell r="H45">
            <v>100</v>
          </cell>
        </row>
        <row r="46">
          <cell r="G46" t="str">
            <v>El área jurídica de la entidad cuenta con procedimientos para gestionar  prestamos y consultas a documentos  que forman parte de las pruebas que están ubicados en otras áreas de la entidad.</v>
          </cell>
          <cell r="H46">
            <v>100</v>
          </cell>
        </row>
        <row r="47">
          <cell r="G47" t="str">
            <v>En la entidad establece protocolos internos de manejo de archivos con el fin de facilitar a los apoderados la consecución de los antecedentes administrativos, para poder allegarlos en tiempo a los procesos judiciales.</v>
          </cell>
          <cell r="H47">
            <v>100</v>
          </cell>
        </row>
        <row r="48">
          <cell r="G48" t="str">
            <v>Los procesos y procedimientos asociados a la defensa jurídica se encuentran en constante actualización, teniendo en cuenta nueva normatividad, nuevas formas de operación y propuestas de optimización.</v>
          </cell>
          <cell r="H48">
            <v>80</v>
          </cell>
        </row>
        <row r="49">
          <cell r="G49" t="str">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ell>
          <cell r="H49">
            <v>100</v>
          </cell>
        </row>
        <row r="50">
          <cell r="G50" t="str">
            <v>La entidad tiene en cosideración los lineamientos de fortalecimiento de la defensa expedidos por la ANDJE,  aplica las líneas jurisprudenciales que ha contruido la la ANDJE y las que ellos mismos realizan, en el fortalecimiento de la defensa.</v>
          </cell>
          <cell r="H50">
            <v>100</v>
          </cell>
        </row>
        <row r="51">
          <cell r="G51" t="str">
            <v>La entidad cumple con la ejecución de todas las etapas y actuaciones procesales en cada caso</v>
          </cell>
          <cell r="H51">
            <v>100</v>
          </cell>
        </row>
        <row r="52">
          <cell r="G52" t="str">
            <v>La entidad cuenta con un repositorio actualizado de los casos que lleva</v>
          </cell>
          <cell r="H52">
            <v>80</v>
          </cell>
        </row>
        <row r="53">
          <cell r="G53" t="str">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ell>
          <cell r="H53">
            <v>100</v>
          </cell>
        </row>
        <row r="54">
          <cell r="G54" t="str">
            <v>El area mide y evalua los resultados periodicamente de sus indicadores que miden la eficiencia, eficacia y efectividad de las politicas realizadas en materia de defensa juridica.</v>
          </cell>
          <cell r="H54">
            <v>80</v>
          </cell>
        </row>
        <row r="55">
          <cell r="G55" t="str">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ell>
          <cell r="H55">
            <v>100</v>
          </cell>
        </row>
        <row r="56">
          <cell r="G56" t="str">
            <v>El comité de conciliación requiere periódicamente al jefe de la oficina jurídica o  quien haga sus veces en la entidad,  para la presentación de un reporte actualizado sentencias, laudos arbitrales y conciliaciones que lleva la entidad.</v>
          </cell>
          <cell r="H56">
            <v>100</v>
          </cell>
        </row>
        <row r="57">
          <cell r="G57" t="str">
            <v xml:space="preserve">El area identifica los riesgos inherentes al ciclo de defensa juridica  y realiza la valoracion de impacto y probabilidad asi como los controles y planes de mitigación de riesgos </v>
          </cell>
          <cell r="H57">
            <v>80</v>
          </cell>
        </row>
        <row r="58">
          <cell r="G58" t="str">
            <v>En el área de defensa judicial cuentan con un sistema de información digital que habilite el proceso de Gestión Documental.</v>
          </cell>
          <cell r="H58">
            <v>0</v>
          </cell>
        </row>
        <row r="59">
          <cell r="G59" t="str">
            <v>La entidad conoce y evalua el valor de sus demandas y los logros procesales obtenidos</v>
          </cell>
          <cell r="H59">
            <v>100</v>
          </cell>
        </row>
        <row r="60">
          <cell r="G60" t="str">
            <v>La entidad mide y evalua la tasa de éxito procesal</v>
          </cell>
          <cell r="H60">
            <v>100</v>
          </cell>
        </row>
        <row r="61">
          <cell r="G61" t="str">
            <v>La entidad cuenta con una Metodología y/o planeación  para elaborar la provisión contable del rubro de sentencias y conciliaciones. De acuerdo con normatividad de la contaduría General, para 2016 estas metodologías deben cumplir con normas NIIF para el sector público.</v>
          </cell>
          <cell r="H61">
            <v>100</v>
          </cell>
        </row>
        <row r="62">
          <cell r="G62" t="str">
            <v>El Comité de Conciliación usa herramientas de costo beneficio de la conciliación y las considera para la toma de sus decisiones.</v>
          </cell>
          <cell r="H62">
            <v>50</v>
          </cell>
        </row>
        <row r="63">
          <cell r="G63" t="str">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ell>
          <cell r="H63">
            <v>50</v>
          </cell>
        </row>
        <row r="64">
          <cell r="G64" t="str">
            <v>La entidad obedece los parámetros fijados en los decretos Decretos 2469 de 2015 y 1342 de 2016 que reglamentan los pagos desde el Decreto único del sector hacienda y crédito público.</v>
          </cell>
          <cell r="H64">
            <v>100</v>
          </cell>
        </row>
        <row r="65">
          <cell r="G65" t="str">
            <v>Cumple oportunamente el pago de las sentencias y conciliaciones durante los 10 meses siguientes a la ejecutoría</v>
          </cell>
          <cell r="H65">
            <v>50</v>
          </cell>
        </row>
        <row r="66">
          <cell r="G66" t="str">
            <v xml:space="preserve">El comité de conciliación  invita a los  funcionarios que tengan a su cargo las actividades específicas de cumplimiento y  se generan compromisos para contribuir al cumplimiento de pago. Adicionalmente definen estrategias de gestión para el cumplimiento. </v>
          </cell>
          <cell r="H66">
            <v>50</v>
          </cell>
        </row>
        <row r="67">
          <cell r="G67" t="str">
            <v>La entidad identifica y analiza los pagos realizados por concepto de intereses corrientes y moratorios de sentencias y conciliaciones</v>
          </cell>
          <cell r="H67">
            <v>100</v>
          </cell>
        </row>
        <row r="68">
          <cell r="G68" t="str">
            <v xml:space="preserve">Realiza seguimiento y evalua el estado contable de los creditos Judiciales </v>
          </cell>
          <cell r="H68">
            <v>100</v>
          </cell>
        </row>
        <row r="69">
          <cell r="G69" t="str">
            <v>El comité de conciliación evalúa los procesos que hayan sido fallados en contra de la entidad basado en estudios pertinentes, con el fin de determinar la procedencia de la acción de repetición.</v>
          </cell>
          <cell r="H69">
            <v>100</v>
          </cell>
        </row>
        <row r="70">
          <cell r="G70" t="str">
            <v xml:space="preserve">La entidad identifica y  evalua los procesos en los que actua como demandante </v>
          </cell>
          <cell r="H70">
            <v>100</v>
          </cell>
        </row>
        <row r="71">
          <cell r="G71" t="str">
            <v>El Comité de Conciliación decide la procedencia o improcedencia de la acción de repetición en un termino de  dos (2) meses.</v>
          </cell>
          <cell r="H71">
            <v>100</v>
          </cell>
        </row>
        <row r="72">
          <cell r="G72" t="str">
            <v xml:space="preserve">El Comité de Conciliación decide sobre la formulación del llamamiento en garantía con fines de repetición para  los casos presentados. </v>
          </cell>
          <cell r="H72">
            <v>100</v>
          </cell>
        </row>
        <row r="73">
          <cell r="G73" t="str">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ell>
          <cell r="H73">
            <v>100</v>
          </cell>
        </row>
        <row r="74">
          <cell r="G74" t="str">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ell>
          <cell r="H74">
            <v>100</v>
          </cell>
        </row>
        <row r="75">
          <cell r="G75" t="str">
            <v>La entidad cumple con la ejecución de todas las etapas y actuaciones procesales en cada caso</v>
          </cell>
          <cell r="H75">
            <v>100</v>
          </cell>
        </row>
        <row r="76">
          <cell r="G76" t="str">
            <v>La entidad mide y evalua la tasa de éxito procesal en repetición</v>
          </cell>
          <cell r="H76">
            <v>80</v>
          </cell>
        </row>
        <row r="77">
          <cell r="G77" t="str">
            <v>El secretario técnico envía los  reportes  de  las acciones de repetición  al Coordinador de los agentes del Ministerio Público ante la Jurisdicción en lo Contencioso Administrativo.</v>
          </cell>
          <cell r="H77">
            <v>0</v>
          </cell>
        </row>
        <row r="78">
          <cell r="G78" t="str">
            <v>Los apoderados presentan un informe al Comité de Conciliación para que este pueda determinar la procedencia del llamamiento en garantía para fines de repetición en los procesos judiciales de responsabilidad patrimonial.</v>
          </cell>
          <cell r="H78">
            <v>100</v>
          </cell>
        </row>
        <row r="79">
          <cell r="G79" t="str">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ell>
          <cell r="H79">
            <v>0</v>
          </cell>
        </row>
        <row r="80">
          <cell r="G80" t="str">
            <v>La entidad mide y evalua la tasa de éxito procesal en repetición en recuperación</v>
          </cell>
          <cell r="H80">
            <v>0</v>
          </cell>
        </row>
        <row r="81">
          <cell r="G81" t="str">
            <v>El comité de conciliación se constituye en una instancia administrativa que deberá actuar como sede de estudio, análisis y formulación de políticas sobre prevención del daño antijurídico</v>
          </cell>
          <cell r="H81">
            <v>100</v>
          </cell>
        </row>
        <row r="82">
          <cell r="G82" t="str">
            <v>La secretaría técnica del comité proyecta y somete a consideración del comité la información que este requiera para la formulación y diseño de políticas de prevención del daño antijurídico de la entidad</v>
          </cell>
          <cell r="H82">
            <v>100</v>
          </cell>
        </row>
        <row r="83">
          <cell r="G83" t="str">
            <v>La entidad cuenta con una política pública de prevención del daño antijurídico.</v>
          </cell>
          <cell r="H83">
            <v>100</v>
          </cell>
        </row>
        <row r="84">
          <cell r="G84" t="str">
            <v>La política pública de prevención del daño antijurídico fue ajustada por el secretario técnico y aprobada por el Comité de Conciliación mediante acta.</v>
          </cell>
          <cell r="H84">
            <v>100</v>
          </cell>
        </row>
        <row r="85">
          <cell r="G85" t="str">
            <v>Las causas generales formuladas en la política de prevención del daño antijurídico están expresadas de acuerdo a la parametrización de causas contenidas en el sistema de información e- kogui.</v>
          </cell>
          <cell r="H85">
            <v>100</v>
          </cell>
        </row>
        <row r="86">
          <cell r="G86" t="str">
            <v xml:space="preserve">El area identifica los riesgos inherentes al ciclo de defensa juridica  y realiza la valoracion de impacto y probabilidad asi como los controles y planes de mitigación de riesgos </v>
          </cell>
          <cell r="H86">
            <v>100</v>
          </cell>
        </row>
        <row r="87">
          <cell r="G87" t="str">
            <v>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v>
          </cell>
          <cell r="H87">
            <v>0</v>
          </cell>
        </row>
        <row r="88">
          <cell r="G88" t="str">
            <v>La entidad implementa el plan de acción de su política de prevención del daño antijurídico dentro del año calendario (enero-diciembre) para el cual fue diseñado,</v>
          </cell>
          <cell r="H88">
            <v>50</v>
          </cell>
        </row>
        <row r="89">
          <cell r="G89" t="str">
            <v>La entidad implementa el plan de acción de su política de prevención del daño antijurídico dentro del año calendario (enero-diciembre) para el cual fue diseñado,</v>
          </cell>
          <cell r="H89">
            <v>50</v>
          </cell>
        </row>
        <row r="90">
          <cell r="G90" t="str">
            <v>La entidad ha adoptado procesos y/o procedimientos internos específicos para la defensa jurídica en los sistemas de gestión de calidad de las entidades.</v>
          </cell>
          <cell r="H90">
            <v>100</v>
          </cell>
        </row>
        <row r="91">
          <cell r="G91" t="str">
            <v>El Comité de Conciliación sesiona con el propósito de revisar el cumplimiento de las decisiones tomadas en materia de evaluación de la política pública de prevención.</v>
          </cell>
          <cell r="H91">
            <v>100</v>
          </cell>
        </row>
        <row r="92">
          <cell r="G92" t="str">
            <v>La entidad realiza gestiones de difusión y/o capacitación de los planes de daño antijurídico</v>
          </cell>
          <cell r="H92">
            <v>0</v>
          </cell>
        </row>
        <row r="93">
          <cell r="G93" t="str">
            <v>La entidad hace seguimiento al plan de accion y al(los) indicador(es) formulado(s) en sus políticas de prevención del daño antijurídico.</v>
          </cell>
          <cell r="H93">
            <v>0</v>
          </cell>
        </row>
        <row r="94">
          <cell r="G94" t="str">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ell>
          <cell r="H94">
            <v>0</v>
          </cell>
        </row>
        <row r="95">
          <cell r="G95" t="str">
            <v>El area mide y evalua los resultados periodicamente de sus indicadores que miden la eficiencia, eficacia y efectividad de las politicas realizadas en materia de prevención</v>
          </cell>
          <cell r="H95">
            <v>0</v>
          </cell>
        </row>
        <row r="96">
          <cell r="G96" t="str">
            <v>Ingresa en el sistema de información litigiosa del Estado eKOGUI, en el módulo de conciliaciones extrajudiciales, todas las solicitudes que llegan a la entidad</v>
          </cell>
          <cell r="H96">
            <v>100</v>
          </cell>
        </row>
        <row r="97">
          <cell r="G97" t="str">
            <v xml:space="preserve">Ingresa los procesos a favor y en contra  de la entidad en el  módulo de procesos judiciales, en el Sistema de información litigioso del Estado eKOGUI, </v>
          </cell>
          <cell r="H97">
            <v>100</v>
          </cell>
        </row>
        <row r="98">
          <cell r="G98" t="str">
            <v>Diligencia todos los campos de información en el Sistema de información litigioso del Estado  eKOGUI</v>
          </cell>
          <cell r="H98">
            <v>80</v>
          </cell>
        </row>
        <row r="99">
          <cell r="G99" t="str">
            <v>Ha realizado la calificación de riesgo de los procesos judiciales de la entidad en el Sistema de información litigioso del Estado  eKOGUI</v>
          </cell>
          <cell r="H99">
            <v>100</v>
          </cell>
        </row>
        <row r="100">
          <cell r="G100" t="str">
            <v>Realiza la Gestión Procesal y la provisión contable de los procesos judiciales de la entidad en el Sistema de información litigioso del Estado  eKOGUI</v>
          </cell>
          <cell r="H100">
            <v>100</v>
          </cell>
        </row>
        <row r="101">
          <cell r="G101" t="str">
            <v>Conoce el funcionamiento de las Fichas creadas para estudio en los Comités de conciliación del Sistema eKOGUI</v>
          </cell>
          <cell r="H101">
            <v>100</v>
          </cell>
        </row>
        <row r="102">
          <cell r="G102" t="str">
            <v>Registra en el sistema eKOGUI la información sobre pretensiones económicas y cuantías de los procesos judiciales y conciliaciones extrajudiciales</v>
          </cell>
          <cell r="H102">
            <v>100</v>
          </cell>
        </row>
        <row r="103">
          <cell r="G103" t="str">
            <v>Apoya la gestión de actualización procesal judicial con la consulta que entrega el sistema de información litigioso del estado eKogui en la funcionalidad del indicador Tasa de éxito</v>
          </cell>
          <cell r="H103">
            <v>80</v>
          </cell>
        </row>
        <row r="104">
          <cell r="G104" t="str">
            <v>Realiza seguimiento permanente a las  solicitudes de conciliación extrajudiciales que llegan a la entidad y que son ingresados al sistema Único de información</v>
          </cell>
          <cell r="H104">
            <v>100</v>
          </cell>
        </row>
        <row r="105">
          <cell r="G105" t="str">
            <v>Tiene claridad sobre el funcionamiento de las actuaciones en el Sistema para reportar la evolución de los procesos judiciales y de las conciliaciones extrajudiciales</v>
          </cell>
          <cell r="H105">
            <v>100</v>
          </cell>
        </row>
        <row r="106">
          <cell r="G106" t="str">
            <v>Actualiza en el sistema de información  eKOGUI,  las nuevas actuaciones y/o fallos de los procesos  judiciales y de las conciliaciones extrajudiciales</v>
          </cell>
          <cell r="H106">
            <v>50</v>
          </cell>
        </row>
        <row r="107">
          <cell r="G107" t="str">
            <v>Los procesos que se encuentran en estado terminado se encuentran acualizados en el sistema eKOGUI</v>
          </cell>
          <cell r="H107">
            <v>50</v>
          </cell>
        </row>
        <row r="108">
          <cell r="G108" t="str">
            <v>Se comunica con el Centro de Contacto de Soporte de la Agencia Nacional de Defensa Jurídica del Estado cuando requiere algún tipo de asesoria en el manejo del sistema ekogui o para solucionar algún tipo de inconveniente</v>
          </cell>
          <cell r="H108">
            <v>100</v>
          </cell>
        </row>
        <row r="109">
          <cell r="G109" t="str">
            <v>Genera informes con la información que extrae de  eKOGUI</v>
          </cell>
          <cell r="H109">
            <v>100</v>
          </cell>
        </row>
        <row r="110">
          <cell r="G110" t="str">
            <v>Toma decisiones basado(a) en la información que extrae de eKOGUI</v>
          </cell>
          <cell r="H110">
            <v>100</v>
          </cell>
        </row>
        <row r="111">
          <cell r="G111" t="str">
            <v>El administrador de entidad genera y hace uso del reporte F9 en Sistema de Información eKOGUI</v>
          </cell>
          <cell r="H111">
            <v>100</v>
          </cell>
        </row>
        <row r="112">
          <cell r="G112" t="str">
            <v>En el Sistema de Información eKOGUI, el administrador de entidad y jefe de control interno hacen uso del módulo de auditoria por registro y usuario</v>
          </cell>
          <cell r="H112">
            <v>80</v>
          </cell>
        </row>
        <row r="113">
          <cell r="G113" t="str">
            <v>La información que genera para los diferentes comités de la entidad de carácter jurídico coincide con la información que se ha consignado y extraído del sistema</v>
          </cell>
          <cell r="H113">
            <v>100</v>
          </cell>
        </row>
        <row r="114">
          <cell r="G114" t="str">
            <v xml:space="preserve">Asiste a las jornadas de capacitación sobre el Sistema eKOGUI que programa la Agencia Nacional de Defensa Jurídica del Estado </v>
          </cell>
          <cell r="H114">
            <v>100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9"/>
  <sheetViews>
    <sheetView workbookViewId="0">
      <selection activeCell="H13" sqref="H13:I17"/>
    </sheetView>
  </sheetViews>
  <sheetFormatPr baseColWidth="10" defaultColWidth="0" defaultRowHeight="12.75" customHeight="1" zeroHeight="1" x14ac:dyDescent="0.25"/>
  <cols>
    <col min="1" max="1" width="2.7109375" style="54" customWidth="1"/>
    <col min="2" max="2" width="1" style="54" customWidth="1"/>
    <col min="3" max="3" width="9" style="54" customWidth="1"/>
    <col min="4" max="4" width="11.7109375" style="54" customWidth="1"/>
    <col min="5" max="5" width="20.7109375" style="54" customWidth="1"/>
    <col min="6" max="6" width="11.7109375" style="54" customWidth="1"/>
    <col min="7" max="7" width="4.28515625" style="54" customWidth="1"/>
    <col min="8" max="8" width="11.85546875" style="55" customWidth="1"/>
    <col min="9" max="9" width="42.28515625" style="55" customWidth="1"/>
    <col min="10" max="10" width="21.85546875" style="54" customWidth="1"/>
    <col min="11" max="11" width="7.5703125" style="56" customWidth="1"/>
    <col min="12" max="12" width="64.42578125" style="54" customWidth="1"/>
    <col min="13" max="13" width="11.7109375" style="54" customWidth="1"/>
    <col min="14" max="14" width="17.140625" style="54" customWidth="1"/>
    <col min="15" max="15" width="59.85546875" style="54" customWidth="1"/>
    <col min="16" max="16" width="1.85546875" style="54" customWidth="1"/>
    <col min="17" max="17" width="4.42578125" style="54" customWidth="1"/>
    <col min="18" max="19" width="11.42578125" style="54" customWidth="1"/>
    <col min="20" max="20" width="1.42578125" style="54" hidden="1" customWidth="1"/>
    <col min="21" max="27" width="10.7109375" style="54" hidden="1" customWidth="1"/>
    <col min="28" max="28" width="13.7109375" style="54" hidden="1" customWidth="1"/>
    <col min="29" max="29" width="12.140625" style="54" hidden="1" customWidth="1"/>
    <col min="30" max="30" width="13.5703125" style="54" hidden="1" customWidth="1"/>
    <col min="31" max="31" width="13.42578125" style="54" hidden="1" customWidth="1"/>
    <col min="32" max="32" width="14.42578125" style="54" hidden="1" customWidth="1"/>
    <col min="33" max="33" width="13.28515625" style="54" hidden="1" customWidth="1"/>
    <col min="34" max="34" width="2.140625" style="54" hidden="1" customWidth="1"/>
    <col min="35" max="16384" width="11.42578125" style="54" hidden="1"/>
  </cols>
  <sheetData>
    <row r="1" spans="2:34" ht="8.25" customHeight="1" thickBot="1" x14ac:dyDescent="0.3"/>
    <row r="2" spans="2:34" ht="6" customHeight="1" x14ac:dyDescent="0.25">
      <c r="B2" s="57"/>
      <c r="C2" s="58"/>
      <c r="D2" s="58"/>
      <c r="E2" s="58"/>
      <c r="F2" s="58"/>
      <c r="G2" s="58"/>
      <c r="H2" s="59"/>
      <c r="I2" s="59"/>
      <c r="J2" s="58"/>
      <c r="K2" s="60"/>
      <c r="L2" s="58"/>
      <c r="M2" s="58"/>
      <c r="N2" s="58"/>
      <c r="O2" s="58"/>
      <c r="P2" s="61"/>
    </row>
    <row r="3" spans="2:34" ht="88.5" customHeight="1" thickBot="1" x14ac:dyDescent="0.3">
      <c r="B3" s="62"/>
      <c r="C3" s="63"/>
      <c r="D3" s="63"/>
      <c r="E3" s="63"/>
      <c r="F3" s="63"/>
      <c r="G3" s="63"/>
      <c r="H3" s="64"/>
      <c r="I3" s="64"/>
      <c r="J3" s="63"/>
      <c r="K3" s="65"/>
      <c r="L3" s="63"/>
      <c r="M3" s="63"/>
      <c r="N3" s="63"/>
      <c r="O3" s="63"/>
      <c r="P3" s="66"/>
    </row>
    <row r="4" spans="2:34" ht="6" customHeight="1" x14ac:dyDescent="0.25">
      <c r="B4" s="62"/>
      <c r="C4" s="63"/>
      <c r="D4" s="63"/>
      <c r="E4" s="63"/>
      <c r="F4" s="63"/>
      <c r="G4" s="63"/>
      <c r="H4" s="64"/>
      <c r="I4" s="64"/>
      <c r="J4" s="63"/>
      <c r="K4" s="65"/>
      <c r="L4" s="63"/>
      <c r="M4" s="63"/>
      <c r="N4" s="63"/>
      <c r="O4" s="63"/>
      <c r="P4" s="66"/>
      <c r="T4" s="67"/>
      <c r="U4" s="68"/>
      <c r="V4" s="68"/>
      <c r="W4" s="68"/>
      <c r="X4" s="68"/>
      <c r="Y4" s="68"/>
      <c r="Z4" s="68"/>
      <c r="AA4" s="68"/>
      <c r="AB4" s="68"/>
      <c r="AC4" s="68"/>
      <c r="AD4" s="68"/>
      <c r="AE4" s="68"/>
      <c r="AF4" s="68"/>
      <c r="AG4" s="68"/>
      <c r="AH4" s="69"/>
    </row>
    <row r="5" spans="2:34" ht="35.25" customHeight="1" x14ac:dyDescent="0.25">
      <c r="B5" s="62"/>
      <c r="C5" s="864" t="s">
        <v>96</v>
      </c>
      <c r="D5" s="865"/>
      <c r="E5" s="865"/>
      <c r="F5" s="865"/>
      <c r="G5" s="865"/>
      <c r="H5" s="865"/>
      <c r="I5" s="865"/>
      <c r="J5" s="865"/>
      <c r="K5" s="865"/>
      <c r="L5" s="865"/>
      <c r="M5" s="865"/>
      <c r="N5" s="865"/>
      <c r="O5" s="866"/>
      <c r="P5" s="70"/>
      <c r="T5" s="71"/>
      <c r="U5" s="63"/>
      <c r="V5" s="63"/>
      <c r="W5" s="63"/>
      <c r="X5" s="63"/>
      <c r="Y5" s="63"/>
      <c r="Z5" s="63"/>
      <c r="AA5" s="63"/>
      <c r="AB5" s="63"/>
      <c r="AC5" s="63"/>
      <c r="AD5" s="63"/>
      <c r="AE5" s="63"/>
      <c r="AF5" s="63"/>
      <c r="AG5" s="63"/>
      <c r="AH5" s="72"/>
    </row>
    <row r="6" spans="2:34" ht="9.75" customHeight="1" thickBot="1" x14ac:dyDescent="0.3">
      <c r="B6" s="73"/>
      <c r="C6" s="74"/>
      <c r="D6" s="74"/>
      <c r="E6" s="74"/>
      <c r="F6" s="74"/>
      <c r="G6" s="74"/>
      <c r="H6" s="75"/>
      <c r="I6" s="75"/>
      <c r="J6" s="74"/>
      <c r="K6" s="74"/>
      <c r="L6" s="74"/>
      <c r="M6" s="74"/>
      <c r="N6" s="74"/>
      <c r="O6" s="74"/>
      <c r="P6" s="76"/>
      <c r="T6" s="71"/>
      <c r="U6" s="63"/>
      <c r="V6" s="63"/>
      <c r="W6" s="63"/>
      <c r="X6" s="63"/>
      <c r="Y6" s="63"/>
      <c r="Z6" s="63"/>
      <c r="AA6" s="63"/>
      <c r="AB6" s="63"/>
      <c r="AC6" s="63"/>
      <c r="AD6" s="63"/>
      <c r="AE6" s="63"/>
      <c r="AF6" s="63"/>
      <c r="AG6" s="63"/>
      <c r="AH6" s="72"/>
    </row>
    <row r="7" spans="2:34" s="79" customFormat="1" ht="29.25" customHeight="1" x14ac:dyDescent="0.25">
      <c r="B7" s="77"/>
      <c r="C7" s="867" t="s">
        <v>2</v>
      </c>
      <c r="D7" s="868"/>
      <c r="E7" s="868"/>
      <c r="F7" s="868"/>
      <c r="G7" s="868"/>
      <c r="H7" s="869"/>
      <c r="I7" s="870"/>
      <c r="J7" s="867" t="s">
        <v>97</v>
      </c>
      <c r="K7" s="868"/>
      <c r="L7" s="868"/>
      <c r="M7" s="868"/>
      <c r="N7" s="868"/>
      <c r="O7" s="871"/>
      <c r="P7" s="78"/>
      <c r="T7" s="80"/>
      <c r="U7" s="872" t="s">
        <v>98</v>
      </c>
      <c r="V7" s="873"/>
      <c r="W7" s="873"/>
      <c r="X7" s="874"/>
      <c r="Y7" s="875" t="s">
        <v>99</v>
      </c>
      <c r="Z7" s="873"/>
      <c r="AA7" s="873"/>
      <c r="AB7" s="874"/>
      <c r="AC7" s="833" t="s">
        <v>100</v>
      </c>
      <c r="AD7" s="834"/>
      <c r="AE7" s="833" t="s">
        <v>101</v>
      </c>
      <c r="AF7" s="834"/>
      <c r="AG7" s="81" t="s">
        <v>102</v>
      </c>
      <c r="AH7" s="82"/>
    </row>
    <row r="8" spans="2:34" s="79" customFormat="1" ht="15.75" hidden="1" customHeight="1" x14ac:dyDescent="0.25">
      <c r="B8" s="77"/>
      <c r="C8" s="83"/>
      <c r="D8" s="84"/>
      <c r="E8" s="85"/>
      <c r="F8" s="85"/>
      <c r="G8" s="86"/>
      <c r="H8" s="87"/>
      <c r="I8" s="87"/>
      <c r="J8" s="88"/>
      <c r="K8" s="88"/>
      <c r="L8" s="88"/>
      <c r="M8" s="89"/>
      <c r="N8" s="89"/>
      <c r="O8" s="90"/>
      <c r="P8" s="91"/>
      <c r="T8" s="80"/>
      <c r="U8" s="92"/>
      <c r="V8" s="93"/>
      <c r="W8" s="93"/>
      <c r="X8" s="94"/>
      <c r="Y8" s="95"/>
      <c r="Z8" s="93"/>
      <c r="AA8" s="93"/>
      <c r="AB8" s="94"/>
      <c r="AC8" s="95"/>
      <c r="AD8" s="93"/>
      <c r="AE8" s="93"/>
      <c r="AF8" s="94"/>
      <c r="AG8" s="96"/>
      <c r="AH8" s="82"/>
    </row>
    <row r="9" spans="2:34" s="79" customFormat="1" ht="33.75" customHeight="1" thickBot="1" x14ac:dyDescent="0.3">
      <c r="B9" s="77"/>
      <c r="C9" s="835" t="s">
        <v>1025</v>
      </c>
      <c r="D9" s="836"/>
      <c r="E9" s="837"/>
      <c r="F9" s="837"/>
      <c r="G9" s="837"/>
      <c r="H9" s="837"/>
      <c r="I9" s="838"/>
      <c r="J9" s="839">
        <f>IF(SUM(N13:N670)=0,"",AVERAGE(N13:N670))</f>
        <v>84.384615384615387</v>
      </c>
      <c r="K9" s="840"/>
      <c r="L9" s="840"/>
      <c r="M9" s="841"/>
      <c r="N9" s="841"/>
      <c r="O9" s="842"/>
      <c r="P9" s="97"/>
      <c r="T9" s="80"/>
      <c r="U9" s="843" t="s">
        <v>103</v>
      </c>
      <c r="V9" s="845" t="s">
        <v>104</v>
      </c>
      <c r="W9" s="845" t="s">
        <v>105</v>
      </c>
      <c r="X9" s="829" t="s">
        <v>106</v>
      </c>
      <c r="Y9" s="827" t="s">
        <v>107</v>
      </c>
      <c r="Z9" s="845" t="s">
        <v>108</v>
      </c>
      <c r="AA9" s="845" t="s">
        <v>109</v>
      </c>
      <c r="AB9" s="829" t="s">
        <v>110</v>
      </c>
      <c r="AC9" s="827" t="s">
        <v>111</v>
      </c>
      <c r="AD9" s="829" t="s">
        <v>112</v>
      </c>
      <c r="AE9" s="827" t="s">
        <v>113</v>
      </c>
      <c r="AF9" s="829" t="s">
        <v>114</v>
      </c>
      <c r="AG9" s="831" t="s">
        <v>115</v>
      </c>
      <c r="AH9" s="82"/>
    </row>
    <row r="10" spans="2:34" ht="8.25" customHeight="1" thickBot="1" x14ac:dyDescent="0.3">
      <c r="B10" s="73"/>
      <c r="C10" s="876"/>
      <c r="D10" s="876"/>
      <c r="E10" s="876"/>
      <c r="F10" s="876"/>
      <c r="G10" s="876"/>
      <c r="H10" s="876"/>
      <c r="I10" s="876"/>
      <c r="J10" s="876"/>
      <c r="K10" s="876"/>
      <c r="L10" s="876"/>
      <c r="M10" s="876"/>
      <c r="N10" s="876"/>
      <c r="O10" s="876"/>
      <c r="P10" s="98"/>
      <c r="T10" s="71"/>
      <c r="U10" s="844"/>
      <c r="V10" s="846"/>
      <c r="W10" s="846"/>
      <c r="X10" s="830"/>
      <c r="Y10" s="828"/>
      <c r="Z10" s="846"/>
      <c r="AA10" s="846"/>
      <c r="AB10" s="830"/>
      <c r="AC10" s="828"/>
      <c r="AD10" s="830"/>
      <c r="AE10" s="828"/>
      <c r="AF10" s="830"/>
      <c r="AG10" s="832"/>
      <c r="AH10" s="72"/>
    </row>
    <row r="11" spans="2:34" ht="46.5" customHeight="1" x14ac:dyDescent="0.25">
      <c r="B11" s="73"/>
      <c r="C11" s="877" t="s">
        <v>116</v>
      </c>
      <c r="D11" s="879" t="s">
        <v>117</v>
      </c>
      <c r="E11" s="879" t="s">
        <v>118</v>
      </c>
      <c r="F11" s="879" t="s">
        <v>117</v>
      </c>
      <c r="G11" s="881" t="s">
        <v>119</v>
      </c>
      <c r="H11" s="882"/>
      <c r="I11" s="883"/>
      <c r="J11" s="887" t="s">
        <v>120</v>
      </c>
      <c r="K11" s="889" t="s">
        <v>121</v>
      </c>
      <c r="L11" s="890"/>
      <c r="M11" s="893" t="s">
        <v>122</v>
      </c>
      <c r="N11" s="893" t="s">
        <v>123</v>
      </c>
      <c r="O11" s="860" t="s">
        <v>124</v>
      </c>
      <c r="P11" s="99"/>
      <c r="T11" s="71"/>
      <c r="U11" s="862"/>
      <c r="V11" s="847"/>
      <c r="W11" s="847"/>
      <c r="X11" s="847"/>
      <c r="Y11" s="847"/>
      <c r="Z11" s="847"/>
      <c r="AA11" s="847"/>
      <c r="AB11" s="847"/>
      <c r="AC11" s="847"/>
      <c r="AD11" s="847"/>
      <c r="AE11" s="847"/>
      <c r="AF11" s="847"/>
      <c r="AG11" s="849"/>
      <c r="AH11" s="72"/>
    </row>
    <row r="12" spans="2:34" ht="44.25" customHeight="1" thickBot="1" x14ac:dyDescent="0.3">
      <c r="B12" s="73"/>
      <c r="C12" s="878"/>
      <c r="D12" s="880"/>
      <c r="E12" s="880"/>
      <c r="F12" s="880"/>
      <c r="G12" s="884"/>
      <c r="H12" s="885"/>
      <c r="I12" s="886"/>
      <c r="J12" s="888"/>
      <c r="K12" s="891"/>
      <c r="L12" s="892"/>
      <c r="M12" s="894"/>
      <c r="N12" s="894"/>
      <c r="O12" s="861"/>
      <c r="P12" s="100"/>
      <c r="T12" s="71"/>
      <c r="U12" s="863"/>
      <c r="V12" s="848"/>
      <c r="W12" s="848"/>
      <c r="X12" s="848"/>
      <c r="Y12" s="848"/>
      <c r="Z12" s="848"/>
      <c r="AA12" s="848"/>
      <c r="AB12" s="848"/>
      <c r="AC12" s="848"/>
      <c r="AD12" s="848"/>
      <c r="AE12" s="848"/>
      <c r="AF12" s="848"/>
      <c r="AG12" s="850"/>
      <c r="AH12" s="72"/>
    </row>
    <row r="13" spans="2:34" ht="39.75" customHeight="1" x14ac:dyDescent="0.25">
      <c r="B13" s="73"/>
      <c r="C13" s="851" t="s">
        <v>125</v>
      </c>
      <c r="D13" s="852">
        <f>IF(SUM(N13:N122)=0,"",AVERAGE(N13:N122))</f>
        <v>91.428571428571431</v>
      </c>
      <c r="E13" s="853" t="s">
        <v>126</v>
      </c>
      <c r="F13" s="854">
        <f>IF(SUM(N13:N32)=0,"",AVERAGE(N13:N32))</f>
        <v>100</v>
      </c>
      <c r="G13" s="855">
        <v>1</v>
      </c>
      <c r="H13" s="856" t="s">
        <v>127</v>
      </c>
      <c r="I13" s="857"/>
      <c r="J13" s="858" t="s">
        <v>128</v>
      </c>
      <c r="K13" s="101" t="s">
        <v>129</v>
      </c>
      <c r="L13" s="102" t="s">
        <v>130</v>
      </c>
      <c r="M13" s="859" t="s">
        <v>131</v>
      </c>
      <c r="N13" s="822">
        <v>100</v>
      </c>
      <c r="O13" s="823"/>
      <c r="P13" s="98"/>
      <c r="Q13" s="103"/>
      <c r="T13" s="71"/>
      <c r="U13" s="826"/>
      <c r="V13" s="748"/>
      <c r="W13" s="748"/>
      <c r="X13" s="748"/>
      <c r="Y13" s="748"/>
      <c r="Z13" s="748">
        <f>IF(N13="","",$N$13)</f>
        <v>100</v>
      </c>
      <c r="AA13" s="748"/>
      <c r="AB13" s="748"/>
      <c r="AC13" s="748"/>
      <c r="AD13" s="748"/>
      <c r="AE13" s="748"/>
      <c r="AF13" s="748"/>
      <c r="AG13" s="818"/>
      <c r="AH13" s="72"/>
    </row>
    <row r="14" spans="2:34" ht="39.75" customHeight="1" x14ac:dyDescent="0.25">
      <c r="B14" s="73"/>
      <c r="C14" s="778"/>
      <c r="D14" s="722"/>
      <c r="E14" s="658"/>
      <c r="F14" s="708"/>
      <c r="G14" s="691"/>
      <c r="H14" s="666"/>
      <c r="I14" s="763"/>
      <c r="J14" s="805"/>
      <c r="K14" s="104" t="s">
        <v>132</v>
      </c>
      <c r="L14" s="105" t="s">
        <v>133</v>
      </c>
      <c r="M14" s="659"/>
      <c r="N14" s="712"/>
      <c r="O14" s="824"/>
      <c r="P14" s="98"/>
      <c r="Q14" s="103"/>
      <c r="T14" s="71"/>
      <c r="U14" s="679"/>
      <c r="V14" s="682"/>
      <c r="W14" s="682"/>
      <c r="X14" s="682"/>
      <c r="Y14" s="682"/>
      <c r="Z14" s="682"/>
      <c r="AA14" s="682"/>
      <c r="AB14" s="682"/>
      <c r="AC14" s="682"/>
      <c r="AD14" s="682"/>
      <c r="AE14" s="682"/>
      <c r="AF14" s="682"/>
      <c r="AG14" s="685"/>
      <c r="AH14" s="72"/>
    </row>
    <row r="15" spans="2:34" ht="39.75" customHeight="1" x14ac:dyDescent="0.25">
      <c r="B15" s="73"/>
      <c r="C15" s="778"/>
      <c r="D15" s="722"/>
      <c r="E15" s="658"/>
      <c r="F15" s="708"/>
      <c r="G15" s="691"/>
      <c r="H15" s="666"/>
      <c r="I15" s="763"/>
      <c r="J15" s="805"/>
      <c r="K15" s="104" t="s">
        <v>134</v>
      </c>
      <c r="L15" s="105" t="s">
        <v>135</v>
      </c>
      <c r="M15" s="659"/>
      <c r="N15" s="712"/>
      <c r="O15" s="824"/>
      <c r="P15" s="98"/>
      <c r="Q15" s="103"/>
      <c r="T15" s="71"/>
      <c r="U15" s="679"/>
      <c r="V15" s="682"/>
      <c r="W15" s="682"/>
      <c r="X15" s="682"/>
      <c r="Y15" s="682"/>
      <c r="Z15" s="682"/>
      <c r="AA15" s="682"/>
      <c r="AB15" s="682"/>
      <c r="AC15" s="682"/>
      <c r="AD15" s="682"/>
      <c r="AE15" s="682"/>
      <c r="AF15" s="682"/>
      <c r="AG15" s="685"/>
      <c r="AH15" s="72"/>
    </row>
    <row r="16" spans="2:34" ht="39.75" customHeight="1" x14ac:dyDescent="0.25">
      <c r="B16" s="73"/>
      <c r="C16" s="778"/>
      <c r="D16" s="722"/>
      <c r="E16" s="658"/>
      <c r="F16" s="708"/>
      <c r="G16" s="691"/>
      <c r="H16" s="666"/>
      <c r="I16" s="763"/>
      <c r="J16" s="805"/>
      <c r="K16" s="104" t="s">
        <v>136</v>
      </c>
      <c r="L16" s="105" t="s">
        <v>137</v>
      </c>
      <c r="M16" s="659"/>
      <c r="N16" s="712"/>
      <c r="O16" s="824"/>
      <c r="P16" s="98"/>
      <c r="Q16" s="103"/>
      <c r="T16" s="71"/>
      <c r="U16" s="679"/>
      <c r="V16" s="682"/>
      <c r="W16" s="682"/>
      <c r="X16" s="682"/>
      <c r="Y16" s="682"/>
      <c r="Z16" s="682"/>
      <c r="AA16" s="682"/>
      <c r="AB16" s="682"/>
      <c r="AC16" s="682"/>
      <c r="AD16" s="682"/>
      <c r="AE16" s="682"/>
      <c r="AF16" s="682"/>
      <c r="AG16" s="685"/>
      <c r="AH16" s="72"/>
    </row>
    <row r="17" spans="2:34" ht="39.75" customHeight="1" x14ac:dyDescent="0.25">
      <c r="B17" s="73"/>
      <c r="C17" s="778"/>
      <c r="D17" s="722"/>
      <c r="E17" s="658"/>
      <c r="F17" s="708"/>
      <c r="G17" s="710"/>
      <c r="H17" s="667"/>
      <c r="I17" s="764"/>
      <c r="J17" s="806"/>
      <c r="K17" s="104" t="s">
        <v>138</v>
      </c>
      <c r="L17" s="105" t="s">
        <v>139</v>
      </c>
      <c r="M17" s="703"/>
      <c r="N17" s="740"/>
      <c r="O17" s="825"/>
      <c r="P17" s="98"/>
      <c r="Q17" s="103"/>
      <c r="T17" s="71"/>
      <c r="U17" s="679"/>
      <c r="V17" s="682"/>
      <c r="W17" s="682"/>
      <c r="X17" s="682"/>
      <c r="Y17" s="682"/>
      <c r="Z17" s="682"/>
      <c r="AA17" s="682"/>
      <c r="AB17" s="682"/>
      <c r="AC17" s="682"/>
      <c r="AD17" s="682"/>
      <c r="AE17" s="682"/>
      <c r="AF17" s="682"/>
      <c r="AG17" s="685"/>
      <c r="AH17" s="72"/>
    </row>
    <row r="18" spans="2:34" ht="39.75" customHeight="1" x14ac:dyDescent="0.25">
      <c r="B18" s="73"/>
      <c r="C18" s="778"/>
      <c r="D18" s="723"/>
      <c r="E18" s="658"/>
      <c r="F18" s="709"/>
      <c r="G18" s="714">
        <v>2</v>
      </c>
      <c r="H18" s="700" t="s">
        <v>140</v>
      </c>
      <c r="I18" s="775"/>
      <c r="J18" s="816" t="s">
        <v>141</v>
      </c>
      <c r="K18" s="104" t="s">
        <v>129</v>
      </c>
      <c r="L18" s="105" t="s">
        <v>142</v>
      </c>
      <c r="M18" s="672" t="s">
        <v>131</v>
      </c>
      <c r="N18" s="674">
        <v>100</v>
      </c>
      <c r="O18" s="675"/>
      <c r="P18" s="98"/>
      <c r="Q18" s="819" t="s">
        <v>17</v>
      </c>
      <c r="R18" s="820"/>
      <c r="S18" s="821"/>
      <c r="T18" s="71"/>
      <c r="U18" s="678"/>
      <c r="V18" s="681"/>
      <c r="W18" s="681"/>
      <c r="X18" s="681"/>
      <c r="Y18" s="681"/>
      <c r="Z18" s="681"/>
      <c r="AA18" s="681"/>
      <c r="AB18" s="681"/>
      <c r="AC18" s="681"/>
      <c r="AD18" s="681"/>
      <c r="AE18" s="681"/>
      <c r="AF18" s="681">
        <f>IF(N18="","",$N$18)</f>
        <v>100</v>
      </c>
      <c r="AG18" s="684"/>
      <c r="AH18" s="72"/>
    </row>
    <row r="19" spans="2:34" ht="39.75" customHeight="1" x14ac:dyDescent="0.25">
      <c r="B19" s="73"/>
      <c r="C19" s="778"/>
      <c r="D19" s="723"/>
      <c r="E19" s="658"/>
      <c r="F19" s="709"/>
      <c r="G19" s="691"/>
      <c r="H19" s="666"/>
      <c r="I19" s="763"/>
      <c r="J19" s="805"/>
      <c r="K19" s="104" t="s">
        <v>132</v>
      </c>
      <c r="L19" s="105" t="s">
        <v>143</v>
      </c>
      <c r="M19" s="659"/>
      <c r="N19" s="712"/>
      <c r="O19" s="676"/>
      <c r="P19" s="98"/>
      <c r="Q19" s="103"/>
      <c r="R19" s="106"/>
      <c r="T19" s="71"/>
      <c r="U19" s="679"/>
      <c r="V19" s="682"/>
      <c r="W19" s="682"/>
      <c r="X19" s="682"/>
      <c r="Y19" s="682"/>
      <c r="Z19" s="682"/>
      <c r="AA19" s="682"/>
      <c r="AB19" s="682"/>
      <c r="AC19" s="682"/>
      <c r="AD19" s="682"/>
      <c r="AE19" s="682"/>
      <c r="AF19" s="682"/>
      <c r="AG19" s="685"/>
      <c r="AH19" s="72"/>
    </row>
    <row r="20" spans="2:34" ht="39.75" customHeight="1" x14ac:dyDescent="0.25">
      <c r="B20" s="73"/>
      <c r="C20" s="778"/>
      <c r="D20" s="723"/>
      <c r="E20" s="658"/>
      <c r="F20" s="709"/>
      <c r="G20" s="691"/>
      <c r="H20" s="666"/>
      <c r="I20" s="763"/>
      <c r="J20" s="805"/>
      <c r="K20" s="104" t="s">
        <v>134</v>
      </c>
      <c r="L20" s="105" t="s">
        <v>144</v>
      </c>
      <c r="M20" s="659"/>
      <c r="N20" s="712"/>
      <c r="O20" s="676"/>
      <c r="P20" s="98"/>
      <c r="Q20" s="103"/>
      <c r="R20" s="106"/>
      <c r="T20" s="71"/>
      <c r="U20" s="679"/>
      <c r="V20" s="682"/>
      <c r="W20" s="682"/>
      <c r="X20" s="682"/>
      <c r="Y20" s="682"/>
      <c r="Z20" s="682"/>
      <c r="AA20" s="682"/>
      <c r="AB20" s="682"/>
      <c r="AC20" s="682"/>
      <c r="AD20" s="682"/>
      <c r="AE20" s="682"/>
      <c r="AF20" s="682"/>
      <c r="AG20" s="685"/>
      <c r="AH20" s="72"/>
    </row>
    <row r="21" spans="2:34" ht="39.75" customHeight="1" x14ac:dyDescent="0.25">
      <c r="B21" s="73"/>
      <c r="C21" s="778"/>
      <c r="D21" s="723"/>
      <c r="E21" s="658"/>
      <c r="F21" s="709"/>
      <c r="G21" s="691"/>
      <c r="H21" s="666"/>
      <c r="I21" s="763"/>
      <c r="J21" s="805"/>
      <c r="K21" s="104" t="s">
        <v>136</v>
      </c>
      <c r="L21" s="105" t="s">
        <v>145</v>
      </c>
      <c r="M21" s="659"/>
      <c r="N21" s="712"/>
      <c r="O21" s="676"/>
      <c r="P21" s="98"/>
      <c r="Q21" s="103"/>
      <c r="R21" s="106"/>
      <c r="T21" s="71"/>
      <c r="U21" s="679"/>
      <c r="V21" s="682"/>
      <c r="W21" s="682"/>
      <c r="X21" s="682"/>
      <c r="Y21" s="682"/>
      <c r="Z21" s="682"/>
      <c r="AA21" s="682"/>
      <c r="AB21" s="682"/>
      <c r="AC21" s="682"/>
      <c r="AD21" s="682"/>
      <c r="AE21" s="682"/>
      <c r="AF21" s="682"/>
      <c r="AG21" s="685"/>
      <c r="AH21" s="72"/>
    </row>
    <row r="22" spans="2:34" ht="39.75" customHeight="1" x14ac:dyDescent="0.25">
      <c r="B22" s="73"/>
      <c r="C22" s="778"/>
      <c r="D22" s="723"/>
      <c r="E22" s="658"/>
      <c r="F22" s="709"/>
      <c r="G22" s="710"/>
      <c r="H22" s="667"/>
      <c r="I22" s="764"/>
      <c r="J22" s="806"/>
      <c r="K22" s="104" t="s">
        <v>138</v>
      </c>
      <c r="L22" s="105" t="s">
        <v>146</v>
      </c>
      <c r="M22" s="703"/>
      <c r="N22" s="740"/>
      <c r="O22" s="706"/>
      <c r="P22" s="98"/>
      <c r="Q22" s="103"/>
      <c r="R22" s="106"/>
      <c r="T22" s="71"/>
      <c r="U22" s="679"/>
      <c r="V22" s="682"/>
      <c r="W22" s="682"/>
      <c r="X22" s="682"/>
      <c r="Y22" s="682"/>
      <c r="Z22" s="682"/>
      <c r="AA22" s="682"/>
      <c r="AB22" s="682"/>
      <c r="AC22" s="682"/>
      <c r="AD22" s="682"/>
      <c r="AE22" s="682"/>
      <c r="AF22" s="682"/>
      <c r="AG22" s="685"/>
      <c r="AH22" s="72"/>
    </row>
    <row r="23" spans="2:34" ht="39.75" customHeight="1" x14ac:dyDescent="0.25">
      <c r="B23" s="73"/>
      <c r="C23" s="778"/>
      <c r="D23" s="723"/>
      <c r="E23" s="658"/>
      <c r="F23" s="709"/>
      <c r="G23" s="714">
        <v>3</v>
      </c>
      <c r="H23" s="700" t="s">
        <v>147</v>
      </c>
      <c r="I23" s="775"/>
      <c r="J23" s="816" t="s">
        <v>148</v>
      </c>
      <c r="K23" s="104" t="s">
        <v>129</v>
      </c>
      <c r="L23" s="105" t="s">
        <v>149</v>
      </c>
      <c r="M23" s="672" t="s">
        <v>131</v>
      </c>
      <c r="N23" s="674">
        <v>100</v>
      </c>
      <c r="O23" s="675"/>
      <c r="P23" s="98"/>
      <c r="Q23" s="809" t="s">
        <v>150</v>
      </c>
      <c r="R23" s="810"/>
      <c r="S23" s="811"/>
      <c r="T23" s="71"/>
      <c r="U23" s="678"/>
      <c r="V23" s="681"/>
      <c r="W23" s="681"/>
      <c r="X23" s="681"/>
      <c r="Y23" s="681"/>
      <c r="Z23" s="748">
        <f>IF(N23="","",$N$23)</f>
        <v>100</v>
      </c>
      <c r="AA23" s="681"/>
      <c r="AB23" s="748">
        <f>IF(N23="","",$N$23)</f>
        <v>100</v>
      </c>
      <c r="AC23" s="748">
        <f>IF(N23="","",$N$23)</f>
        <v>100</v>
      </c>
      <c r="AD23" s="681"/>
      <c r="AE23" s="681"/>
      <c r="AF23" s="681"/>
      <c r="AG23" s="684"/>
      <c r="AH23" s="72"/>
    </row>
    <row r="24" spans="2:34" ht="39.75" customHeight="1" x14ac:dyDescent="0.25">
      <c r="B24" s="73"/>
      <c r="C24" s="778"/>
      <c r="D24" s="723"/>
      <c r="E24" s="658"/>
      <c r="F24" s="709"/>
      <c r="G24" s="691"/>
      <c r="H24" s="666"/>
      <c r="I24" s="763"/>
      <c r="J24" s="805"/>
      <c r="K24" s="104" t="s">
        <v>132</v>
      </c>
      <c r="L24" s="105" t="s">
        <v>151</v>
      </c>
      <c r="M24" s="659"/>
      <c r="N24" s="712"/>
      <c r="O24" s="676"/>
      <c r="P24" s="98"/>
      <c r="Q24" s="812"/>
      <c r="R24" s="813"/>
      <c r="S24" s="814"/>
      <c r="T24" s="71"/>
      <c r="U24" s="679"/>
      <c r="V24" s="682"/>
      <c r="W24" s="682"/>
      <c r="X24" s="682"/>
      <c r="Y24" s="682"/>
      <c r="Z24" s="682"/>
      <c r="AA24" s="682"/>
      <c r="AB24" s="682"/>
      <c r="AC24" s="682"/>
      <c r="AD24" s="682"/>
      <c r="AE24" s="682"/>
      <c r="AF24" s="682"/>
      <c r="AG24" s="685"/>
      <c r="AH24" s="72"/>
    </row>
    <row r="25" spans="2:34" ht="39.75" customHeight="1" x14ac:dyDescent="0.25">
      <c r="B25" s="73"/>
      <c r="C25" s="778"/>
      <c r="D25" s="723"/>
      <c r="E25" s="658"/>
      <c r="F25" s="709"/>
      <c r="G25" s="691"/>
      <c r="H25" s="666"/>
      <c r="I25" s="763"/>
      <c r="J25" s="805"/>
      <c r="K25" s="104" t="s">
        <v>134</v>
      </c>
      <c r="L25" s="105" t="s">
        <v>152</v>
      </c>
      <c r="M25" s="659"/>
      <c r="N25" s="712"/>
      <c r="O25" s="676"/>
      <c r="P25" s="98"/>
      <c r="Q25" s="103"/>
      <c r="T25" s="71"/>
      <c r="U25" s="679"/>
      <c r="V25" s="682"/>
      <c r="W25" s="682"/>
      <c r="X25" s="682"/>
      <c r="Y25" s="682"/>
      <c r="Z25" s="682"/>
      <c r="AA25" s="682"/>
      <c r="AB25" s="682"/>
      <c r="AC25" s="682"/>
      <c r="AD25" s="682"/>
      <c r="AE25" s="682"/>
      <c r="AF25" s="682"/>
      <c r="AG25" s="685"/>
      <c r="AH25" s="72"/>
    </row>
    <row r="26" spans="2:34" ht="39.75" customHeight="1" x14ac:dyDescent="0.25">
      <c r="B26" s="73"/>
      <c r="C26" s="778"/>
      <c r="D26" s="723"/>
      <c r="E26" s="658"/>
      <c r="F26" s="709"/>
      <c r="G26" s="691"/>
      <c r="H26" s="666"/>
      <c r="I26" s="763"/>
      <c r="J26" s="805"/>
      <c r="K26" s="104" t="s">
        <v>136</v>
      </c>
      <c r="L26" s="105" t="s">
        <v>153</v>
      </c>
      <c r="M26" s="659"/>
      <c r="N26" s="712"/>
      <c r="O26" s="676"/>
      <c r="P26" s="98"/>
      <c r="Q26" s="103"/>
      <c r="T26" s="71"/>
      <c r="U26" s="679"/>
      <c r="V26" s="682"/>
      <c r="W26" s="682"/>
      <c r="X26" s="682"/>
      <c r="Y26" s="682"/>
      <c r="Z26" s="682"/>
      <c r="AA26" s="682"/>
      <c r="AB26" s="682"/>
      <c r="AC26" s="682"/>
      <c r="AD26" s="682"/>
      <c r="AE26" s="682"/>
      <c r="AF26" s="682"/>
      <c r="AG26" s="685"/>
      <c r="AH26" s="72"/>
    </row>
    <row r="27" spans="2:34" ht="39.75" customHeight="1" x14ac:dyDescent="0.25">
      <c r="B27" s="73"/>
      <c r="C27" s="778"/>
      <c r="D27" s="723"/>
      <c r="E27" s="658"/>
      <c r="F27" s="709"/>
      <c r="G27" s="710"/>
      <c r="H27" s="667"/>
      <c r="I27" s="764"/>
      <c r="J27" s="806"/>
      <c r="K27" s="104" t="s">
        <v>138</v>
      </c>
      <c r="L27" s="105" t="s">
        <v>154</v>
      </c>
      <c r="M27" s="703"/>
      <c r="N27" s="740"/>
      <c r="O27" s="706"/>
      <c r="P27" s="98"/>
      <c r="Q27" s="103"/>
      <c r="T27" s="71"/>
      <c r="U27" s="679"/>
      <c r="V27" s="682"/>
      <c r="W27" s="682"/>
      <c r="X27" s="682"/>
      <c r="Y27" s="682"/>
      <c r="Z27" s="682"/>
      <c r="AA27" s="682"/>
      <c r="AB27" s="682"/>
      <c r="AC27" s="682"/>
      <c r="AD27" s="682"/>
      <c r="AE27" s="682"/>
      <c r="AF27" s="682"/>
      <c r="AG27" s="685"/>
      <c r="AH27" s="72"/>
    </row>
    <row r="28" spans="2:34" ht="39.75" customHeight="1" x14ac:dyDescent="0.25">
      <c r="B28" s="73"/>
      <c r="C28" s="778"/>
      <c r="D28" s="723"/>
      <c r="E28" s="658"/>
      <c r="F28" s="709"/>
      <c r="G28" s="714">
        <v>4</v>
      </c>
      <c r="H28" s="700" t="s">
        <v>155</v>
      </c>
      <c r="I28" s="775"/>
      <c r="J28" s="816" t="s">
        <v>156</v>
      </c>
      <c r="K28" s="104" t="s">
        <v>129</v>
      </c>
      <c r="L28" s="105" t="s">
        <v>157</v>
      </c>
      <c r="M28" s="672" t="s">
        <v>131</v>
      </c>
      <c r="N28" s="674">
        <v>100</v>
      </c>
      <c r="O28" s="675"/>
      <c r="P28" s="98"/>
      <c r="Q28" s="809" t="s">
        <v>14</v>
      </c>
      <c r="R28" s="810"/>
      <c r="S28" s="811"/>
      <c r="T28" s="107"/>
      <c r="U28" s="815"/>
      <c r="V28" s="681"/>
      <c r="W28" s="681"/>
      <c r="X28" s="681"/>
      <c r="Y28" s="681"/>
      <c r="Z28" s="681"/>
      <c r="AA28" s="681"/>
      <c r="AB28" s="681"/>
      <c r="AC28" s="681"/>
      <c r="AD28" s="681"/>
      <c r="AE28" s="681">
        <f>IF(N28="","",N28)</f>
        <v>100</v>
      </c>
      <c r="AF28" s="681"/>
      <c r="AG28" s="684"/>
      <c r="AH28" s="72"/>
    </row>
    <row r="29" spans="2:34" ht="39.75" customHeight="1" x14ac:dyDescent="0.25">
      <c r="B29" s="73"/>
      <c r="C29" s="778"/>
      <c r="D29" s="723"/>
      <c r="E29" s="659"/>
      <c r="F29" s="660"/>
      <c r="G29" s="691"/>
      <c r="H29" s="666"/>
      <c r="I29" s="763"/>
      <c r="J29" s="805"/>
      <c r="K29" s="104" t="s">
        <v>132</v>
      </c>
      <c r="L29" s="105" t="s">
        <v>158</v>
      </c>
      <c r="M29" s="659"/>
      <c r="N29" s="712"/>
      <c r="O29" s="676"/>
      <c r="P29" s="98"/>
      <c r="Q29" s="812"/>
      <c r="R29" s="813"/>
      <c r="S29" s="814"/>
      <c r="T29" s="71"/>
      <c r="U29" s="679"/>
      <c r="V29" s="682"/>
      <c r="W29" s="682"/>
      <c r="X29" s="682"/>
      <c r="Y29" s="682"/>
      <c r="Z29" s="682"/>
      <c r="AA29" s="682"/>
      <c r="AB29" s="682"/>
      <c r="AC29" s="682"/>
      <c r="AD29" s="682"/>
      <c r="AE29" s="682"/>
      <c r="AF29" s="682"/>
      <c r="AG29" s="685"/>
      <c r="AH29" s="72"/>
    </row>
    <row r="30" spans="2:34" ht="39.75" customHeight="1" x14ac:dyDescent="0.25">
      <c r="B30" s="73"/>
      <c r="C30" s="778"/>
      <c r="D30" s="723"/>
      <c r="E30" s="659"/>
      <c r="F30" s="660"/>
      <c r="G30" s="691"/>
      <c r="H30" s="666"/>
      <c r="I30" s="763"/>
      <c r="J30" s="805"/>
      <c r="K30" s="104" t="s">
        <v>134</v>
      </c>
      <c r="L30" s="105" t="s">
        <v>159</v>
      </c>
      <c r="M30" s="659"/>
      <c r="N30" s="712"/>
      <c r="O30" s="676"/>
      <c r="P30" s="98"/>
      <c r="Q30" s="103"/>
      <c r="R30" s="108"/>
      <c r="T30" s="71"/>
      <c r="U30" s="679"/>
      <c r="V30" s="682"/>
      <c r="W30" s="682"/>
      <c r="X30" s="682"/>
      <c r="Y30" s="682"/>
      <c r="Z30" s="682"/>
      <c r="AA30" s="682"/>
      <c r="AB30" s="682"/>
      <c r="AC30" s="682"/>
      <c r="AD30" s="682"/>
      <c r="AE30" s="682"/>
      <c r="AF30" s="682"/>
      <c r="AG30" s="685"/>
      <c r="AH30" s="72"/>
    </row>
    <row r="31" spans="2:34" ht="39.75" customHeight="1" x14ac:dyDescent="0.25">
      <c r="B31" s="73"/>
      <c r="C31" s="778"/>
      <c r="D31" s="723"/>
      <c r="E31" s="659"/>
      <c r="F31" s="660"/>
      <c r="G31" s="691"/>
      <c r="H31" s="666"/>
      <c r="I31" s="763"/>
      <c r="J31" s="805"/>
      <c r="K31" s="104" t="s">
        <v>136</v>
      </c>
      <c r="L31" s="105" t="s">
        <v>160</v>
      </c>
      <c r="M31" s="659"/>
      <c r="N31" s="712"/>
      <c r="O31" s="676"/>
      <c r="P31" s="98"/>
      <c r="Q31" s="103"/>
      <c r="R31" s="108"/>
      <c r="T31" s="71"/>
      <c r="U31" s="679"/>
      <c r="V31" s="682"/>
      <c r="W31" s="682"/>
      <c r="X31" s="682"/>
      <c r="Y31" s="682"/>
      <c r="Z31" s="682"/>
      <c r="AA31" s="682"/>
      <c r="AB31" s="682"/>
      <c r="AC31" s="682"/>
      <c r="AD31" s="682"/>
      <c r="AE31" s="682"/>
      <c r="AF31" s="682"/>
      <c r="AG31" s="685"/>
      <c r="AH31" s="72"/>
    </row>
    <row r="32" spans="2:34" ht="39.75" customHeight="1" x14ac:dyDescent="0.25">
      <c r="B32" s="73"/>
      <c r="C32" s="778"/>
      <c r="D32" s="723"/>
      <c r="E32" s="673"/>
      <c r="F32" s="689"/>
      <c r="G32" s="692"/>
      <c r="H32" s="695"/>
      <c r="I32" s="766"/>
      <c r="J32" s="817"/>
      <c r="K32" s="109" t="s">
        <v>138</v>
      </c>
      <c r="L32" s="110" t="s">
        <v>161</v>
      </c>
      <c r="M32" s="673"/>
      <c r="N32" s="754"/>
      <c r="O32" s="677"/>
      <c r="P32" s="98"/>
      <c r="Q32" s="103"/>
      <c r="R32" s="108"/>
      <c r="T32" s="71"/>
      <c r="U32" s="679"/>
      <c r="V32" s="682"/>
      <c r="W32" s="682"/>
      <c r="X32" s="682"/>
      <c r="Y32" s="682"/>
      <c r="Z32" s="682"/>
      <c r="AA32" s="682"/>
      <c r="AB32" s="682"/>
      <c r="AC32" s="682"/>
      <c r="AD32" s="682"/>
      <c r="AE32" s="682"/>
      <c r="AF32" s="682"/>
      <c r="AG32" s="685"/>
      <c r="AH32" s="72"/>
    </row>
    <row r="33" spans="2:34" ht="39.75" customHeight="1" x14ac:dyDescent="0.25">
      <c r="B33" s="73"/>
      <c r="C33" s="778"/>
      <c r="D33" s="723"/>
      <c r="E33" s="658" t="s">
        <v>162</v>
      </c>
      <c r="F33" s="708">
        <f>+IF(SUM(N33:N67)=0,"",AVERAGE(N33:N67))</f>
        <v>80</v>
      </c>
      <c r="G33" s="699">
        <v>5</v>
      </c>
      <c r="H33" s="693" t="s">
        <v>163</v>
      </c>
      <c r="I33" s="762"/>
      <c r="J33" s="804" t="s">
        <v>164</v>
      </c>
      <c r="K33" s="111" t="s">
        <v>129</v>
      </c>
      <c r="L33" s="807" t="s">
        <v>165</v>
      </c>
      <c r="M33" s="711" t="s">
        <v>131</v>
      </c>
      <c r="N33" s="704"/>
      <c r="O33" s="713" t="s">
        <v>166</v>
      </c>
      <c r="P33" s="98"/>
      <c r="U33" s="678"/>
      <c r="V33" s="681"/>
      <c r="W33" s="681"/>
      <c r="X33" s="681"/>
      <c r="Y33" s="681"/>
      <c r="Z33" s="681"/>
      <c r="AA33" s="681"/>
      <c r="AB33" s="681"/>
      <c r="AC33" s="681"/>
      <c r="AD33" s="681"/>
      <c r="AE33" s="681"/>
      <c r="AF33" s="681"/>
      <c r="AG33" s="684" t="str">
        <f>IF(N33="","",N33)</f>
        <v/>
      </c>
      <c r="AH33" s="72"/>
    </row>
    <row r="34" spans="2:34" ht="39.75" customHeight="1" x14ac:dyDescent="0.25">
      <c r="B34" s="73"/>
      <c r="C34" s="778"/>
      <c r="D34" s="723"/>
      <c r="E34" s="658"/>
      <c r="F34" s="708"/>
      <c r="G34" s="691"/>
      <c r="H34" s="666"/>
      <c r="I34" s="763"/>
      <c r="J34" s="805"/>
      <c r="K34" s="104" t="s">
        <v>132</v>
      </c>
      <c r="L34" s="808"/>
      <c r="M34" s="659"/>
      <c r="N34" s="712"/>
      <c r="O34" s="676"/>
      <c r="P34" s="98"/>
      <c r="Q34" s="103"/>
      <c r="R34" s="106"/>
      <c r="T34" s="71"/>
      <c r="U34" s="679"/>
      <c r="V34" s="682"/>
      <c r="W34" s="682"/>
      <c r="X34" s="682"/>
      <c r="Y34" s="682"/>
      <c r="Z34" s="682"/>
      <c r="AA34" s="682"/>
      <c r="AB34" s="682"/>
      <c r="AC34" s="682"/>
      <c r="AD34" s="682"/>
      <c r="AE34" s="682"/>
      <c r="AF34" s="682"/>
      <c r="AG34" s="685"/>
      <c r="AH34" s="72"/>
    </row>
    <row r="35" spans="2:34" ht="39.75" customHeight="1" x14ac:dyDescent="0.25">
      <c r="B35" s="73"/>
      <c r="C35" s="778"/>
      <c r="D35" s="723"/>
      <c r="E35" s="658"/>
      <c r="F35" s="708"/>
      <c r="G35" s="691"/>
      <c r="H35" s="666"/>
      <c r="I35" s="763"/>
      <c r="J35" s="805"/>
      <c r="K35" s="104" t="s">
        <v>134</v>
      </c>
      <c r="L35" s="808"/>
      <c r="M35" s="659"/>
      <c r="N35" s="712"/>
      <c r="O35" s="676"/>
      <c r="P35" s="98"/>
      <c r="Q35" s="103"/>
      <c r="R35" s="106"/>
      <c r="T35" s="71"/>
      <c r="U35" s="679"/>
      <c r="V35" s="682"/>
      <c r="W35" s="682"/>
      <c r="X35" s="682"/>
      <c r="Y35" s="682"/>
      <c r="Z35" s="682"/>
      <c r="AA35" s="682"/>
      <c r="AB35" s="682"/>
      <c r="AC35" s="682"/>
      <c r="AD35" s="682"/>
      <c r="AE35" s="682"/>
      <c r="AF35" s="682"/>
      <c r="AG35" s="685"/>
      <c r="AH35" s="72"/>
    </row>
    <row r="36" spans="2:34" ht="39.75" customHeight="1" x14ac:dyDescent="0.25">
      <c r="B36" s="73"/>
      <c r="C36" s="778"/>
      <c r="D36" s="723"/>
      <c r="E36" s="658"/>
      <c r="F36" s="708"/>
      <c r="G36" s="691"/>
      <c r="H36" s="666"/>
      <c r="I36" s="763"/>
      <c r="J36" s="805"/>
      <c r="K36" s="104" t="s">
        <v>136</v>
      </c>
      <c r="L36" s="808"/>
      <c r="M36" s="659"/>
      <c r="N36" s="712"/>
      <c r="O36" s="676"/>
      <c r="P36" s="98"/>
      <c r="Q36" s="103"/>
      <c r="R36" s="106"/>
      <c r="T36" s="71"/>
      <c r="U36" s="679"/>
      <c r="V36" s="682"/>
      <c r="W36" s="682"/>
      <c r="X36" s="682"/>
      <c r="Y36" s="682"/>
      <c r="Z36" s="682"/>
      <c r="AA36" s="682"/>
      <c r="AB36" s="682"/>
      <c r="AC36" s="682"/>
      <c r="AD36" s="682"/>
      <c r="AE36" s="682"/>
      <c r="AF36" s="682"/>
      <c r="AG36" s="685"/>
      <c r="AH36" s="72"/>
    </row>
    <row r="37" spans="2:34" ht="39.75" customHeight="1" x14ac:dyDescent="0.25">
      <c r="B37" s="73"/>
      <c r="C37" s="778"/>
      <c r="D37" s="723"/>
      <c r="E37" s="658"/>
      <c r="F37" s="708"/>
      <c r="G37" s="710"/>
      <c r="H37" s="667"/>
      <c r="I37" s="764"/>
      <c r="J37" s="806"/>
      <c r="K37" s="104" t="s">
        <v>138</v>
      </c>
      <c r="L37" s="808"/>
      <c r="M37" s="703"/>
      <c r="N37" s="740"/>
      <c r="O37" s="706"/>
      <c r="P37" s="98"/>
      <c r="Q37" s="103"/>
      <c r="R37" s="106"/>
      <c r="T37" s="71"/>
      <c r="U37" s="679"/>
      <c r="V37" s="682"/>
      <c r="W37" s="682"/>
      <c r="X37" s="682"/>
      <c r="Y37" s="682"/>
      <c r="Z37" s="682"/>
      <c r="AA37" s="682"/>
      <c r="AB37" s="682"/>
      <c r="AC37" s="682"/>
      <c r="AD37" s="682"/>
      <c r="AE37" s="682"/>
      <c r="AF37" s="682"/>
      <c r="AG37" s="685"/>
      <c r="AH37" s="72"/>
    </row>
    <row r="38" spans="2:34" ht="39.75" customHeight="1" x14ac:dyDescent="0.25">
      <c r="B38" s="73"/>
      <c r="C38" s="778"/>
      <c r="D38" s="723"/>
      <c r="E38" s="658"/>
      <c r="F38" s="709"/>
      <c r="G38" s="699">
        <v>6</v>
      </c>
      <c r="H38" s="743" t="s">
        <v>167</v>
      </c>
      <c r="I38" s="801"/>
      <c r="J38" s="758" t="s">
        <v>168</v>
      </c>
      <c r="K38" s="104" t="s">
        <v>129</v>
      </c>
      <c r="L38" s="105" t="s">
        <v>169</v>
      </c>
      <c r="M38" s="672" t="s">
        <v>131</v>
      </c>
      <c r="N38" s="674">
        <v>80</v>
      </c>
      <c r="O38" s="675"/>
      <c r="P38" s="98"/>
      <c r="Q38" s="103"/>
      <c r="T38" s="71"/>
      <c r="U38" s="678"/>
      <c r="V38" s="681"/>
      <c r="W38" s="681"/>
      <c r="X38" s="681"/>
      <c r="Y38" s="681"/>
      <c r="Z38" s="681"/>
      <c r="AA38" s="681"/>
      <c r="AB38" s="681"/>
      <c r="AC38" s="681"/>
      <c r="AD38" s="681"/>
      <c r="AE38" s="681"/>
      <c r="AF38" s="681"/>
      <c r="AG38" s="684">
        <f>IF(N38="","",N38)</f>
        <v>80</v>
      </c>
      <c r="AH38" s="72"/>
    </row>
    <row r="39" spans="2:34" ht="39.75" customHeight="1" x14ac:dyDescent="0.25">
      <c r="B39" s="73"/>
      <c r="C39" s="778"/>
      <c r="D39" s="723"/>
      <c r="E39" s="658"/>
      <c r="F39" s="709"/>
      <c r="G39" s="691"/>
      <c r="H39" s="744"/>
      <c r="I39" s="802"/>
      <c r="J39" s="759"/>
      <c r="K39" s="104" t="s">
        <v>132</v>
      </c>
      <c r="L39" s="105" t="s">
        <v>170</v>
      </c>
      <c r="M39" s="659"/>
      <c r="N39" s="712"/>
      <c r="O39" s="676"/>
      <c r="P39" s="98"/>
      <c r="Q39" s="103"/>
      <c r="T39" s="71"/>
      <c r="U39" s="679"/>
      <c r="V39" s="682"/>
      <c r="W39" s="682"/>
      <c r="X39" s="682"/>
      <c r="Y39" s="682"/>
      <c r="Z39" s="682"/>
      <c r="AA39" s="682"/>
      <c r="AB39" s="682"/>
      <c r="AC39" s="682"/>
      <c r="AD39" s="682"/>
      <c r="AE39" s="682"/>
      <c r="AF39" s="682"/>
      <c r="AG39" s="685"/>
      <c r="AH39" s="72"/>
    </row>
    <row r="40" spans="2:34" ht="39.75" customHeight="1" x14ac:dyDescent="0.25">
      <c r="B40" s="73"/>
      <c r="C40" s="778"/>
      <c r="D40" s="723"/>
      <c r="E40" s="658"/>
      <c r="F40" s="709"/>
      <c r="G40" s="691"/>
      <c r="H40" s="744"/>
      <c r="I40" s="802"/>
      <c r="J40" s="759"/>
      <c r="K40" s="104" t="s">
        <v>134</v>
      </c>
      <c r="L40" s="105" t="s">
        <v>171</v>
      </c>
      <c r="M40" s="659"/>
      <c r="N40" s="712"/>
      <c r="O40" s="676"/>
      <c r="P40" s="98"/>
      <c r="Q40" s="103"/>
      <c r="T40" s="71"/>
      <c r="U40" s="679"/>
      <c r="V40" s="682"/>
      <c r="W40" s="682"/>
      <c r="X40" s="682"/>
      <c r="Y40" s="682"/>
      <c r="Z40" s="682"/>
      <c r="AA40" s="682"/>
      <c r="AB40" s="682"/>
      <c r="AC40" s="682"/>
      <c r="AD40" s="682"/>
      <c r="AE40" s="682"/>
      <c r="AF40" s="682"/>
      <c r="AG40" s="685"/>
      <c r="AH40" s="72"/>
    </row>
    <row r="41" spans="2:34" ht="39.75" customHeight="1" x14ac:dyDescent="0.25">
      <c r="B41" s="73"/>
      <c r="C41" s="778"/>
      <c r="D41" s="723"/>
      <c r="E41" s="658"/>
      <c r="F41" s="709"/>
      <c r="G41" s="691"/>
      <c r="H41" s="744"/>
      <c r="I41" s="802"/>
      <c r="J41" s="759"/>
      <c r="K41" s="104" t="s">
        <v>136</v>
      </c>
      <c r="L41" s="105" t="s">
        <v>172</v>
      </c>
      <c r="M41" s="659"/>
      <c r="N41" s="712"/>
      <c r="O41" s="676"/>
      <c r="P41" s="98"/>
      <c r="Q41" s="103"/>
      <c r="T41" s="71"/>
      <c r="U41" s="679"/>
      <c r="V41" s="682"/>
      <c r="W41" s="682"/>
      <c r="X41" s="682"/>
      <c r="Y41" s="682"/>
      <c r="Z41" s="682"/>
      <c r="AA41" s="682"/>
      <c r="AB41" s="682"/>
      <c r="AC41" s="682"/>
      <c r="AD41" s="682"/>
      <c r="AE41" s="682"/>
      <c r="AF41" s="682"/>
      <c r="AG41" s="685"/>
      <c r="AH41" s="72"/>
    </row>
    <row r="42" spans="2:34" ht="39.75" customHeight="1" x14ac:dyDescent="0.25">
      <c r="B42" s="73"/>
      <c r="C42" s="778"/>
      <c r="D42" s="723"/>
      <c r="E42" s="658"/>
      <c r="F42" s="709"/>
      <c r="G42" s="710"/>
      <c r="H42" s="745"/>
      <c r="I42" s="803"/>
      <c r="J42" s="760"/>
      <c r="K42" s="104" t="s">
        <v>138</v>
      </c>
      <c r="L42" s="105" t="s">
        <v>173</v>
      </c>
      <c r="M42" s="703"/>
      <c r="N42" s="740"/>
      <c r="O42" s="706"/>
      <c r="P42" s="98"/>
      <c r="Q42" s="103"/>
      <c r="T42" s="71"/>
      <c r="U42" s="679"/>
      <c r="V42" s="682"/>
      <c r="W42" s="682"/>
      <c r="X42" s="682"/>
      <c r="Y42" s="682"/>
      <c r="Z42" s="682"/>
      <c r="AA42" s="682"/>
      <c r="AB42" s="682"/>
      <c r="AC42" s="682"/>
      <c r="AD42" s="682"/>
      <c r="AE42" s="682"/>
      <c r="AF42" s="682"/>
      <c r="AG42" s="685"/>
      <c r="AH42" s="72"/>
    </row>
    <row r="43" spans="2:34" ht="39.75" customHeight="1" x14ac:dyDescent="0.25">
      <c r="B43" s="73"/>
      <c r="C43" s="778"/>
      <c r="D43" s="723"/>
      <c r="E43" s="658"/>
      <c r="F43" s="709"/>
      <c r="G43" s="699">
        <v>7</v>
      </c>
      <c r="H43" s="743" t="s">
        <v>174</v>
      </c>
      <c r="I43" s="801"/>
      <c r="J43" s="758" t="s">
        <v>168</v>
      </c>
      <c r="K43" s="104" t="s">
        <v>129</v>
      </c>
      <c r="L43" s="105" t="s">
        <v>175</v>
      </c>
      <c r="M43" s="672" t="s">
        <v>131</v>
      </c>
      <c r="N43" s="674">
        <v>80</v>
      </c>
      <c r="O43" s="675"/>
      <c r="P43" s="98"/>
      <c r="T43" s="71"/>
      <c r="U43" s="678"/>
      <c r="V43" s="681"/>
      <c r="W43" s="681"/>
      <c r="X43" s="681"/>
      <c r="Y43" s="681"/>
      <c r="Z43" s="681"/>
      <c r="AA43" s="681"/>
      <c r="AB43" s="681"/>
      <c r="AC43" s="681"/>
      <c r="AD43" s="681"/>
      <c r="AE43" s="681"/>
      <c r="AF43" s="681"/>
      <c r="AG43" s="684">
        <f>IF(N43="","",N43)</f>
        <v>80</v>
      </c>
      <c r="AH43" s="72"/>
    </row>
    <row r="44" spans="2:34" ht="39.75" customHeight="1" x14ac:dyDescent="0.25">
      <c r="B44" s="73"/>
      <c r="C44" s="778"/>
      <c r="D44" s="723"/>
      <c r="E44" s="658"/>
      <c r="F44" s="709"/>
      <c r="G44" s="691"/>
      <c r="H44" s="744"/>
      <c r="I44" s="802"/>
      <c r="J44" s="759"/>
      <c r="K44" s="104" t="s">
        <v>132</v>
      </c>
      <c r="L44" s="105" t="s">
        <v>176</v>
      </c>
      <c r="M44" s="659"/>
      <c r="N44" s="712"/>
      <c r="O44" s="676"/>
      <c r="P44" s="98"/>
      <c r="T44" s="71"/>
      <c r="U44" s="679"/>
      <c r="V44" s="682"/>
      <c r="W44" s="682"/>
      <c r="X44" s="682"/>
      <c r="Y44" s="682"/>
      <c r="Z44" s="682"/>
      <c r="AA44" s="682"/>
      <c r="AB44" s="682"/>
      <c r="AC44" s="682"/>
      <c r="AD44" s="682"/>
      <c r="AE44" s="682"/>
      <c r="AF44" s="682"/>
      <c r="AG44" s="685"/>
      <c r="AH44" s="72"/>
    </row>
    <row r="45" spans="2:34" ht="39.75" customHeight="1" x14ac:dyDescent="0.25">
      <c r="B45" s="73"/>
      <c r="C45" s="778"/>
      <c r="D45" s="723"/>
      <c r="E45" s="658"/>
      <c r="F45" s="709"/>
      <c r="G45" s="691"/>
      <c r="H45" s="744"/>
      <c r="I45" s="802"/>
      <c r="J45" s="759"/>
      <c r="K45" s="104" t="s">
        <v>134</v>
      </c>
      <c r="L45" s="105" t="s">
        <v>177</v>
      </c>
      <c r="M45" s="659"/>
      <c r="N45" s="712"/>
      <c r="O45" s="676"/>
      <c r="P45" s="98"/>
      <c r="T45" s="71"/>
      <c r="U45" s="679"/>
      <c r="V45" s="682"/>
      <c r="W45" s="682"/>
      <c r="X45" s="682"/>
      <c r="Y45" s="682"/>
      <c r="Z45" s="682"/>
      <c r="AA45" s="682"/>
      <c r="AB45" s="682"/>
      <c r="AC45" s="682"/>
      <c r="AD45" s="682"/>
      <c r="AE45" s="682"/>
      <c r="AF45" s="682"/>
      <c r="AG45" s="685"/>
      <c r="AH45" s="72"/>
    </row>
    <row r="46" spans="2:34" ht="39.75" customHeight="1" x14ac:dyDescent="0.25">
      <c r="B46" s="73"/>
      <c r="C46" s="778"/>
      <c r="D46" s="723"/>
      <c r="E46" s="658"/>
      <c r="F46" s="709"/>
      <c r="G46" s="691"/>
      <c r="H46" s="744"/>
      <c r="I46" s="802"/>
      <c r="J46" s="759"/>
      <c r="K46" s="104" t="s">
        <v>136</v>
      </c>
      <c r="L46" s="105" t="s">
        <v>178</v>
      </c>
      <c r="M46" s="659"/>
      <c r="N46" s="712"/>
      <c r="O46" s="676"/>
      <c r="P46" s="98"/>
      <c r="T46" s="71"/>
      <c r="U46" s="679"/>
      <c r="V46" s="682"/>
      <c r="W46" s="682"/>
      <c r="X46" s="682"/>
      <c r="Y46" s="682"/>
      <c r="Z46" s="682"/>
      <c r="AA46" s="682"/>
      <c r="AB46" s="682"/>
      <c r="AC46" s="682"/>
      <c r="AD46" s="682"/>
      <c r="AE46" s="682"/>
      <c r="AF46" s="682"/>
      <c r="AG46" s="685"/>
      <c r="AH46" s="72"/>
    </row>
    <row r="47" spans="2:34" ht="51.75" customHeight="1" x14ac:dyDescent="0.25">
      <c r="B47" s="73"/>
      <c r="C47" s="778"/>
      <c r="D47" s="723"/>
      <c r="E47" s="658"/>
      <c r="F47" s="709"/>
      <c r="G47" s="710"/>
      <c r="H47" s="745"/>
      <c r="I47" s="803"/>
      <c r="J47" s="760"/>
      <c r="K47" s="104" t="s">
        <v>138</v>
      </c>
      <c r="L47" s="105" t="s">
        <v>179</v>
      </c>
      <c r="M47" s="703"/>
      <c r="N47" s="740"/>
      <c r="O47" s="706"/>
      <c r="P47" s="98"/>
      <c r="T47" s="71"/>
      <c r="U47" s="679"/>
      <c r="V47" s="682"/>
      <c r="W47" s="682"/>
      <c r="X47" s="682"/>
      <c r="Y47" s="682"/>
      <c r="Z47" s="682"/>
      <c r="AA47" s="682"/>
      <c r="AB47" s="682"/>
      <c r="AC47" s="682"/>
      <c r="AD47" s="682"/>
      <c r="AE47" s="682"/>
      <c r="AF47" s="682"/>
      <c r="AG47" s="685"/>
      <c r="AH47" s="72"/>
    </row>
    <row r="48" spans="2:34" ht="39.75" customHeight="1" x14ac:dyDescent="0.25">
      <c r="B48" s="73"/>
      <c r="C48" s="778"/>
      <c r="D48" s="723"/>
      <c r="E48" s="658"/>
      <c r="F48" s="709"/>
      <c r="G48" s="699">
        <v>8</v>
      </c>
      <c r="H48" s="743" t="s">
        <v>180</v>
      </c>
      <c r="I48" s="801"/>
      <c r="J48" s="758" t="s">
        <v>168</v>
      </c>
      <c r="K48" s="104" t="s">
        <v>129</v>
      </c>
      <c r="L48" s="105" t="s">
        <v>181</v>
      </c>
      <c r="M48" s="672" t="s">
        <v>131</v>
      </c>
      <c r="N48" s="674">
        <v>80</v>
      </c>
      <c r="O48" s="675"/>
      <c r="P48" s="98"/>
      <c r="T48" s="71"/>
      <c r="U48" s="678"/>
      <c r="V48" s="681"/>
      <c r="W48" s="681"/>
      <c r="X48" s="681"/>
      <c r="Y48" s="681"/>
      <c r="Z48" s="681"/>
      <c r="AA48" s="681"/>
      <c r="AB48" s="681"/>
      <c r="AC48" s="681"/>
      <c r="AD48" s="681"/>
      <c r="AE48" s="681"/>
      <c r="AF48" s="681"/>
      <c r="AG48" s="684">
        <f>IF(N48="","",N48)</f>
        <v>80</v>
      </c>
      <c r="AH48" s="72"/>
    </row>
    <row r="49" spans="2:34" ht="39.75" customHeight="1" x14ac:dyDescent="0.25">
      <c r="B49" s="73"/>
      <c r="C49" s="778"/>
      <c r="D49" s="723"/>
      <c r="E49" s="658"/>
      <c r="F49" s="709"/>
      <c r="G49" s="691"/>
      <c r="H49" s="744"/>
      <c r="I49" s="802"/>
      <c r="J49" s="759"/>
      <c r="K49" s="104" t="s">
        <v>132</v>
      </c>
      <c r="L49" s="105" t="s">
        <v>182</v>
      </c>
      <c r="M49" s="659"/>
      <c r="N49" s="712"/>
      <c r="O49" s="676"/>
      <c r="P49" s="98"/>
      <c r="T49" s="71"/>
      <c r="U49" s="679"/>
      <c r="V49" s="682"/>
      <c r="W49" s="682"/>
      <c r="X49" s="682"/>
      <c r="Y49" s="682"/>
      <c r="Z49" s="682"/>
      <c r="AA49" s="682"/>
      <c r="AB49" s="682"/>
      <c r="AC49" s="682"/>
      <c r="AD49" s="682"/>
      <c r="AE49" s="682"/>
      <c r="AF49" s="682"/>
      <c r="AG49" s="685"/>
      <c r="AH49" s="72"/>
    </row>
    <row r="50" spans="2:34" ht="39.75" customHeight="1" x14ac:dyDescent="0.25">
      <c r="B50" s="73"/>
      <c r="C50" s="778"/>
      <c r="D50" s="723"/>
      <c r="E50" s="658"/>
      <c r="F50" s="709"/>
      <c r="G50" s="691"/>
      <c r="H50" s="744"/>
      <c r="I50" s="802"/>
      <c r="J50" s="759"/>
      <c r="K50" s="104" t="s">
        <v>134</v>
      </c>
      <c r="L50" s="105" t="s">
        <v>183</v>
      </c>
      <c r="M50" s="659"/>
      <c r="N50" s="712"/>
      <c r="O50" s="676"/>
      <c r="P50" s="98"/>
      <c r="T50" s="71"/>
      <c r="U50" s="679"/>
      <c r="V50" s="682"/>
      <c r="W50" s="682"/>
      <c r="X50" s="682"/>
      <c r="Y50" s="682"/>
      <c r="Z50" s="682"/>
      <c r="AA50" s="682"/>
      <c r="AB50" s="682"/>
      <c r="AC50" s="682"/>
      <c r="AD50" s="682"/>
      <c r="AE50" s="682"/>
      <c r="AF50" s="682"/>
      <c r="AG50" s="685"/>
      <c r="AH50" s="72"/>
    </row>
    <row r="51" spans="2:34" ht="39.75" customHeight="1" x14ac:dyDescent="0.25">
      <c r="B51" s="73"/>
      <c r="C51" s="778"/>
      <c r="D51" s="723"/>
      <c r="E51" s="658"/>
      <c r="F51" s="709"/>
      <c r="G51" s="691"/>
      <c r="H51" s="744"/>
      <c r="I51" s="802"/>
      <c r="J51" s="759"/>
      <c r="K51" s="104" t="s">
        <v>136</v>
      </c>
      <c r="L51" s="105" t="s">
        <v>184</v>
      </c>
      <c r="M51" s="659"/>
      <c r="N51" s="712"/>
      <c r="O51" s="676"/>
      <c r="P51" s="98"/>
      <c r="T51" s="71"/>
      <c r="U51" s="679"/>
      <c r="V51" s="682"/>
      <c r="W51" s="682"/>
      <c r="X51" s="682"/>
      <c r="Y51" s="682"/>
      <c r="Z51" s="682"/>
      <c r="AA51" s="682"/>
      <c r="AB51" s="682"/>
      <c r="AC51" s="682"/>
      <c r="AD51" s="682"/>
      <c r="AE51" s="682"/>
      <c r="AF51" s="682"/>
      <c r="AG51" s="685"/>
      <c r="AH51" s="72"/>
    </row>
    <row r="52" spans="2:34" ht="39.75" customHeight="1" x14ac:dyDescent="0.25">
      <c r="B52" s="73"/>
      <c r="C52" s="778"/>
      <c r="D52" s="723"/>
      <c r="E52" s="658"/>
      <c r="F52" s="709"/>
      <c r="G52" s="710"/>
      <c r="H52" s="745"/>
      <c r="I52" s="803"/>
      <c r="J52" s="760"/>
      <c r="K52" s="104" t="s">
        <v>138</v>
      </c>
      <c r="L52" s="105" t="s">
        <v>185</v>
      </c>
      <c r="M52" s="703"/>
      <c r="N52" s="740"/>
      <c r="O52" s="706"/>
      <c r="P52" s="98"/>
      <c r="T52" s="71"/>
      <c r="U52" s="679"/>
      <c r="V52" s="682"/>
      <c r="W52" s="682"/>
      <c r="X52" s="682"/>
      <c r="Y52" s="682"/>
      <c r="Z52" s="682"/>
      <c r="AA52" s="682"/>
      <c r="AB52" s="682"/>
      <c r="AC52" s="682"/>
      <c r="AD52" s="682"/>
      <c r="AE52" s="682"/>
      <c r="AF52" s="682"/>
      <c r="AG52" s="685"/>
      <c r="AH52" s="72"/>
    </row>
    <row r="53" spans="2:34" ht="39.75" customHeight="1" x14ac:dyDescent="0.25">
      <c r="B53" s="73"/>
      <c r="C53" s="778"/>
      <c r="D53" s="723"/>
      <c r="E53" s="658"/>
      <c r="F53" s="709"/>
      <c r="G53" s="699">
        <v>9</v>
      </c>
      <c r="H53" s="743" t="s">
        <v>186</v>
      </c>
      <c r="I53" s="801"/>
      <c r="J53" s="758" t="s">
        <v>168</v>
      </c>
      <c r="K53" s="104" t="s">
        <v>129</v>
      </c>
      <c r="L53" s="105" t="s">
        <v>187</v>
      </c>
      <c r="M53" s="672" t="s">
        <v>131</v>
      </c>
      <c r="N53" s="674">
        <v>80</v>
      </c>
      <c r="O53" s="675"/>
      <c r="P53" s="98"/>
      <c r="T53" s="71"/>
      <c r="U53" s="678"/>
      <c r="V53" s="681"/>
      <c r="W53" s="681"/>
      <c r="X53" s="681"/>
      <c r="Y53" s="681"/>
      <c r="Z53" s="681"/>
      <c r="AA53" s="681"/>
      <c r="AB53" s="681"/>
      <c r="AC53" s="681"/>
      <c r="AD53" s="681"/>
      <c r="AE53" s="681"/>
      <c r="AF53" s="681"/>
      <c r="AG53" s="684">
        <f>IF(N53="","",N53)</f>
        <v>80</v>
      </c>
      <c r="AH53" s="72"/>
    </row>
    <row r="54" spans="2:34" ht="39.75" customHeight="1" x14ac:dyDescent="0.25">
      <c r="B54" s="73"/>
      <c r="C54" s="778"/>
      <c r="D54" s="723"/>
      <c r="E54" s="658"/>
      <c r="F54" s="709"/>
      <c r="G54" s="691"/>
      <c r="H54" s="744"/>
      <c r="I54" s="802"/>
      <c r="J54" s="759"/>
      <c r="K54" s="104" t="s">
        <v>132</v>
      </c>
      <c r="L54" s="105" t="s">
        <v>188</v>
      </c>
      <c r="M54" s="659"/>
      <c r="N54" s="712"/>
      <c r="O54" s="676"/>
      <c r="P54" s="98"/>
      <c r="T54" s="71"/>
      <c r="U54" s="679"/>
      <c r="V54" s="682"/>
      <c r="W54" s="682"/>
      <c r="X54" s="682"/>
      <c r="Y54" s="682"/>
      <c r="Z54" s="682"/>
      <c r="AA54" s="682"/>
      <c r="AB54" s="682"/>
      <c r="AC54" s="682"/>
      <c r="AD54" s="682"/>
      <c r="AE54" s="682"/>
      <c r="AF54" s="682"/>
      <c r="AG54" s="685"/>
      <c r="AH54" s="72"/>
    </row>
    <row r="55" spans="2:34" ht="39.75" customHeight="1" x14ac:dyDescent="0.25">
      <c r="B55" s="73"/>
      <c r="C55" s="778"/>
      <c r="D55" s="723"/>
      <c r="E55" s="658"/>
      <c r="F55" s="709"/>
      <c r="G55" s="691"/>
      <c r="H55" s="744"/>
      <c r="I55" s="802"/>
      <c r="J55" s="759"/>
      <c r="K55" s="104" t="s">
        <v>134</v>
      </c>
      <c r="L55" s="105" t="s">
        <v>189</v>
      </c>
      <c r="M55" s="659"/>
      <c r="N55" s="712"/>
      <c r="O55" s="676"/>
      <c r="P55" s="98"/>
      <c r="T55" s="71"/>
      <c r="U55" s="679"/>
      <c r="V55" s="682"/>
      <c r="W55" s="682"/>
      <c r="X55" s="682"/>
      <c r="Y55" s="682"/>
      <c r="Z55" s="682"/>
      <c r="AA55" s="682"/>
      <c r="AB55" s="682"/>
      <c r="AC55" s="682"/>
      <c r="AD55" s="682"/>
      <c r="AE55" s="682"/>
      <c r="AF55" s="682"/>
      <c r="AG55" s="685"/>
      <c r="AH55" s="72"/>
    </row>
    <row r="56" spans="2:34" ht="39.75" customHeight="1" x14ac:dyDescent="0.25">
      <c r="B56" s="73"/>
      <c r="C56" s="778"/>
      <c r="D56" s="723"/>
      <c r="E56" s="658"/>
      <c r="F56" s="709"/>
      <c r="G56" s="691"/>
      <c r="H56" s="744"/>
      <c r="I56" s="802"/>
      <c r="J56" s="759"/>
      <c r="K56" s="104" t="s">
        <v>136</v>
      </c>
      <c r="L56" s="105" t="s">
        <v>190</v>
      </c>
      <c r="M56" s="659"/>
      <c r="N56" s="712"/>
      <c r="O56" s="676"/>
      <c r="P56" s="98"/>
      <c r="T56" s="71"/>
      <c r="U56" s="679"/>
      <c r="V56" s="682"/>
      <c r="W56" s="682"/>
      <c r="X56" s="682"/>
      <c r="Y56" s="682"/>
      <c r="Z56" s="682"/>
      <c r="AA56" s="682"/>
      <c r="AB56" s="682"/>
      <c r="AC56" s="682"/>
      <c r="AD56" s="682"/>
      <c r="AE56" s="682"/>
      <c r="AF56" s="682"/>
      <c r="AG56" s="685"/>
      <c r="AH56" s="72"/>
    </row>
    <row r="57" spans="2:34" ht="39.75" customHeight="1" x14ac:dyDescent="0.25">
      <c r="B57" s="73"/>
      <c r="C57" s="778"/>
      <c r="D57" s="723"/>
      <c r="E57" s="658"/>
      <c r="F57" s="709"/>
      <c r="G57" s="710"/>
      <c r="H57" s="745"/>
      <c r="I57" s="803"/>
      <c r="J57" s="760"/>
      <c r="K57" s="104" t="s">
        <v>138</v>
      </c>
      <c r="L57" s="105" t="s">
        <v>191</v>
      </c>
      <c r="M57" s="703"/>
      <c r="N57" s="740"/>
      <c r="O57" s="706"/>
      <c r="P57" s="98"/>
      <c r="T57" s="71"/>
      <c r="U57" s="679"/>
      <c r="V57" s="682"/>
      <c r="W57" s="682"/>
      <c r="X57" s="682"/>
      <c r="Y57" s="682"/>
      <c r="Z57" s="682"/>
      <c r="AA57" s="682"/>
      <c r="AB57" s="682"/>
      <c r="AC57" s="682"/>
      <c r="AD57" s="682"/>
      <c r="AE57" s="682"/>
      <c r="AF57" s="682"/>
      <c r="AG57" s="685"/>
      <c r="AH57" s="72"/>
    </row>
    <row r="58" spans="2:34" ht="39.75" customHeight="1" x14ac:dyDescent="0.25">
      <c r="B58" s="73"/>
      <c r="C58" s="778"/>
      <c r="D58" s="723"/>
      <c r="E58" s="658"/>
      <c r="F58" s="709"/>
      <c r="G58" s="699">
        <v>10</v>
      </c>
      <c r="H58" s="743" t="s">
        <v>192</v>
      </c>
      <c r="I58" s="801"/>
      <c r="J58" s="758" t="s">
        <v>168</v>
      </c>
      <c r="K58" s="104" t="s">
        <v>129</v>
      </c>
      <c r="L58" s="105" t="s">
        <v>193</v>
      </c>
      <c r="M58" s="672" t="s">
        <v>131</v>
      </c>
      <c r="N58" s="674">
        <v>80</v>
      </c>
      <c r="O58" s="675"/>
      <c r="P58" s="98"/>
      <c r="T58" s="71"/>
      <c r="U58" s="678"/>
      <c r="V58" s="681"/>
      <c r="W58" s="681"/>
      <c r="X58" s="681"/>
      <c r="Y58" s="681"/>
      <c r="Z58" s="681"/>
      <c r="AA58" s="681"/>
      <c r="AB58" s="681"/>
      <c r="AC58" s="681"/>
      <c r="AD58" s="681"/>
      <c r="AE58" s="681"/>
      <c r="AF58" s="681"/>
      <c r="AG58" s="684">
        <f>IF(N58="","",N58)</f>
        <v>80</v>
      </c>
      <c r="AH58" s="72"/>
    </row>
    <row r="59" spans="2:34" ht="39.75" customHeight="1" x14ac:dyDescent="0.25">
      <c r="B59" s="73"/>
      <c r="C59" s="778"/>
      <c r="D59" s="723"/>
      <c r="E59" s="658"/>
      <c r="F59" s="709"/>
      <c r="G59" s="691"/>
      <c r="H59" s="744"/>
      <c r="I59" s="802"/>
      <c r="J59" s="759"/>
      <c r="K59" s="104" t="s">
        <v>132</v>
      </c>
      <c r="L59" s="105" t="s">
        <v>194</v>
      </c>
      <c r="M59" s="659"/>
      <c r="N59" s="712"/>
      <c r="O59" s="676"/>
      <c r="P59" s="98"/>
      <c r="T59" s="71"/>
      <c r="U59" s="679"/>
      <c r="V59" s="682"/>
      <c r="W59" s="682"/>
      <c r="X59" s="682"/>
      <c r="Y59" s="682"/>
      <c r="Z59" s="682"/>
      <c r="AA59" s="682"/>
      <c r="AB59" s="682"/>
      <c r="AC59" s="682"/>
      <c r="AD59" s="682"/>
      <c r="AE59" s="682"/>
      <c r="AF59" s="682"/>
      <c r="AG59" s="685"/>
      <c r="AH59" s="72"/>
    </row>
    <row r="60" spans="2:34" ht="39.75" customHeight="1" x14ac:dyDescent="0.25">
      <c r="B60" s="73"/>
      <c r="C60" s="778"/>
      <c r="D60" s="723"/>
      <c r="E60" s="658"/>
      <c r="F60" s="709"/>
      <c r="G60" s="691"/>
      <c r="H60" s="744"/>
      <c r="I60" s="802"/>
      <c r="J60" s="759"/>
      <c r="K60" s="104" t="s">
        <v>134</v>
      </c>
      <c r="L60" s="105" t="s">
        <v>195</v>
      </c>
      <c r="M60" s="659"/>
      <c r="N60" s="712"/>
      <c r="O60" s="676"/>
      <c r="P60" s="98"/>
      <c r="T60" s="71"/>
      <c r="U60" s="679"/>
      <c r="V60" s="682"/>
      <c r="W60" s="682"/>
      <c r="X60" s="682"/>
      <c r="Y60" s="682"/>
      <c r="Z60" s="682"/>
      <c r="AA60" s="682"/>
      <c r="AB60" s="682"/>
      <c r="AC60" s="682"/>
      <c r="AD60" s="682"/>
      <c r="AE60" s="682"/>
      <c r="AF60" s="682"/>
      <c r="AG60" s="685"/>
      <c r="AH60" s="72"/>
    </row>
    <row r="61" spans="2:34" ht="39.75" customHeight="1" x14ac:dyDescent="0.25">
      <c r="B61" s="73"/>
      <c r="C61" s="778"/>
      <c r="D61" s="723"/>
      <c r="E61" s="658"/>
      <c r="F61" s="709"/>
      <c r="G61" s="691"/>
      <c r="H61" s="744"/>
      <c r="I61" s="802"/>
      <c r="J61" s="759"/>
      <c r="K61" s="104" t="s">
        <v>136</v>
      </c>
      <c r="L61" s="105" t="s">
        <v>196</v>
      </c>
      <c r="M61" s="659"/>
      <c r="N61" s="712"/>
      <c r="O61" s="676"/>
      <c r="P61" s="98"/>
      <c r="T61" s="71"/>
      <c r="U61" s="679"/>
      <c r="V61" s="682"/>
      <c r="W61" s="682"/>
      <c r="X61" s="682"/>
      <c r="Y61" s="682"/>
      <c r="Z61" s="682"/>
      <c r="AA61" s="682"/>
      <c r="AB61" s="682"/>
      <c r="AC61" s="682"/>
      <c r="AD61" s="682"/>
      <c r="AE61" s="682"/>
      <c r="AF61" s="682"/>
      <c r="AG61" s="685"/>
      <c r="AH61" s="72"/>
    </row>
    <row r="62" spans="2:34" ht="54" customHeight="1" x14ac:dyDescent="0.25">
      <c r="B62" s="73"/>
      <c r="C62" s="778"/>
      <c r="D62" s="723"/>
      <c r="E62" s="658"/>
      <c r="F62" s="709"/>
      <c r="G62" s="710"/>
      <c r="H62" s="745"/>
      <c r="I62" s="803"/>
      <c r="J62" s="760"/>
      <c r="K62" s="104" t="s">
        <v>138</v>
      </c>
      <c r="L62" s="105" t="s">
        <v>197</v>
      </c>
      <c r="M62" s="703"/>
      <c r="N62" s="740"/>
      <c r="O62" s="706"/>
      <c r="P62" s="98"/>
      <c r="T62" s="71"/>
      <c r="U62" s="679"/>
      <c r="V62" s="682"/>
      <c r="W62" s="682"/>
      <c r="X62" s="682"/>
      <c r="Y62" s="682"/>
      <c r="Z62" s="682"/>
      <c r="AA62" s="682"/>
      <c r="AB62" s="682"/>
      <c r="AC62" s="682"/>
      <c r="AD62" s="682"/>
      <c r="AE62" s="682"/>
      <c r="AF62" s="682"/>
      <c r="AG62" s="685"/>
      <c r="AH62" s="72"/>
    </row>
    <row r="63" spans="2:34" ht="39.75" customHeight="1" x14ac:dyDescent="0.25">
      <c r="B63" s="73"/>
      <c r="C63" s="778"/>
      <c r="D63" s="723"/>
      <c r="E63" s="658"/>
      <c r="F63" s="709"/>
      <c r="G63" s="699">
        <v>11</v>
      </c>
      <c r="H63" s="693" t="s">
        <v>198</v>
      </c>
      <c r="I63" s="762"/>
      <c r="J63" s="758" t="s">
        <v>199</v>
      </c>
      <c r="K63" s="104" t="s">
        <v>129</v>
      </c>
      <c r="L63" s="105" t="s">
        <v>200</v>
      </c>
      <c r="M63" s="672" t="s">
        <v>131</v>
      </c>
      <c r="N63" s="674">
        <v>80</v>
      </c>
      <c r="O63" s="675"/>
      <c r="P63" s="98"/>
      <c r="T63" s="71"/>
      <c r="U63" s="678"/>
      <c r="V63" s="681"/>
      <c r="W63" s="681"/>
      <c r="X63" s="681"/>
      <c r="Y63" s="681"/>
      <c r="Z63" s="681"/>
      <c r="AA63" s="681"/>
      <c r="AB63" s="681">
        <f>IF(N63="","",N63)</f>
        <v>80</v>
      </c>
      <c r="AC63" s="681"/>
      <c r="AD63" s="681"/>
      <c r="AE63" s="681"/>
      <c r="AF63" s="681"/>
      <c r="AG63" s="684">
        <f>IF(N63="","",N63)</f>
        <v>80</v>
      </c>
      <c r="AH63" s="72"/>
    </row>
    <row r="64" spans="2:34" ht="39.75" customHeight="1" x14ac:dyDescent="0.25">
      <c r="B64" s="73"/>
      <c r="C64" s="778"/>
      <c r="D64" s="723"/>
      <c r="E64" s="659"/>
      <c r="F64" s="660"/>
      <c r="G64" s="691"/>
      <c r="H64" s="666"/>
      <c r="I64" s="763"/>
      <c r="J64" s="759"/>
      <c r="K64" s="104" t="s">
        <v>132</v>
      </c>
      <c r="L64" s="105" t="s">
        <v>201</v>
      </c>
      <c r="M64" s="659"/>
      <c r="N64" s="712"/>
      <c r="O64" s="676"/>
      <c r="P64" s="98"/>
      <c r="T64" s="71"/>
      <c r="U64" s="679"/>
      <c r="V64" s="682"/>
      <c r="W64" s="682"/>
      <c r="X64" s="682"/>
      <c r="Y64" s="682"/>
      <c r="Z64" s="682"/>
      <c r="AA64" s="682"/>
      <c r="AB64" s="682"/>
      <c r="AC64" s="682"/>
      <c r="AD64" s="682"/>
      <c r="AE64" s="682"/>
      <c r="AF64" s="682"/>
      <c r="AG64" s="685"/>
      <c r="AH64" s="72"/>
    </row>
    <row r="65" spans="2:34" ht="39.75" customHeight="1" x14ac:dyDescent="0.25">
      <c r="B65" s="73"/>
      <c r="C65" s="778"/>
      <c r="D65" s="723"/>
      <c r="E65" s="659"/>
      <c r="F65" s="660"/>
      <c r="G65" s="691"/>
      <c r="H65" s="666"/>
      <c r="I65" s="763"/>
      <c r="J65" s="759"/>
      <c r="K65" s="104" t="s">
        <v>134</v>
      </c>
      <c r="L65" s="105" t="s">
        <v>202</v>
      </c>
      <c r="M65" s="659"/>
      <c r="N65" s="712"/>
      <c r="O65" s="676"/>
      <c r="P65" s="98"/>
      <c r="T65" s="71"/>
      <c r="U65" s="679"/>
      <c r="V65" s="682"/>
      <c r="W65" s="682"/>
      <c r="X65" s="682"/>
      <c r="Y65" s="682"/>
      <c r="Z65" s="682"/>
      <c r="AA65" s="682"/>
      <c r="AB65" s="682"/>
      <c r="AC65" s="682"/>
      <c r="AD65" s="682"/>
      <c r="AE65" s="682"/>
      <c r="AF65" s="682"/>
      <c r="AG65" s="685"/>
      <c r="AH65" s="72"/>
    </row>
    <row r="66" spans="2:34" ht="39.75" customHeight="1" x14ac:dyDescent="0.25">
      <c r="B66" s="73"/>
      <c r="C66" s="778"/>
      <c r="D66" s="723"/>
      <c r="E66" s="659"/>
      <c r="F66" s="660"/>
      <c r="G66" s="691"/>
      <c r="H66" s="666"/>
      <c r="I66" s="763"/>
      <c r="J66" s="759"/>
      <c r="K66" s="104" t="s">
        <v>136</v>
      </c>
      <c r="L66" s="105" t="s">
        <v>203</v>
      </c>
      <c r="M66" s="659"/>
      <c r="N66" s="712"/>
      <c r="O66" s="676"/>
      <c r="P66" s="98"/>
      <c r="T66" s="71"/>
      <c r="U66" s="679"/>
      <c r="V66" s="682"/>
      <c r="W66" s="682"/>
      <c r="X66" s="682"/>
      <c r="Y66" s="682"/>
      <c r="Z66" s="682"/>
      <c r="AA66" s="682"/>
      <c r="AB66" s="682"/>
      <c r="AC66" s="682"/>
      <c r="AD66" s="682"/>
      <c r="AE66" s="682"/>
      <c r="AF66" s="682"/>
      <c r="AG66" s="685"/>
      <c r="AH66" s="72"/>
    </row>
    <row r="67" spans="2:34" ht="51" customHeight="1" x14ac:dyDescent="0.25">
      <c r="B67" s="73"/>
      <c r="C67" s="778"/>
      <c r="D67" s="723"/>
      <c r="E67" s="659"/>
      <c r="F67" s="660"/>
      <c r="G67" s="710"/>
      <c r="H67" s="667"/>
      <c r="I67" s="764"/>
      <c r="J67" s="759"/>
      <c r="K67" s="112" t="s">
        <v>138</v>
      </c>
      <c r="L67" s="113" t="s">
        <v>204</v>
      </c>
      <c r="M67" s="659"/>
      <c r="N67" s="754"/>
      <c r="O67" s="676"/>
      <c r="P67" s="98"/>
      <c r="T67" s="71"/>
      <c r="U67" s="679"/>
      <c r="V67" s="682"/>
      <c r="W67" s="682"/>
      <c r="X67" s="682"/>
      <c r="Y67" s="682"/>
      <c r="Z67" s="682"/>
      <c r="AA67" s="682"/>
      <c r="AB67" s="682"/>
      <c r="AC67" s="682"/>
      <c r="AD67" s="682"/>
      <c r="AE67" s="682"/>
      <c r="AF67" s="682"/>
      <c r="AG67" s="685"/>
      <c r="AH67" s="72"/>
    </row>
    <row r="68" spans="2:34" ht="39.75" customHeight="1" x14ac:dyDescent="0.25">
      <c r="B68" s="73"/>
      <c r="C68" s="778"/>
      <c r="D68" s="723"/>
      <c r="E68" s="687" t="s">
        <v>205</v>
      </c>
      <c r="F68" s="707">
        <f>IF(SUM(N68:N112)=0,"",AVERAGE(N68:N112))</f>
        <v>95.555555555555557</v>
      </c>
      <c r="G68" s="690">
        <v>12</v>
      </c>
      <c r="H68" s="693" t="s">
        <v>206</v>
      </c>
      <c r="I68" s="762"/>
      <c r="J68" s="788" t="s">
        <v>207</v>
      </c>
      <c r="K68" s="114" t="s">
        <v>129</v>
      </c>
      <c r="L68" s="115" t="s">
        <v>208</v>
      </c>
      <c r="M68" s="702" t="s">
        <v>209</v>
      </c>
      <c r="N68" s="704">
        <v>80</v>
      </c>
      <c r="O68" s="705"/>
      <c r="P68" s="116"/>
      <c r="T68" s="71"/>
      <c r="U68" s="678"/>
      <c r="V68" s="681"/>
      <c r="W68" s="681"/>
      <c r="X68" s="681">
        <f>IF(N68="","",N68)</f>
        <v>80</v>
      </c>
      <c r="Y68" s="681"/>
      <c r="Z68" s="681"/>
      <c r="AA68" s="681"/>
      <c r="AB68" s="681"/>
      <c r="AC68" s="681"/>
      <c r="AD68" s="681"/>
      <c r="AE68" s="681">
        <f>IF(N68="","",N68)</f>
        <v>80</v>
      </c>
      <c r="AF68" s="681">
        <f>IF(N68="","",N68)</f>
        <v>80</v>
      </c>
      <c r="AG68" s="684">
        <f>IF(N68="","",N68)</f>
        <v>80</v>
      </c>
      <c r="AH68" s="72"/>
    </row>
    <row r="69" spans="2:34" ht="39.75" customHeight="1" x14ac:dyDescent="0.25">
      <c r="B69" s="73"/>
      <c r="C69" s="778"/>
      <c r="D69" s="723"/>
      <c r="E69" s="658"/>
      <c r="F69" s="708"/>
      <c r="G69" s="691"/>
      <c r="H69" s="666"/>
      <c r="I69" s="763"/>
      <c r="J69" s="759"/>
      <c r="K69" s="104" t="s">
        <v>132</v>
      </c>
      <c r="L69" s="105" t="s">
        <v>210</v>
      </c>
      <c r="M69" s="659"/>
      <c r="N69" s="712"/>
      <c r="O69" s="676"/>
      <c r="P69" s="116"/>
      <c r="T69" s="71"/>
      <c r="U69" s="679"/>
      <c r="V69" s="682"/>
      <c r="W69" s="682"/>
      <c r="X69" s="682"/>
      <c r="Y69" s="682"/>
      <c r="Z69" s="682"/>
      <c r="AA69" s="682"/>
      <c r="AB69" s="682"/>
      <c r="AC69" s="682"/>
      <c r="AD69" s="682"/>
      <c r="AE69" s="682"/>
      <c r="AF69" s="682"/>
      <c r="AG69" s="685"/>
      <c r="AH69" s="72"/>
    </row>
    <row r="70" spans="2:34" ht="39.75" customHeight="1" x14ac:dyDescent="0.25">
      <c r="B70" s="73"/>
      <c r="C70" s="778"/>
      <c r="D70" s="723"/>
      <c r="E70" s="658"/>
      <c r="F70" s="708"/>
      <c r="G70" s="691"/>
      <c r="H70" s="666"/>
      <c r="I70" s="763"/>
      <c r="J70" s="759"/>
      <c r="K70" s="104" t="s">
        <v>134</v>
      </c>
      <c r="L70" s="105" t="s">
        <v>211</v>
      </c>
      <c r="M70" s="659"/>
      <c r="N70" s="712"/>
      <c r="O70" s="676"/>
      <c r="P70" s="116"/>
      <c r="T70" s="71"/>
      <c r="U70" s="679"/>
      <c r="V70" s="682"/>
      <c r="W70" s="682"/>
      <c r="X70" s="682"/>
      <c r="Y70" s="682"/>
      <c r="Z70" s="682"/>
      <c r="AA70" s="682"/>
      <c r="AB70" s="682"/>
      <c r="AC70" s="682"/>
      <c r="AD70" s="682"/>
      <c r="AE70" s="682"/>
      <c r="AF70" s="682"/>
      <c r="AG70" s="685"/>
      <c r="AH70" s="72"/>
    </row>
    <row r="71" spans="2:34" ht="39.75" customHeight="1" x14ac:dyDescent="0.25">
      <c r="B71" s="73"/>
      <c r="C71" s="778"/>
      <c r="D71" s="723"/>
      <c r="E71" s="658"/>
      <c r="F71" s="708"/>
      <c r="G71" s="691"/>
      <c r="H71" s="666"/>
      <c r="I71" s="763"/>
      <c r="J71" s="759"/>
      <c r="K71" s="104" t="s">
        <v>136</v>
      </c>
      <c r="L71" s="105" t="s">
        <v>212</v>
      </c>
      <c r="M71" s="659"/>
      <c r="N71" s="712"/>
      <c r="O71" s="676"/>
      <c r="P71" s="116"/>
      <c r="T71" s="71"/>
      <c r="U71" s="679"/>
      <c r="V71" s="682"/>
      <c r="W71" s="682"/>
      <c r="X71" s="682"/>
      <c r="Y71" s="682"/>
      <c r="Z71" s="682"/>
      <c r="AA71" s="682"/>
      <c r="AB71" s="682"/>
      <c r="AC71" s="682"/>
      <c r="AD71" s="682"/>
      <c r="AE71" s="682"/>
      <c r="AF71" s="682"/>
      <c r="AG71" s="685"/>
      <c r="AH71" s="72"/>
    </row>
    <row r="72" spans="2:34" ht="39.75" customHeight="1" x14ac:dyDescent="0.25">
      <c r="B72" s="73"/>
      <c r="C72" s="778"/>
      <c r="D72" s="723"/>
      <c r="E72" s="658"/>
      <c r="F72" s="708"/>
      <c r="G72" s="710"/>
      <c r="H72" s="667"/>
      <c r="I72" s="764"/>
      <c r="J72" s="760"/>
      <c r="K72" s="104" t="s">
        <v>138</v>
      </c>
      <c r="L72" s="105" t="s">
        <v>213</v>
      </c>
      <c r="M72" s="703"/>
      <c r="N72" s="740"/>
      <c r="O72" s="706"/>
      <c r="P72" s="116"/>
      <c r="T72" s="71"/>
      <c r="U72" s="679"/>
      <c r="V72" s="682"/>
      <c r="W72" s="682"/>
      <c r="X72" s="682"/>
      <c r="Y72" s="682"/>
      <c r="Z72" s="682"/>
      <c r="AA72" s="682"/>
      <c r="AB72" s="682"/>
      <c r="AC72" s="682"/>
      <c r="AD72" s="682"/>
      <c r="AE72" s="682"/>
      <c r="AF72" s="682"/>
      <c r="AG72" s="685"/>
      <c r="AH72" s="72"/>
    </row>
    <row r="73" spans="2:34" ht="39.75" customHeight="1" x14ac:dyDescent="0.25">
      <c r="B73" s="73"/>
      <c r="C73" s="778"/>
      <c r="D73" s="723"/>
      <c r="E73" s="658"/>
      <c r="F73" s="709"/>
      <c r="G73" s="734"/>
      <c r="H73" s="792" t="s">
        <v>214</v>
      </c>
      <c r="I73" s="795" t="s">
        <v>215</v>
      </c>
      <c r="J73" s="758" t="s">
        <v>216</v>
      </c>
      <c r="K73" s="104" t="s">
        <v>129</v>
      </c>
      <c r="L73" s="117" t="s">
        <v>217</v>
      </c>
      <c r="M73" s="672" t="s">
        <v>209</v>
      </c>
      <c r="N73" s="674">
        <v>80</v>
      </c>
      <c r="O73" s="675"/>
      <c r="P73" s="98"/>
      <c r="T73" s="71"/>
      <c r="U73" s="678"/>
      <c r="V73" s="681">
        <f>IF(N73="","",N73)</f>
        <v>80</v>
      </c>
      <c r="W73" s="681"/>
      <c r="X73" s="681"/>
      <c r="Y73" s="681"/>
      <c r="Z73" s="681"/>
      <c r="AA73" s="681"/>
      <c r="AB73" s="681"/>
      <c r="AC73" s="681"/>
      <c r="AD73" s="681"/>
      <c r="AE73" s="681"/>
      <c r="AF73" s="681"/>
      <c r="AG73" s="684">
        <f>IF(N73="","",N73)</f>
        <v>80</v>
      </c>
      <c r="AH73" s="72"/>
    </row>
    <row r="74" spans="2:34" ht="39.75" customHeight="1" x14ac:dyDescent="0.25">
      <c r="B74" s="73"/>
      <c r="C74" s="778"/>
      <c r="D74" s="723"/>
      <c r="E74" s="658"/>
      <c r="F74" s="709"/>
      <c r="G74" s="735"/>
      <c r="H74" s="793"/>
      <c r="I74" s="796"/>
      <c r="J74" s="759"/>
      <c r="K74" s="104" t="s">
        <v>132</v>
      </c>
      <c r="L74" s="105" t="s">
        <v>218</v>
      </c>
      <c r="M74" s="659"/>
      <c r="N74" s="712"/>
      <c r="O74" s="676"/>
      <c r="P74" s="98"/>
      <c r="T74" s="71"/>
      <c r="U74" s="679"/>
      <c r="V74" s="682"/>
      <c r="W74" s="682"/>
      <c r="X74" s="682"/>
      <c r="Y74" s="682"/>
      <c r="Z74" s="682"/>
      <c r="AA74" s="682"/>
      <c r="AB74" s="682"/>
      <c r="AC74" s="682"/>
      <c r="AD74" s="682"/>
      <c r="AE74" s="682"/>
      <c r="AF74" s="682"/>
      <c r="AG74" s="685"/>
      <c r="AH74" s="72"/>
    </row>
    <row r="75" spans="2:34" ht="39.75" customHeight="1" x14ac:dyDescent="0.25">
      <c r="B75" s="73"/>
      <c r="C75" s="778"/>
      <c r="D75" s="723"/>
      <c r="E75" s="658"/>
      <c r="F75" s="709"/>
      <c r="G75" s="735"/>
      <c r="H75" s="793"/>
      <c r="I75" s="796"/>
      <c r="J75" s="759"/>
      <c r="K75" s="104" t="s">
        <v>134</v>
      </c>
      <c r="L75" s="105" t="s">
        <v>219</v>
      </c>
      <c r="M75" s="659"/>
      <c r="N75" s="712"/>
      <c r="O75" s="676"/>
      <c r="P75" s="98"/>
      <c r="T75" s="71"/>
      <c r="U75" s="679"/>
      <c r="V75" s="682"/>
      <c r="W75" s="682"/>
      <c r="X75" s="682"/>
      <c r="Y75" s="682"/>
      <c r="Z75" s="682"/>
      <c r="AA75" s="682"/>
      <c r="AB75" s="682"/>
      <c r="AC75" s="682"/>
      <c r="AD75" s="682"/>
      <c r="AE75" s="682"/>
      <c r="AF75" s="682"/>
      <c r="AG75" s="685"/>
      <c r="AH75" s="72"/>
    </row>
    <row r="76" spans="2:34" ht="39.75" customHeight="1" x14ac:dyDescent="0.25">
      <c r="B76" s="73"/>
      <c r="C76" s="778"/>
      <c r="D76" s="723"/>
      <c r="E76" s="658"/>
      <c r="F76" s="709"/>
      <c r="G76" s="735"/>
      <c r="H76" s="793"/>
      <c r="I76" s="796"/>
      <c r="J76" s="759"/>
      <c r="K76" s="104" t="s">
        <v>136</v>
      </c>
      <c r="L76" s="105" t="s">
        <v>220</v>
      </c>
      <c r="M76" s="659"/>
      <c r="N76" s="712"/>
      <c r="O76" s="676"/>
      <c r="P76" s="98"/>
      <c r="T76" s="71"/>
      <c r="U76" s="679"/>
      <c r="V76" s="682"/>
      <c r="W76" s="682"/>
      <c r="X76" s="682"/>
      <c r="Y76" s="682"/>
      <c r="Z76" s="682"/>
      <c r="AA76" s="682"/>
      <c r="AB76" s="682"/>
      <c r="AC76" s="682"/>
      <c r="AD76" s="682"/>
      <c r="AE76" s="682"/>
      <c r="AF76" s="682"/>
      <c r="AG76" s="685"/>
      <c r="AH76" s="72"/>
    </row>
    <row r="77" spans="2:34" ht="39.75" customHeight="1" x14ac:dyDescent="0.25">
      <c r="B77" s="73"/>
      <c r="C77" s="778"/>
      <c r="D77" s="723"/>
      <c r="E77" s="658"/>
      <c r="F77" s="709"/>
      <c r="G77" s="736"/>
      <c r="H77" s="799"/>
      <c r="I77" s="800"/>
      <c r="J77" s="760"/>
      <c r="K77" s="104" t="s">
        <v>138</v>
      </c>
      <c r="L77" s="105" t="s">
        <v>221</v>
      </c>
      <c r="M77" s="703"/>
      <c r="N77" s="740"/>
      <c r="O77" s="706"/>
      <c r="P77" s="98"/>
      <c r="T77" s="71"/>
      <c r="U77" s="679"/>
      <c r="V77" s="682"/>
      <c r="W77" s="682"/>
      <c r="X77" s="682"/>
      <c r="Y77" s="682"/>
      <c r="Z77" s="682"/>
      <c r="AA77" s="682"/>
      <c r="AB77" s="682"/>
      <c r="AC77" s="682"/>
      <c r="AD77" s="682"/>
      <c r="AE77" s="682"/>
      <c r="AF77" s="682"/>
      <c r="AG77" s="685"/>
      <c r="AH77" s="72"/>
    </row>
    <row r="78" spans="2:34" ht="39.75" customHeight="1" x14ac:dyDescent="0.25">
      <c r="B78" s="73"/>
      <c r="C78" s="778"/>
      <c r="D78" s="723"/>
      <c r="E78" s="658"/>
      <c r="F78" s="709"/>
      <c r="G78" s="734"/>
      <c r="H78" s="792" t="s">
        <v>222</v>
      </c>
      <c r="I78" s="755" t="s">
        <v>223</v>
      </c>
      <c r="J78" s="758" t="s">
        <v>168</v>
      </c>
      <c r="K78" s="104" t="s">
        <v>129</v>
      </c>
      <c r="L78" s="117" t="s">
        <v>224</v>
      </c>
      <c r="M78" s="672" t="s">
        <v>209</v>
      </c>
      <c r="N78" s="674">
        <v>100</v>
      </c>
      <c r="O78" s="675"/>
      <c r="P78" s="98"/>
      <c r="T78" s="71"/>
      <c r="U78" s="678"/>
      <c r="V78" s="681"/>
      <c r="W78" s="681"/>
      <c r="X78" s="681"/>
      <c r="Y78" s="681">
        <f>IF(N78="","",N78)</f>
        <v>100</v>
      </c>
      <c r="Z78" s="681"/>
      <c r="AA78" s="681"/>
      <c r="AB78" s="681">
        <f>IF(N78="","",N78)</f>
        <v>100</v>
      </c>
      <c r="AC78" s="681">
        <f>IF(N78="","",N78)</f>
        <v>100</v>
      </c>
      <c r="AD78" s="681">
        <f>IF(N78="","",N78)</f>
        <v>100</v>
      </c>
      <c r="AE78" s="681"/>
      <c r="AF78" s="681"/>
      <c r="AG78" s="684">
        <f>IF(N78="","",N78)</f>
        <v>100</v>
      </c>
      <c r="AH78" s="72"/>
    </row>
    <row r="79" spans="2:34" ht="39.75" customHeight="1" x14ac:dyDescent="0.25">
      <c r="B79" s="73"/>
      <c r="C79" s="778"/>
      <c r="D79" s="723"/>
      <c r="E79" s="658"/>
      <c r="F79" s="709"/>
      <c r="G79" s="735"/>
      <c r="H79" s="793"/>
      <c r="I79" s="756"/>
      <c r="J79" s="759"/>
      <c r="K79" s="104" t="s">
        <v>132</v>
      </c>
      <c r="L79" s="105" t="s">
        <v>225</v>
      </c>
      <c r="M79" s="659"/>
      <c r="N79" s="712"/>
      <c r="O79" s="676"/>
      <c r="P79" s="98"/>
      <c r="T79" s="71"/>
      <c r="U79" s="679"/>
      <c r="V79" s="682"/>
      <c r="W79" s="682"/>
      <c r="X79" s="682"/>
      <c r="Y79" s="682"/>
      <c r="Z79" s="682"/>
      <c r="AA79" s="682"/>
      <c r="AB79" s="682"/>
      <c r="AC79" s="682"/>
      <c r="AD79" s="682"/>
      <c r="AE79" s="682"/>
      <c r="AF79" s="682"/>
      <c r="AG79" s="685"/>
      <c r="AH79" s="72"/>
    </row>
    <row r="80" spans="2:34" ht="39.75" customHeight="1" x14ac:dyDescent="0.25">
      <c r="B80" s="73"/>
      <c r="C80" s="778"/>
      <c r="D80" s="723"/>
      <c r="E80" s="658"/>
      <c r="F80" s="709"/>
      <c r="G80" s="735"/>
      <c r="H80" s="793"/>
      <c r="I80" s="756"/>
      <c r="J80" s="759"/>
      <c r="K80" s="104" t="s">
        <v>134</v>
      </c>
      <c r="L80" s="105" t="s">
        <v>226</v>
      </c>
      <c r="M80" s="659"/>
      <c r="N80" s="712"/>
      <c r="O80" s="676"/>
      <c r="P80" s="98"/>
      <c r="T80" s="71"/>
      <c r="U80" s="679"/>
      <c r="V80" s="682"/>
      <c r="W80" s="682"/>
      <c r="X80" s="682"/>
      <c r="Y80" s="682"/>
      <c r="Z80" s="682"/>
      <c r="AA80" s="682"/>
      <c r="AB80" s="682"/>
      <c r="AC80" s="682"/>
      <c r="AD80" s="682"/>
      <c r="AE80" s="682"/>
      <c r="AF80" s="682"/>
      <c r="AG80" s="685"/>
      <c r="AH80" s="72"/>
    </row>
    <row r="81" spans="2:34" ht="39.75" customHeight="1" x14ac:dyDescent="0.25">
      <c r="B81" s="73"/>
      <c r="C81" s="778"/>
      <c r="D81" s="723"/>
      <c r="E81" s="658"/>
      <c r="F81" s="709"/>
      <c r="G81" s="735"/>
      <c r="H81" s="793"/>
      <c r="I81" s="756"/>
      <c r="J81" s="759"/>
      <c r="K81" s="104" t="s">
        <v>136</v>
      </c>
      <c r="L81" s="105" t="s">
        <v>227</v>
      </c>
      <c r="M81" s="659"/>
      <c r="N81" s="712"/>
      <c r="O81" s="676"/>
      <c r="P81" s="98"/>
      <c r="T81" s="71"/>
      <c r="U81" s="679"/>
      <c r="V81" s="682"/>
      <c r="W81" s="682"/>
      <c r="X81" s="682"/>
      <c r="Y81" s="682"/>
      <c r="Z81" s="682"/>
      <c r="AA81" s="682"/>
      <c r="AB81" s="682"/>
      <c r="AC81" s="682"/>
      <c r="AD81" s="682"/>
      <c r="AE81" s="682"/>
      <c r="AF81" s="682"/>
      <c r="AG81" s="685"/>
      <c r="AH81" s="72"/>
    </row>
    <row r="82" spans="2:34" ht="39.75" customHeight="1" x14ac:dyDescent="0.25">
      <c r="B82" s="73"/>
      <c r="C82" s="778"/>
      <c r="D82" s="723"/>
      <c r="E82" s="658"/>
      <c r="F82" s="709"/>
      <c r="G82" s="736"/>
      <c r="H82" s="799"/>
      <c r="I82" s="757"/>
      <c r="J82" s="760"/>
      <c r="K82" s="104" t="s">
        <v>138</v>
      </c>
      <c r="L82" s="105" t="s">
        <v>228</v>
      </c>
      <c r="M82" s="703"/>
      <c r="N82" s="740"/>
      <c r="O82" s="706"/>
      <c r="P82" s="98"/>
      <c r="T82" s="71"/>
      <c r="U82" s="679"/>
      <c r="V82" s="682"/>
      <c r="W82" s="682"/>
      <c r="X82" s="682"/>
      <c r="Y82" s="682"/>
      <c r="Z82" s="682"/>
      <c r="AA82" s="682"/>
      <c r="AB82" s="682"/>
      <c r="AC82" s="682"/>
      <c r="AD82" s="682"/>
      <c r="AE82" s="682"/>
      <c r="AF82" s="682"/>
      <c r="AG82" s="685"/>
      <c r="AH82" s="72"/>
    </row>
    <row r="83" spans="2:34" ht="39.75" customHeight="1" x14ac:dyDescent="0.25">
      <c r="B83" s="73"/>
      <c r="C83" s="778"/>
      <c r="D83" s="723"/>
      <c r="E83" s="658"/>
      <c r="F83" s="709"/>
      <c r="G83" s="734"/>
      <c r="H83" s="792" t="s">
        <v>229</v>
      </c>
      <c r="I83" s="755" t="s">
        <v>230</v>
      </c>
      <c r="J83" s="758" t="s">
        <v>168</v>
      </c>
      <c r="K83" s="104" t="s">
        <v>129</v>
      </c>
      <c r="L83" s="117" t="s">
        <v>231</v>
      </c>
      <c r="M83" s="672" t="s">
        <v>209</v>
      </c>
      <c r="N83" s="674">
        <v>100</v>
      </c>
      <c r="O83" s="675"/>
      <c r="P83" s="98"/>
      <c r="T83" s="71"/>
      <c r="U83" s="678"/>
      <c r="V83" s="681">
        <f>IF($N$83="","",$N$83)</f>
        <v>100</v>
      </c>
      <c r="W83" s="681">
        <f>IF($N$83="","",$N$83)</f>
        <v>100</v>
      </c>
      <c r="X83" s="681"/>
      <c r="Y83" s="681"/>
      <c r="Z83" s="681">
        <f>IF($N$83="","",$N$83)</f>
        <v>100</v>
      </c>
      <c r="AA83" s="681">
        <f>IF($N$83="","",$N$83)</f>
        <v>100</v>
      </c>
      <c r="AB83" s="681"/>
      <c r="AC83" s="681"/>
      <c r="AD83" s="681"/>
      <c r="AE83" s="681"/>
      <c r="AF83" s="681"/>
      <c r="AG83" s="684">
        <f>IF(N83="","",N83)</f>
        <v>100</v>
      </c>
      <c r="AH83" s="72"/>
    </row>
    <row r="84" spans="2:34" ht="39.75" customHeight="1" x14ac:dyDescent="0.25">
      <c r="B84" s="73"/>
      <c r="C84" s="778"/>
      <c r="D84" s="723"/>
      <c r="E84" s="658"/>
      <c r="F84" s="709"/>
      <c r="G84" s="735"/>
      <c r="H84" s="793"/>
      <c r="I84" s="756"/>
      <c r="J84" s="759"/>
      <c r="K84" s="104" t="s">
        <v>132</v>
      </c>
      <c r="L84" s="105" t="s">
        <v>232</v>
      </c>
      <c r="M84" s="659"/>
      <c r="N84" s="712"/>
      <c r="O84" s="676"/>
      <c r="P84" s="98"/>
      <c r="T84" s="71"/>
      <c r="U84" s="679"/>
      <c r="V84" s="682"/>
      <c r="W84" s="682"/>
      <c r="X84" s="682"/>
      <c r="Y84" s="682"/>
      <c r="Z84" s="682"/>
      <c r="AA84" s="682"/>
      <c r="AB84" s="682"/>
      <c r="AC84" s="682"/>
      <c r="AD84" s="682"/>
      <c r="AE84" s="682"/>
      <c r="AF84" s="682"/>
      <c r="AG84" s="685"/>
      <c r="AH84" s="72"/>
    </row>
    <row r="85" spans="2:34" ht="39.75" customHeight="1" x14ac:dyDescent="0.25">
      <c r="B85" s="73"/>
      <c r="C85" s="778"/>
      <c r="D85" s="723"/>
      <c r="E85" s="658"/>
      <c r="F85" s="709"/>
      <c r="G85" s="735"/>
      <c r="H85" s="793"/>
      <c r="I85" s="756"/>
      <c r="J85" s="759"/>
      <c r="K85" s="104" t="s">
        <v>134</v>
      </c>
      <c r="L85" s="105" t="s">
        <v>233</v>
      </c>
      <c r="M85" s="659"/>
      <c r="N85" s="712"/>
      <c r="O85" s="676"/>
      <c r="P85" s="98"/>
      <c r="T85" s="71"/>
      <c r="U85" s="679"/>
      <c r="V85" s="682"/>
      <c r="W85" s="682"/>
      <c r="X85" s="682"/>
      <c r="Y85" s="682"/>
      <c r="Z85" s="682"/>
      <c r="AA85" s="682"/>
      <c r="AB85" s="682"/>
      <c r="AC85" s="682"/>
      <c r="AD85" s="682"/>
      <c r="AE85" s="682"/>
      <c r="AF85" s="682"/>
      <c r="AG85" s="685"/>
      <c r="AH85" s="72"/>
    </row>
    <row r="86" spans="2:34" ht="39.75" customHeight="1" x14ac:dyDescent="0.25">
      <c r="B86" s="73"/>
      <c r="C86" s="778"/>
      <c r="D86" s="723"/>
      <c r="E86" s="658"/>
      <c r="F86" s="709"/>
      <c r="G86" s="735"/>
      <c r="H86" s="793"/>
      <c r="I86" s="756"/>
      <c r="J86" s="759"/>
      <c r="K86" s="104" t="s">
        <v>136</v>
      </c>
      <c r="L86" s="105" t="s">
        <v>234</v>
      </c>
      <c r="M86" s="659"/>
      <c r="N86" s="712"/>
      <c r="O86" s="676"/>
      <c r="P86" s="98"/>
      <c r="T86" s="71"/>
      <c r="U86" s="679"/>
      <c r="V86" s="682"/>
      <c r="W86" s="682"/>
      <c r="X86" s="682"/>
      <c r="Y86" s="682"/>
      <c r="Z86" s="682"/>
      <c r="AA86" s="682"/>
      <c r="AB86" s="682"/>
      <c r="AC86" s="682"/>
      <c r="AD86" s="682"/>
      <c r="AE86" s="682"/>
      <c r="AF86" s="682"/>
      <c r="AG86" s="685"/>
      <c r="AH86" s="72"/>
    </row>
    <row r="87" spans="2:34" ht="39.75" customHeight="1" x14ac:dyDescent="0.25">
      <c r="B87" s="73"/>
      <c r="C87" s="778"/>
      <c r="D87" s="723"/>
      <c r="E87" s="658"/>
      <c r="F87" s="709"/>
      <c r="G87" s="736"/>
      <c r="H87" s="799"/>
      <c r="I87" s="757"/>
      <c r="J87" s="760"/>
      <c r="K87" s="104" t="s">
        <v>138</v>
      </c>
      <c r="L87" s="105" t="s">
        <v>235</v>
      </c>
      <c r="M87" s="703"/>
      <c r="N87" s="740"/>
      <c r="O87" s="706"/>
      <c r="P87" s="98"/>
      <c r="T87" s="71"/>
      <c r="U87" s="679"/>
      <c r="V87" s="682"/>
      <c r="W87" s="682"/>
      <c r="X87" s="682"/>
      <c r="Y87" s="682"/>
      <c r="Z87" s="682"/>
      <c r="AA87" s="682"/>
      <c r="AB87" s="682"/>
      <c r="AC87" s="682"/>
      <c r="AD87" s="682"/>
      <c r="AE87" s="682"/>
      <c r="AF87" s="682"/>
      <c r="AG87" s="685"/>
      <c r="AH87" s="72"/>
    </row>
    <row r="88" spans="2:34" ht="39.75" customHeight="1" x14ac:dyDescent="0.25">
      <c r="B88" s="73"/>
      <c r="C88" s="778"/>
      <c r="D88" s="723"/>
      <c r="E88" s="658"/>
      <c r="F88" s="709"/>
      <c r="G88" s="734"/>
      <c r="H88" s="792" t="s">
        <v>236</v>
      </c>
      <c r="I88" s="755" t="s">
        <v>237</v>
      </c>
      <c r="J88" s="758" t="s">
        <v>168</v>
      </c>
      <c r="K88" s="104" t="s">
        <v>129</v>
      </c>
      <c r="L88" s="117" t="s">
        <v>238</v>
      </c>
      <c r="M88" s="672" t="s">
        <v>209</v>
      </c>
      <c r="N88" s="674">
        <v>100</v>
      </c>
      <c r="O88" s="675"/>
      <c r="P88" s="98"/>
      <c r="T88" s="71"/>
      <c r="U88" s="678">
        <f>IF(N88="","",N88)</f>
        <v>100</v>
      </c>
      <c r="V88" s="681"/>
      <c r="W88" s="681"/>
      <c r="X88" s="681"/>
      <c r="Y88" s="681"/>
      <c r="Z88" s="678">
        <f>IF(N88="","",N88)</f>
        <v>100</v>
      </c>
      <c r="AA88" s="681"/>
      <c r="AB88" s="681"/>
      <c r="AC88" s="681"/>
      <c r="AD88" s="681"/>
      <c r="AE88" s="681"/>
      <c r="AF88" s="681"/>
      <c r="AG88" s="684">
        <f>IF(N88="","",N88)</f>
        <v>100</v>
      </c>
      <c r="AH88" s="72"/>
    </row>
    <row r="89" spans="2:34" ht="39.75" customHeight="1" x14ac:dyDescent="0.25">
      <c r="B89" s="73"/>
      <c r="C89" s="778"/>
      <c r="D89" s="723"/>
      <c r="E89" s="658"/>
      <c r="F89" s="709"/>
      <c r="G89" s="735"/>
      <c r="H89" s="793"/>
      <c r="I89" s="756"/>
      <c r="J89" s="759"/>
      <c r="K89" s="104" t="s">
        <v>132</v>
      </c>
      <c r="L89" s="105" t="s">
        <v>239</v>
      </c>
      <c r="M89" s="659"/>
      <c r="N89" s="712"/>
      <c r="O89" s="676"/>
      <c r="P89" s="98"/>
      <c r="T89" s="71"/>
      <c r="U89" s="679"/>
      <c r="V89" s="682"/>
      <c r="W89" s="682"/>
      <c r="X89" s="682"/>
      <c r="Y89" s="682"/>
      <c r="Z89" s="679"/>
      <c r="AA89" s="682"/>
      <c r="AB89" s="682"/>
      <c r="AC89" s="682"/>
      <c r="AD89" s="682"/>
      <c r="AE89" s="682"/>
      <c r="AF89" s="682"/>
      <c r="AG89" s="685"/>
      <c r="AH89" s="72"/>
    </row>
    <row r="90" spans="2:34" ht="39.75" customHeight="1" x14ac:dyDescent="0.25">
      <c r="B90" s="73"/>
      <c r="C90" s="778"/>
      <c r="D90" s="723"/>
      <c r="E90" s="658"/>
      <c r="F90" s="709"/>
      <c r="G90" s="735"/>
      <c r="H90" s="793"/>
      <c r="I90" s="756"/>
      <c r="J90" s="759"/>
      <c r="K90" s="104" t="s">
        <v>134</v>
      </c>
      <c r="L90" s="105" t="s">
        <v>240</v>
      </c>
      <c r="M90" s="659"/>
      <c r="N90" s="712"/>
      <c r="O90" s="676"/>
      <c r="P90" s="98"/>
      <c r="T90" s="71"/>
      <c r="U90" s="679"/>
      <c r="V90" s="682"/>
      <c r="W90" s="682"/>
      <c r="X90" s="682"/>
      <c r="Y90" s="682"/>
      <c r="Z90" s="679"/>
      <c r="AA90" s="682"/>
      <c r="AB90" s="682"/>
      <c r="AC90" s="682"/>
      <c r="AD90" s="682"/>
      <c r="AE90" s="682"/>
      <c r="AF90" s="682"/>
      <c r="AG90" s="685"/>
      <c r="AH90" s="72"/>
    </row>
    <row r="91" spans="2:34" ht="39.75" customHeight="1" x14ac:dyDescent="0.25">
      <c r="B91" s="73"/>
      <c r="C91" s="778"/>
      <c r="D91" s="723"/>
      <c r="E91" s="658"/>
      <c r="F91" s="709"/>
      <c r="G91" s="735"/>
      <c r="H91" s="793"/>
      <c r="I91" s="756"/>
      <c r="J91" s="759"/>
      <c r="K91" s="104" t="s">
        <v>136</v>
      </c>
      <c r="L91" s="105" t="s">
        <v>241</v>
      </c>
      <c r="M91" s="659"/>
      <c r="N91" s="712"/>
      <c r="O91" s="676"/>
      <c r="P91" s="98"/>
      <c r="T91" s="71"/>
      <c r="U91" s="679"/>
      <c r="V91" s="682"/>
      <c r="W91" s="682"/>
      <c r="X91" s="682"/>
      <c r="Y91" s="682"/>
      <c r="Z91" s="679"/>
      <c r="AA91" s="682"/>
      <c r="AB91" s="682"/>
      <c r="AC91" s="682"/>
      <c r="AD91" s="682"/>
      <c r="AE91" s="682"/>
      <c r="AF91" s="682"/>
      <c r="AG91" s="685"/>
      <c r="AH91" s="72"/>
    </row>
    <row r="92" spans="2:34" ht="39.75" customHeight="1" x14ac:dyDescent="0.25">
      <c r="B92" s="73"/>
      <c r="C92" s="778"/>
      <c r="D92" s="723"/>
      <c r="E92" s="658"/>
      <c r="F92" s="709"/>
      <c r="G92" s="736"/>
      <c r="H92" s="799"/>
      <c r="I92" s="757"/>
      <c r="J92" s="760"/>
      <c r="K92" s="104" t="s">
        <v>138</v>
      </c>
      <c r="L92" s="105" t="s">
        <v>242</v>
      </c>
      <c r="M92" s="703"/>
      <c r="N92" s="740"/>
      <c r="O92" s="706"/>
      <c r="P92" s="98"/>
      <c r="T92" s="71"/>
      <c r="U92" s="679"/>
      <c r="V92" s="682"/>
      <c r="W92" s="682"/>
      <c r="X92" s="682"/>
      <c r="Y92" s="682"/>
      <c r="Z92" s="679"/>
      <c r="AA92" s="682"/>
      <c r="AB92" s="682"/>
      <c r="AC92" s="682"/>
      <c r="AD92" s="682"/>
      <c r="AE92" s="682"/>
      <c r="AF92" s="682"/>
      <c r="AG92" s="685"/>
      <c r="AH92" s="72"/>
    </row>
    <row r="93" spans="2:34" ht="39.75" customHeight="1" x14ac:dyDescent="0.25">
      <c r="B93" s="73"/>
      <c r="C93" s="778"/>
      <c r="D93" s="723"/>
      <c r="E93" s="658"/>
      <c r="F93" s="709"/>
      <c r="G93" s="734"/>
      <c r="H93" s="792" t="s">
        <v>243</v>
      </c>
      <c r="I93" s="755" t="s">
        <v>244</v>
      </c>
      <c r="J93" s="758" t="s">
        <v>168</v>
      </c>
      <c r="K93" s="104" t="s">
        <v>129</v>
      </c>
      <c r="L93" s="117" t="s">
        <v>245</v>
      </c>
      <c r="M93" s="672" t="s">
        <v>209</v>
      </c>
      <c r="N93" s="674">
        <v>100</v>
      </c>
      <c r="O93" s="675"/>
      <c r="P93" s="98"/>
      <c r="T93" s="71"/>
      <c r="U93" s="678"/>
      <c r="V93" s="681"/>
      <c r="W93" s="681"/>
      <c r="X93" s="681"/>
      <c r="Y93" s="681"/>
      <c r="Z93" s="681"/>
      <c r="AA93" s="681"/>
      <c r="AB93" s="681"/>
      <c r="AC93" s="681"/>
      <c r="AD93" s="681"/>
      <c r="AE93" s="681"/>
      <c r="AF93" s="681"/>
      <c r="AG93" s="684">
        <f>IF(N93="","",N93)</f>
        <v>100</v>
      </c>
      <c r="AH93" s="72"/>
    </row>
    <row r="94" spans="2:34" ht="39.75" customHeight="1" x14ac:dyDescent="0.25">
      <c r="B94" s="73"/>
      <c r="C94" s="778"/>
      <c r="D94" s="723"/>
      <c r="E94" s="658"/>
      <c r="F94" s="709"/>
      <c r="G94" s="735"/>
      <c r="H94" s="793"/>
      <c r="I94" s="756"/>
      <c r="J94" s="759"/>
      <c r="K94" s="104" t="s">
        <v>132</v>
      </c>
      <c r="L94" s="105" t="s">
        <v>246</v>
      </c>
      <c r="M94" s="659"/>
      <c r="N94" s="712"/>
      <c r="O94" s="676"/>
      <c r="P94" s="98"/>
      <c r="T94" s="71"/>
      <c r="U94" s="679"/>
      <c r="V94" s="682"/>
      <c r="W94" s="682"/>
      <c r="X94" s="682"/>
      <c r="Y94" s="682"/>
      <c r="Z94" s="682"/>
      <c r="AA94" s="682"/>
      <c r="AB94" s="682"/>
      <c r="AC94" s="682"/>
      <c r="AD94" s="682"/>
      <c r="AE94" s="682"/>
      <c r="AF94" s="682"/>
      <c r="AG94" s="685"/>
      <c r="AH94" s="72"/>
    </row>
    <row r="95" spans="2:34" ht="39.75" customHeight="1" x14ac:dyDescent="0.25">
      <c r="B95" s="73"/>
      <c r="C95" s="778"/>
      <c r="D95" s="723"/>
      <c r="E95" s="658"/>
      <c r="F95" s="709"/>
      <c r="G95" s="735"/>
      <c r="H95" s="793"/>
      <c r="I95" s="756"/>
      <c r="J95" s="759"/>
      <c r="K95" s="104" t="s">
        <v>134</v>
      </c>
      <c r="L95" s="105" t="s">
        <v>247</v>
      </c>
      <c r="M95" s="659"/>
      <c r="N95" s="712"/>
      <c r="O95" s="676"/>
      <c r="P95" s="98"/>
      <c r="T95" s="71"/>
      <c r="U95" s="679"/>
      <c r="V95" s="682"/>
      <c r="W95" s="682"/>
      <c r="X95" s="682"/>
      <c r="Y95" s="682"/>
      <c r="Z95" s="682"/>
      <c r="AA95" s="682"/>
      <c r="AB95" s="682"/>
      <c r="AC95" s="682"/>
      <c r="AD95" s="682"/>
      <c r="AE95" s="682"/>
      <c r="AF95" s="682"/>
      <c r="AG95" s="685"/>
      <c r="AH95" s="72"/>
    </row>
    <row r="96" spans="2:34" ht="39.75" customHeight="1" x14ac:dyDescent="0.25">
      <c r="B96" s="73"/>
      <c r="C96" s="778"/>
      <c r="D96" s="723"/>
      <c r="E96" s="658"/>
      <c r="F96" s="709"/>
      <c r="G96" s="735"/>
      <c r="H96" s="793"/>
      <c r="I96" s="756"/>
      <c r="J96" s="759"/>
      <c r="K96" s="104" t="s">
        <v>136</v>
      </c>
      <c r="L96" s="105" t="s">
        <v>248</v>
      </c>
      <c r="M96" s="659"/>
      <c r="N96" s="712"/>
      <c r="O96" s="676"/>
      <c r="P96" s="98"/>
      <c r="T96" s="71"/>
      <c r="U96" s="679"/>
      <c r="V96" s="682"/>
      <c r="W96" s="682"/>
      <c r="X96" s="682"/>
      <c r="Y96" s="682"/>
      <c r="Z96" s="682"/>
      <c r="AA96" s="682"/>
      <c r="AB96" s="682"/>
      <c r="AC96" s="682"/>
      <c r="AD96" s="682"/>
      <c r="AE96" s="682"/>
      <c r="AF96" s="682"/>
      <c r="AG96" s="685"/>
      <c r="AH96" s="72"/>
    </row>
    <row r="97" spans="2:34" ht="39.75" customHeight="1" x14ac:dyDescent="0.25">
      <c r="B97" s="73"/>
      <c r="C97" s="778"/>
      <c r="D97" s="723"/>
      <c r="E97" s="658"/>
      <c r="F97" s="709"/>
      <c r="G97" s="736"/>
      <c r="H97" s="799"/>
      <c r="I97" s="757"/>
      <c r="J97" s="760"/>
      <c r="K97" s="104" t="s">
        <v>138</v>
      </c>
      <c r="L97" s="105" t="s">
        <v>249</v>
      </c>
      <c r="M97" s="703"/>
      <c r="N97" s="740"/>
      <c r="O97" s="706"/>
      <c r="P97" s="98"/>
      <c r="T97" s="71"/>
      <c r="U97" s="679"/>
      <c r="V97" s="682"/>
      <c r="W97" s="682"/>
      <c r="X97" s="682"/>
      <c r="Y97" s="682"/>
      <c r="Z97" s="682"/>
      <c r="AA97" s="682"/>
      <c r="AB97" s="682"/>
      <c r="AC97" s="682"/>
      <c r="AD97" s="682"/>
      <c r="AE97" s="682"/>
      <c r="AF97" s="682"/>
      <c r="AG97" s="685"/>
      <c r="AH97" s="72"/>
    </row>
    <row r="98" spans="2:34" ht="39.75" customHeight="1" x14ac:dyDescent="0.25">
      <c r="B98" s="73"/>
      <c r="C98" s="778"/>
      <c r="D98" s="723"/>
      <c r="E98" s="658"/>
      <c r="F98" s="709"/>
      <c r="G98" s="734"/>
      <c r="H98" s="792" t="s">
        <v>250</v>
      </c>
      <c r="I98" s="755" t="s">
        <v>251</v>
      </c>
      <c r="J98" s="758" t="s">
        <v>168</v>
      </c>
      <c r="K98" s="104" t="s">
        <v>129</v>
      </c>
      <c r="L98" s="117" t="s">
        <v>252</v>
      </c>
      <c r="M98" s="672" t="s">
        <v>209</v>
      </c>
      <c r="N98" s="674">
        <v>100</v>
      </c>
      <c r="O98" s="675"/>
      <c r="P98" s="98"/>
      <c r="T98" s="71"/>
      <c r="U98" s="678"/>
      <c r="V98" s="681"/>
      <c r="W98" s="681"/>
      <c r="X98" s="681"/>
      <c r="Y98" s="681">
        <f>IF($N$98="","",$N$98)</f>
        <v>100</v>
      </c>
      <c r="Z98" s="681">
        <f>IF($N$98="","",$N$98)</f>
        <v>100</v>
      </c>
      <c r="AA98" s="681">
        <f>IF($N$98="","",$N$98)</f>
        <v>100</v>
      </c>
      <c r="AB98" s="681"/>
      <c r="AC98" s="681"/>
      <c r="AD98" s="681">
        <f>IF($N$98="","",$N$98)</f>
        <v>100</v>
      </c>
      <c r="AE98" s="681">
        <f>IF($N$98="","",$N$98)</f>
        <v>100</v>
      </c>
      <c r="AF98" s="681"/>
      <c r="AG98" s="684">
        <f>IF(N98="","",N98)</f>
        <v>100</v>
      </c>
      <c r="AH98" s="72"/>
    </row>
    <row r="99" spans="2:34" ht="39.75" customHeight="1" x14ac:dyDescent="0.25">
      <c r="B99" s="73"/>
      <c r="C99" s="778"/>
      <c r="D99" s="723"/>
      <c r="E99" s="658"/>
      <c r="F99" s="709"/>
      <c r="G99" s="735"/>
      <c r="H99" s="793"/>
      <c r="I99" s="756"/>
      <c r="J99" s="759"/>
      <c r="K99" s="104" t="s">
        <v>132</v>
      </c>
      <c r="L99" s="105" t="s">
        <v>253</v>
      </c>
      <c r="M99" s="659"/>
      <c r="N99" s="712"/>
      <c r="O99" s="676"/>
      <c r="P99" s="98"/>
      <c r="T99" s="71"/>
      <c r="U99" s="679"/>
      <c r="V99" s="682"/>
      <c r="W99" s="682"/>
      <c r="X99" s="682"/>
      <c r="Y99" s="682"/>
      <c r="Z99" s="682"/>
      <c r="AA99" s="682"/>
      <c r="AB99" s="682"/>
      <c r="AC99" s="682"/>
      <c r="AD99" s="682"/>
      <c r="AE99" s="682"/>
      <c r="AF99" s="682"/>
      <c r="AG99" s="685"/>
      <c r="AH99" s="72"/>
    </row>
    <row r="100" spans="2:34" ht="39.75" customHeight="1" x14ac:dyDescent="0.25">
      <c r="B100" s="73"/>
      <c r="C100" s="778"/>
      <c r="D100" s="723"/>
      <c r="E100" s="658"/>
      <c r="F100" s="709"/>
      <c r="G100" s="735"/>
      <c r="H100" s="793"/>
      <c r="I100" s="756"/>
      <c r="J100" s="759"/>
      <c r="K100" s="104" t="s">
        <v>134</v>
      </c>
      <c r="L100" s="105" t="s">
        <v>254</v>
      </c>
      <c r="M100" s="659"/>
      <c r="N100" s="712"/>
      <c r="O100" s="676"/>
      <c r="P100" s="98"/>
      <c r="T100" s="71"/>
      <c r="U100" s="679"/>
      <c r="V100" s="682"/>
      <c r="W100" s="682"/>
      <c r="X100" s="682"/>
      <c r="Y100" s="682"/>
      <c r="Z100" s="682"/>
      <c r="AA100" s="682"/>
      <c r="AB100" s="682"/>
      <c r="AC100" s="682"/>
      <c r="AD100" s="682"/>
      <c r="AE100" s="682"/>
      <c r="AF100" s="682"/>
      <c r="AG100" s="685"/>
      <c r="AH100" s="72"/>
    </row>
    <row r="101" spans="2:34" ht="39.75" customHeight="1" x14ac:dyDescent="0.25">
      <c r="B101" s="73"/>
      <c r="C101" s="778"/>
      <c r="D101" s="723"/>
      <c r="E101" s="658"/>
      <c r="F101" s="709"/>
      <c r="G101" s="735"/>
      <c r="H101" s="793"/>
      <c r="I101" s="756"/>
      <c r="J101" s="759"/>
      <c r="K101" s="104" t="s">
        <v>136</v>
      </c>
      <c r="L101" s="105" t="s">
        <v>255</v>
      </c>
      <c r="M101" s="659"/>
      <c r="N101" s="712"/>
      <c r="O101" s="676"/>
      <c r="P101" s="98"/>
      <c r="T101" s="71"/>
      <c r="U101" s="679"/>
      <c r="V101" s="682"/>
      <c r="W101" s="682"/>
      <c r="X101" s="682"/>
      <c r="Y101" s="682"/>
      <c r="Z101" s="682"/>
      <c r="AA101" s="682"/>
      <c r="AB101" s="682"/>
      <c r="AC101" s="682"/>
      <c r="AD101" s="682"/>
      <c r="AE101" s="682"/>
      <c r="AF101" s="682"/>
      <c r="AG101" s="685"/>
      <c r="AH101" s="72"/>
    </row>
    <row r="102" spans="2:34" ht="39.75" customHeight="1" x14ac:dyDescent="0.25">
      <c r="B102" s="73"/>
      <c r="C102" s="778"/>
      <c r="D102" s="723"/>
      <c r="E102" s="658"/>
      <c r="F102" s="709"/>
      <c r="G102" s="736"/>
      <c r="H102" s="799"/>
      <c r="I102" s="757"/>
      <c r="J102" s="760"/>
      <c r="K102" s="104" t="s">
        <v>138</v>
      </c>
      <c r="L102" s="105" t="s">
        <v>256</v>
      </c>
      <c r="M102" s="703"/>
      <c r="N102" s="740"/>
      <c r="O102" s="706"/>
      <c r="P102" s="98"/>
      <c r="T102" s="71"/>
      <c r="U102" s="679"/>
      <c r="V102" s="682"/>
      <c r="W102" s="682"/>
      <c r="X102" s="682"/>
      <c r="Y102" s="682"/>
      <c r="Z102" s="682"/>
      <c r="AA102" s="682"/>
      <c r="AB102" s="682"/>
      <c r="AC102" s="682"/>
      <c r="AD102" s="682"/>
      <c r="AE102" s="682"/>
      <c r="AF102" s="682"/>
      <c r="AG102" s="685"/>
      <c r="AH102" s="72"/>
    </row>
    <row r="103" spans="2:34" ht="39.75" customHeight="1" x14ac:dyDescent="0.25">
      <c r="B103" s="73"/>
      <c r="C103" s="778"/>
      <c r="D103" s="723"/>
      <c r="E103" s="658"/>
      <c r="F103" s="709"/>
      <c r="G103" s="734"/>
      <c r="H103" s="792" t="s">
        <v>257</v>
      </c>
      <c r="I103" s="795" t="s">
        <v>258</v>
      </c>
      <c r="J103" s="758" t="s">
        <v>168</v>
      </c>
      <c r="K103" s="104" t="s">
        <v>129</v>
      </c>
      <c r="L103" s="117" t="s">
        <v>259</v>
      </c>
      <c r="M103" s="672" t="s">
        <v>209</v>
      </c>
      <c r="N103" s="674">
        <v>100</v>
      </c>
      <c r="O103" s="675"/>
      <c r="P103" s="98"/>
      <c r="T103" s="71"/>
      <c r="U103" s="678"/>
      <c r="V103" s="681"/>
      <c r="W103" s="681">
        <f>IF(N103="","",N103)</f>
        <v>100</v>
      </c>
      <c r="X103" s="681"/>
      <c r="Y103" s="681"/>
      <c r="Z103" s="681"/>
      <c r="AA103" s="681"/>
      <c r="AB103" s="681"/>
      <c r="AC103" s="681"/>
      <c r="AD103" s="681"/>
      <c r="AE103" s="681"/>
      <c r="AF103" s="681"/>
      <c r="AG103" s="684">
        <f>IF(N103="","",N103)</f>
        <v>100</v>
      </c>
      <c r="AH103" s="72"/>
    </row>
    <row r="104" spans="2:34" ht="39.75" customHeight="1" x14ac:dyDescent="0.25">
      <c r="B104" s="73"/>
      <c r="C104" s="778"/>
      <c r="D104" s="723"/>
      <c r="E104" s="658"/>
      <c r="F104" s="709"/>
      <c r="G104" s="735"/>
      <c r="H104" s="793"/>
      <c r="I104" s="796"/>
      <c r="J104" s="759"/>
      <c r="K104" s="104" t="s">
        <v>132</v>
      </c>
      <c r="L104" s="105" t="s">
        <v>260</v>
      </c>
      <c r="M104" s="659"/>
      <c r="N104" s="712"/>
      <c r="O104" s="676"/>
      <c r="P104" s="98"/>
      <c r="T104" s="71"/>
      <c r="U104" s="679"/>
      <c r="V104" s="682"/>
      <c r="W104" s="682"/>
      <c r="X104" s="682"/>
      <c r="Y104" s="682"/>
      <c r="Z104" s="682"/>
      <c r="AA104" s="682"/>
      <c r="AB104" s="682"/>
      <c r="AC104" s="682"/>
      <c r="AD104" s="682"/>
      <c r="AE104" s="682"/>
      <c r="AF104" s="682"/>
      <c r="AG104" s="685"/>
      <c r="AH104" s="72"/>
    </row>
    <row r="105" spans="2:34" ht="39.75" customHeight="1" x14ac:dyDescent="0.25">
      <c r="B105" s="73"/>
      <c r="C105" s="778"/>
      <c r="D105" s="723"/>
      <c r="E105" s="658"/>
      <c r="F105" s="709"/>
      <c r="G105" s="735"/>
      <c r="H105" s="793"/>
      <c r="I105" s="796"/>
      <c r="J105" s="759"/>
      <c r="K105" s="104" t="s">
        <v>134</v>
      </c>
      <c r="L105" s="105" t="s">
        <v>261</v>
      </c>
      <c r="M105" s="659"/>
      <c r="N105" s="712"/>
      <c r="O105" s="676"/>
      <c r="P105" s="98"/>
      <c r="T105" s="71"/>
      <c r="U105" s="679"/>
      <c r="V105" s="682"/>
      <c r="W105" s="682"/>
      <c r="X105" s="682"/>
      <c r="Y105" s="682"/>
      <c r="Z105" s="682"/>
      <c r="AA105" s="682"/>
      <c r="AB105" s="682"/>
      <c r="AC105" s="682"/>
      <c r="AD105" s="682"/>
      <c r="AE105" s="682"/>
      <c r="AF105" s="682"/>
      <c r="AG105" s="685"/>
      <c r="AH105" s="72"/>
    </row>
    <row r="106" spans="2:34" ht="39.75" customHeight="1" x14ac:dyDescent="0.25">
      <c r="B106" s="73"/>
      <c r="C106" s="778"/>
      <c r="D106" s="723"/>
      <c r="E106" s="658"/>
      <c r="F106" s="709"/>
      <c r="G106" s="735"/>
      <c r="H106" s="793"/>
      <c r="I106" s="796"/>
      <c r="J106" s="759"/>
      <c r="K106" s="104" t="s">
        <v>136</v>
      </c>
      <c r="L106" s="105" t="s">
        <v>262</v>
      </c>
      <c r="M106" s="659"/>
      <c r="N106" s="712"/>
      <c r="O106" s="676"/>
      <c r="P106" s="98"/>
      <c r="T106" s="71"/>
      <c r="U106" s="679"/>
      <c r="V106" s="682"/>
      <c r="W106" s="682"/>
      <c r="X106" s="682"/>
      <c r="Y106" s="682"/>
      <c r="Z106" s="682"/>
      <c r="AA106" s="682"/>
      <c r="AB106" s="682"/>
      <c r="AC106" s="682"/>
      <c r="AD106" s="682"/>
      <c r="AE106" s="682"/>
      <c r="AF106" s="682"/>
      <c r="AG106" s="685"/>
      <c r="AH106" s="72"/>
    </row>
    <row r="107" spans="2:34" ht="39.75" customHeight="1" x14ac:dyDescent="0.25">
      <c r="B107" s="73"/>
      <c r="C107" s="778"/>
      <c r="D107" s="723"/>
      <c r="E107" s="658"/>
      <c r="F107" s="709"/>
      <c r="G107" s="736"/>
      <c r="H107" s="799"/>
      <c r="I107" s="800"/>
      <c r="J107" s="760"/>
      <c r="K107" s="104" t="s">
        <v>138</v>
      </c>
      <c r="L107" s="105" t="s">
        <v>263</v>
      </c>
      <c r="M107" s="703"/>
      <c r="N107" s="740"/>
      <c r="O107" s="706"/>
      <c r="P107" s="98"/>
      <c r="T107" s="71"/>
      <c r="U107" s="679"/>
      <c r="V107" s="682"/>
      <c r="W107" s="682"/>
      <c r="X107" s="682"/>
      <c r="Y107" s="682"/>
      <c r="Z107" s="682"/>
      <c r="AA107" s="682"/>
      <c r="AB107" s="682"/>
      <c r="AC107" s="682"/>
      <c r="AD107" s="682"/>
      <c r="AE107" s="682"/>
      <c r="AF107" s="682"/>
      <c r="AG107" s="685"/>
      <c r="AH107" s="72"/>
    </row>
    <row r="108" spans="2:34" ht="39.75" customHeight="1" x14ac:dyDescent="0.25">
      <c r="B108" s="73"/>
      <c r="C108" s="778"/>
      <c r="D108" s="723"/>
      <c r="E108" s="658"/>
      <c r="F108" s="709"/>
      <c r="G108" s="734"/>
      <c r="H108" s="792" t="s">
        <v>264</v>
      </c>
      <c r="I108" s="795" t="s">
        <v>265</v>
      </c>
      <c r="J108" s="758" t="s">
        <v>168</v>
      </c>
      <c r="K108" s="104" t="s">
        <v>129</v>
      </c>
      <c r="L108" s="117" t="s">
        <v>266</v>
      </c>
      <c r="M108" s="672" t="s">
        <v>209</v>
      </c>
      <c r="N108" s="674">
        <v>100</v>
      </c>
      <c r="O108" s="675"/>
      <c r="P108" s="98"/>
      <c r="T108" s="71"/>
      <c r="U108" s="678">
        <f>IF($N$108="","",$N$108)</f>
        <v>100</v>
      </c>
      <c r="V108" s="678">
        <f>IF($N$108="","",$N$108)</f>
        <v>100</v>
      </c>
      <c r="W108" s="678">
        <f>IF($N$108="","",$N$108)</f>
        <v>100</v>
      </c>
      <c r="X108" s="681"/>
      <c r="Y108" s="678">
        <f>IF($N$108="","",$N$108)</f>
        <v>100</v>
      </c>
      <c r="Z108" s="678">
        <f>IF($N$108="","",$N$108)</f>
        <v>100</v>
      </c>
      <c r="AA108" s="681"/>
      <c r="AB108" s="681"/>
      <c r="AC108" s="681"/>
      <c r="AD108" s="681"/>
      <c r="AE108" s="681"/>
      <c r="AF108" s="681"/>
      <c r="AG108" s="684">
        <f>IF(N108="","",N108)</f>
        <v>100</v>
      </c>
      <c r="AH108" s="72"/>
    </row>
    <row r="109" spans="2:34" ht="39.75" customHeight="1" x14ac:dyDescent="0.25">
      <c r="B109" s="73"/>
      <c r="C109" s="778"/>
      <c r="D109" s="723"/>
      <c r="E109" s="659"/>
      <c r="F109" s="660"/>
      <c r="G109" s="735"/>
      <c r="H109" s="793"/>
      <c r="I109" s="796"/>
      <c r="J109" s="759"/>
      <c r="K109" s="104" t="s">
        <v>132</v>
      </c>
      <c r="L109" s="105" t="s">
        <v>267</v>
      </c>
      <c r="M109" s="659"/>
      <c r="N109" s="712"/>
      <c r="O109" s="676"/>
      <c r="P109" s="98"/>
      <c r="T109" s="71"/>
      <c r="U109" s="679"/>
      <c r="V109" s="679"/>
      <c r="W109" s="679"/>
      <c r="X109" s="682"/>
      <c r="Y109" s="679"/>
      <c r="Z109" s="679"/>
      <c r="AA109" s="682"/>
      <c r="AB109" s="682"/>
      <c r="AC109" s="682"/>
      <c r="AD109" s="682"/>
      <c r="AE109" s="682"/>
      <c r="AF109" s="682"/>
      <c r="AG109" s="685"/>
      <c r="AH109" s="72"/>
    </row>
    <row r="110" spans="2:34" ht="39.75" customHeight="1" x14ac:dyDescent="0.25">
      <c r="B110" s="73"/>
      <c r="C110" s="778"/>
      <c r="D110" s="723"/>
      <c r="E110" s="659"/>
      <c r="F110" s="660"/>
      <c r="G110" s="735"/>
      <c r="H110" s="793"/>
      <c r="I110" s="796"/>
      <c r="J110" s="759"/>
      <c r="K110" s="104" t="s">
        <v>134</v>
      </c>
      <c r="L110" s="105" t="s">
        <v>268</v>
      </c>
      <c r="M110" s="659"/>
      <c r="N110" s="712"/>
      <c r="O110" s="676"/>
      <c r="P110" s="98"/>
      <c r="T110" s="71"/>
      <c r="U110" s="679"/>
      <c r="V110" s="679"/>
      <c r="W110" s="679"/>
      <c r="X110" s="682"/>
      <c r="Y110" s="679"/>
      <c r="Z110" s="679"/>
      <c r="AA110" s="682"/>
      <c r="AB110" s="682"/>
      <c r="AC110" s="682"/>
      <c r="AD110" s="682"/>
      <c r="AE110" s="682"/>
      <c r="AF110" s="682"/>
      <c r="AG110" s="685"/>
      <c r="AH110" s="72"/>
    </row>
    <row r="111" spans="2:34" ht="39.75" customHeight="1" x14ac:dyDescent="0.25">
      <c r="B111" s="73"/>
      <c r="C111" s="778"/>
      <c r="D111" s="723"/>
      <c r="E111" s="659"/>
      <c r="F111" s="660"/>
      <c r="G111" s="735"/>
      <c r="H111" s="793"/>
      <c r="I111" s="796"/>
      <c r="J111" s="759"/>
      <c r="K111" s="104" t="s">
        <v>136</v>
      </c>
      <c r="L111" s="105" t="s">
        <v>269</v>
      </c>
      <c r="M111" s="659"/>
      <c r="N111" s="712"/>
      <c r="O111" s="676"/>
      <c r="P111" s="98"/>
      <c r="T111" s="71"/>
      <c r="U111" s="679"/>
      <c r="V111" s="679"/>
      <c r="W111" s="679"/>
      <c r="X111" s="682"/>
      <c r="Y111" s="679"/>
      <c r="Z111" s="679"/>
      <c r="AA111" s="682"/>
      <c r="AB111" s="682"/>
      <c r="AC111" s="682"/>
      <c r="AD111" s="682"/>
      <c r="AE111" s="682"/>
      <c r="AF111" s="682"/>
      <c r="AG111" s="685"/>
      <c r="AH111" s="72"/>
    </row>
    <row r="112" spans="2:34" ht="39.75" customHeight="1" x14ac:dyDescent="0.25">
      <c r="B112" s="73"/>
      <c r="C112" s="778"/>
      <c r="D112" s="723"/>
      <c r="E112" s="673"/>
      <c r="F112" s="689"/>
      <c r="G112" s="791"/>
      <c r="H112" s="794"/>
      <c r="I112" s="797"/>
      <c r="J112" s="798"/>
      <c r="K112" s="109" t="s">
        <v>138</v>
      </c>
      <c r="L112" s="110" t="s">
        <v>270</v>
      </c>
      <c r="M112" s="673"/>
      <c r="N112" s="754"/>
      <c r="O112" s="677"/>
      <c r="P112" s="98"/>
      <c r="T112" s="71"/>
      <c r="U112" s="679"/>
      <c r="V112" s="679"/>
      <c r="W112" s="679"/>
      <c r="X112" s="682"/>
      <c r="Y112" s="679"/>
      <c r="Z112" s="679"/>
      <c r="AA112" s="682"/>
      <c r="AB112" s="682"/>
      <c r="AC112" s="682"/>
      <c r="AD112" s="682"/>
      <c r="AE112" s="682"/>
      <c r="AF112" s="682"/>
      <c r="AG112" s="685"/>
      <c r="AH112" s="72"/>
    </row>
    <row r="113" spans="2:34" ht="39.75" customHeight="1" x14ac:dyDescent="0.25">
      <c r="B113" s="73"/>
      <c r="C113" s="778"/>
      <c r="D113" s="723"/>
      <c r="E113" s="658" t="s">
        <v>271</v>
      </c>
      <c r="F113" s="708">
        <f>IF(SUM(N113)=0,"",AVERAGE(N113))</f>
        <v>100</v>
      </c>
      <c r="G113" s="699">
        <v>13</v>
      </c>
      <c r="H113" s="664" t="s">
        <v>272</v>
      </c>
      <c r="I113" s="763"/>
      <c r="J113" s="790" t="s">
        <v>273</v>
      </c>
      <c r="K113" s="111" t="s">
        <v>129</v>
      </c>
      <c r="L113" s="118" t="s">
        <v>274</v>
      </c>
      <c r="M113" s="711" t="s">
        <v>209</v>
      </c>
      <c r="N113" s="704">
        <v>100</v>
      </c>
      <c r="O113" s="713"/>
      <c r="P113" s="119"/>
      <c r="T113" s="71"/>
      <c r="U113" s="678"/>
      <c r="V113" s="681"/>
      <c r="W113" s="681"/>
      <c r="X113" s="681"/>
      <c r="Y113" s="681"/>
      <c r="Z113" s="681"/>
      <c r="AA113" s="681"/>
      <c r="AB113" s="681"/>
      <c r="AC113" s="681"/>
      <c r="AD113" s="681"/>
      <c r="AE113" s="681"/>
      <c r="AF113" s="681">
        <f>IF(N113="","",N113)</f>
        <v>100</v>
      </c>
      <c r="AG113" s="684">
        <f>IF(N113="","",N113)</f>
        <v>100</v>
      </c>
      <c r="AH113" s="72"/>
    </row>
    <row r="114" spans="2:34" ht="39.75" customHeight="1" x14ac:dyDescent="0.25">
      <c r="B114" s="73"/>
      <c r="C114" s="778"/>
      <c r="D114" s="723"/>
      <c r="E114" s="659"/>
      <c r="F114" s="660"/>
      <c r="G114" s="691"/>
      <c r="H114" s="666"/>
      <c r="I114" s="763"/>
      <c r="J114" s="759"/>
      <c r="K114" s="104" t="s">
        <v>132</v>
      </c>
      <c r="L114" s="105" t="s">
        <v>275</v>
      </c>
      <c r="M114" s="659"/>
      <c r="N114" s="712"/>
      <c r="O114" s="676"/>
      <c r="P114" s="119"/>
      <c r="T114" s="71"/>
      <c r="U114" s="679"/>
      <c r="V114" s="682"/>
      <c r="W114" s="682"/>
      <c r="X114" s="682"/>
      <c r="Y114" s="682"/>
      <c r="Z114" s="682"/>
      <c r="AA114" s="682"/>
      <c r="AB114" s="682"/>
      <c r="AC114" s="682"/>
      <c r="AD114" s="682"/>
      <c r="AE114" s="682"/>
      <c r="AF114" s="682"/>
      <c r="AG114" s="685"/>
      <c r="AH114" s="72"/>
    </row>
    <row r="115" spans="2:34" ht="39.75" customHeight="1" x14ac:dyDescent="0.25">
      <c r="B115" s="73"/>
      <c r="C115" s="778"/>
      <c r="D115" s="723"/>
      <c r="E115" s="659"/>
      <c r="F115" s="660"/>
      <c r="G115" s="691"/>
      <c r="H115" s="666"/>
      <c r="I115" s="763"/>
      <c r="J115" s="759"/>
      <c r="K115" s="104" t="s">
        <v>134</v>
      </c>
      <c r="L115" s="105" t="s">
        <v>276</v>
      </c>
      <c r="M115" s="659"/>
      <c r="N115" s="712"/>
      <c r="O115" s="676"/>
      <c r="P115" s="119"/>
      <c r="T115" s="71"/>
      <c r="U115" s="679"/>
      <c r="V115" s="682"/>
      <c r="W115" s="682"/>
      <c r="X115" s="682"/>
      <c r="Y115" s="682"/>
      <c r="Z115" s="682"/>
      <c r="AA115" s="682"/>
      <c r="AB115" s="682"/>
      <c r="AC115" s="682"/>
      <c r="AD115" s="682"/>
      <c r="AE115" s="682"/>
      <c r="AF115" s="682"/>
      <c r="AG115" s="685"/>
      <c r="AH115" s="72"/>
    </row>
    <row r="116" spans="2:34" ht="53.25" customHeight="1" x14ac:dyDescent="0.25">
      <c r="B116" s="73"/>
      <c r="C116" s="778"/>
      <c r="D116" s="723"/>
      <c r="E116" s="659"/>
      <c r="F116" s="660"/>
      <c r="G116" s="691"/>
      <c r="H116" s="666"/>
      <c r="I116" s="763"/>
      <c r="J116" s="759"/>
      <c r="K116" s="104" t="s">
        <v>136</v>
      </c>
      <c r="L116" s="105" t="s">
        <v>277</v>
      </c>
      <c r="M116" s="659"/>
      <c r="N116" s="712"/>
      <c r="O116" s="676"/>
      <c r="P116" s="119"/>
      <c r="T116" s="71"/>
      <c r="U116" s="679"/>
      <c r="V116" s="682"/>
      <c r="W116" s="682"/>
      <c r="X116" s="682"/>
      <c r="Y116" s="682"/>
      <c r="Z116" s="682"/>
      <c r="AA116" s="682"/>
      <c r="AB116" s="682"/>
      <c r="AC116" s="682"/>
      <c r="AD116" s="682"/>
      <c r="AE116" s="682"/>
      <c r="AF116" s="682"/>
      <c r="AG116" s="685"/>
      <c r="AH116" s="72"/>
    </row>
    <row r="117" spans="2:34" ht="53.25" customHeight="1" x14ac:dyDescent="0.25">
      <c r="B117" s="73"/>
      <c r="C117" s="778"/>
      <c r="D117" s="723"/>
      <c r="E117" s="659"/>
      <c r="F117" s="660"/>
      <c r="G117" s="691"/>
      <c r="H117" s="695"/>
      <c r="I117" s="766"/>
      <c r="J117" s="759"/>
      <c r="K117" s="112" t="s">
        <v>138</v>
      </c>
      <c r="L117" s="113" t="s">
        <v>278</v>
      </c>
      <c r="M117" s="659"/>
      <c r="N117" s="754"/>
      <c r="O117" s="676"/>
      <c r="P117" s="119"/>
      <c r="T117" s="71"/>
      <c r="U117" s="679"/>
      <c r="V117" s="682"/>
      <c r="W117" s="682"/>
      <c r="X117" s="682"/>
      <c r="Y117" s="682"/>
      <c r="Z117" s="682"/>
      <c r="AA117" s="682"/>
      <c r="AB117" s="682"/>
      <c r="AC117" s="682"/>
      <c r="AD117" s="682"/>
      <c r="AE117" s="682"/>
      <c r="AF117" s="682"/>
      <c r="AG117" s="685"/>
      <c r="AH117" s="72"/>
    </row>
    <row r="118" spans="2:34" ht="39.75" customHeight="1" x14ac:dyDescent="0.25">
      <c r="B118" s="73"/>
      <c r="C118" s="778"/>
      <c r="D118" s="723"/>
      <c r="E118" s="687" t="s">
        <v>279</v>
      </c>
      <c r="F118" s="707">
        <f>IF(SUM(N118)=0,"",AVERAGE(N118))</f>
        <v>80</v>
      </c>
      <c r="G118" s="690">
        <v>14</v>
      </c>
      <c r="H118" s="693" t="s">
        <v>280</v>
      </c>
      <c r="I118" s="762"/>
      <c r="J118" s="788" t="s">
        <v>281</v>
      </c>
      <c r="K118" s="114" t="s">
        <v>129</v>
      </c>
      <c r="L118" s="120" t="s">
        <v>282</v>
      </c>
      <c r="M118" s="702" t="s">
        <v>209</v>
      </c>
      <c r="N118" s="704">
        <v>80</v>
      </c>
      <c r="O118" s="705"/>
      <c r="P118" s="98"/>
      <c r="T118" s="71"/>
      <c r="U118" s="678"/>
      <c r="V118" s="681"/>
      <c r="W118" s="681"/>
      <c r="X118" s="681">
        <f>IF($N$118="","",$N$118)</f>
        <v>80</v>
      </c>
      <c r="Y118" s="681">
        <f>IF($N$118="","",$N$118)</f>
        <v>80</v>
      </c>
      <c r="Z118" s="681"/>
      <c r="AA118" s="681">
        <f>IF($N$118="","",$N$118)</f>
        <v>80</v>
      </c>
      <c r="AB118" s="681"/>
      <c r="AC118" s="681"/>
      <c r="AD118" s="681"/>
      <c r="AE118" s="681"/>
      <c r="AF118" s="681"/>
      <c r="AG118" s="684">
        <f>IF(N118="","",N118)</f>
        <v>80</v>
      </c>
      <c r="AH118" s="72"/>
    </row>
    <row r="119" spans="2:34" ht="39.75" customHeight="1" x14ac:dyDescent="0.25">
      <c r="B119" s="73"/>
      <c r="C119" s="779"/>
      <c r="D119" s="724"/>
      <c r="E119" s="659"/>
      <c r="F119" s="660"/>
      <c r="G119" s="691"/>
      <c r="H119" s="666"/>
      <c r="I119" s="763"/>
      <c r="J119" s="759"/>
      <c r="K119" s="104" t="s">
        <v>132</v>
      </c>
      <c r="L119" s="105" t="s">
        <v>283</v>
      </c>
      <c r="M119" s="659"/>
      <c r="N119" s="712"/>
      <c r="O119" s="676"/>
      <c r="P119" s="98"/>
      <c r="T119" s="71"/>
      <c r="U119" s="679"/>
      <c r="V119" s="682"/>
      <c r="W119" s="682"/>
      <c r="X119" s="682"/>
      <c r="Y119" s="682"/>
      <c r="Z119" s="682"/>
      <c r="AA119" s="682"/>
      <c r="AB119" s="682"/>
      <c r="AC119" s="682"/>
      <c r="AD119" s="682"/>
      <c r="AE119" s="682"/>
      <c r="AF119" s="682"/>
      <c r="AG119" s="685"/>
      <c r="AH119" s="72"/>
    </row>
    <row r="120" spans="2:34" ht="39.75" customHeight="1" x14ac:dyDescent="0.25">
      <c r="B120" s="73"/>
      <c r="C120" s="779"/>
      <c r="D120" s="724"/>
      <c r="E120" s="659"/>
      <c r="F120" s="660"/>
      <c r="G120" s="691"/>
      <c r="H120" s="666"/>
      <c r="I120" s="763"/>
      <c r="J120" s="759"/>
      <c r="K120" s="104" t="s">
        <v>134</v>
      </c>
      <c r="L120" s="105" t="s">
        <v>284</v>
      </c>
      <c r="M120" s="659"/>
      <c r="N120" s="712"/>
      <c r="O120" s="676"/>
      <c r="P120" s="98"/>
      <c r="T120" s="71"/>
      <c r="U120" s="679"/>
      <c r="V120" s="682"/>
      <c r="W120" s="682"/>
      <c r="X120" s="682"/>
      <c r="Y120" s="682"/>
      <c r="Z120" s="682"/>
      <c r="AA120" s="682"/>
      <c r="AB120" s="682"/>
      <c r="AC120" s="682"/>
      <c r="AD120" s="682"/>
      <c r="AE120" s="682"/>
      <c r="AF120" s="682"/>
      <c r="AG120" s="685"/>
      <c r="AH120" s="72"/>
    </row>
    <row r="121" spans="2:34" ht="39.75" customHeight="1" x14ac:dyDescent="0.25">
      <c r="B121" s="73"/>
      <c r="C121" s="779"/>
      <c r="D121" s="724"/>
      <c r="E121" s="659"/>
      <c r="F121" s="660"/>
      <c r="G121" s="691"/>
      <c r="H121" s="666"/>
      <c r="I121" s="763"/>
      <c r="J121" s="759"/>
      <c r="K121" s="104" t="s">
        <v>136</v>
      </c>
      <c r="L121" s="105" t="s">
        <v>285</v>
      </c>
      <c r="M121" s="659"/>
      <c r="N121" s="712"/>
      <c r="O121" s="676"/>
      <c r="P121" s="98"/>
      <c r="T121" s="71"/>
      <c r="U121" s="679"/>
      <c r="V121" s="682"/>
      <c r="W121" s="682"/>
      <c r="X121" s="682"/>
      <c r="Y121" s="682"/>
      <c r="Z121" s="682"/>
      <c r="AA121" s="682"/>
      <c r="AB121" s="682"/>
      <c r="AC121" s="682"/>
      <c r="AD121" s="682"/>
      <c r="AE121" s="682"/>
      <c r="AF121" s="682"/>
      <c r="AG121" s="685"/>
      <c r="AH121" s="72"/>
    </row>
    <row r="122" spans="2:34" ht="39.75" customHeight="1" thickBot="1" x14ac:dyDescent="0.3">
      <c r="B122" s="73"/>
      <c r="C122" s="780"/>
      <c r="D122" s="781"/>
      <c r="E122" s="731"/>
      <c r="F122" s="733"/>
      <c r="G122" s="727"/>
      <c r="H122" s="728"/>
      <c r="I122" s="787"/>
      <c r="J122" s="789"/>
      <c r="K122" s="121" t="s">
        <v>138</v>
      </c>
      <c r="L122" s="122" t="s">
        <v>286</v>
      </c>
      <c r="M122" s="731"/>
      <c r="N122" s="770"/>
      <c r="O122" s="732"/>
      <c r="P122" s="98"/>
      <c r="T122" s="71"/>
      <c r="U122" s="679"/>
      <c r="V122" s="682"/>
      <c r="W122" s="682"/>
      <c r="X122" s="682"/>
      <c r="Y122" s="682"/>
      <c r="Z122" s="682"/>
      <c r="AA122" s="682"/>
      <c r="AB122" s="682"/>
      <c r="AC122" s="682"/>
      <c r="AD122" s="682"/>
      <c r="AE122" s="682"/>
      <c r="AF122" s="682"/>
      <c r="AG122" s="685"/>
      <c r="AH122" s="72"/>
    </row>
    <row r="123" spans="2:34" ht="39.75" customHeight="1" x14ac:dyDescent="0.25">
      <c r="B123" s="73"/>
      <c r="C123" s="777" t="s">
        <v>287</v>
      </c>
      <c r="D123" s="721">
        <f>IF(SUM(N123:N182)=0,"",AVERAGE(N123:N182))</f>
        <v>85.833333333333329</v>
      </c>
      <c r="E123" s="782" t="s">
        <v>288</v>
      </c>
      <c r="F123" s="783">
        <f>IF(SUM(N123:N147)=0,"",AVERAGE(N123:N147))</f>
        <v>76</v>
      </c>
      <c r="G123" s="784">
        <v>15</v>
      </c>
      <c r="H123" s="664" t="s">
        <v>289</v>
      </c>
      <c r="I123" s="763"/>
      <c r="J123" s="785" t="s">
        <v>289</v>
      </c>
      <c r="K123" s="123" t="s">
        <v>129</v>
      </c>
      <c r="L123" s="124" t="s">
        <v>290</v>
      </c>
      <c r="M123" s="786" t="s">
        <v>209</v>
      </c>
      <c r="N123" s="767">
        <v>100</v>
      </c>
      <c r="O123" s="776"/>
      <c r="P123" s="98"/>
      <c r="T123" s="71"/>
      <c r="U123" s="678"/>
      <c r="V123" s="681"/>
      <c r="W123" s="681"/>
      <c r="X123" s="681"/>
      <c r="Y123" s="681"/>
      <c r="Z123" s="681"/>
      <c r="AA123" s="681"/>
      <c r="AB123" s="681"/>
      <c r="AC123" s="681"/>
      <c r="AD123" s="681"/>
      <c r="AE123" s="681"/>
      <c r="AF123" s="681"/>
      <c r="AG123" s="684">
        <f>IF(N123="","",N123)</f>
        <v>100</v>
      </c>
      <c r="AH123" s="72"/>
    </row>
    <row r="124" spans="2:34" ht="39.75" customHeight="1" x14ac:dyDescent="0.25">
      <c r="B124" s="73"/>
      <c r="C124" s="778"/>
      <c r="D124" s="722"/>
      <c r="E124" s="658"/>
      <c r="F124" s="708"/>
      <c r="G124" s="662"/>
      <c r="H124" s="666"/>
      <c r="I124" s="763"/>
      <c r="J124" s="670"/>
      <c r="K124" s="104" t="s">
        <v>132</v>
      </c>
      <c r="L124" s="125" t="s">
        <v>291</v>
      </c>
      <c r="M124" s="659"/>
      <c r="N124" s="712"/>
      <c r="O124" s="676"/>
      <c r="P124" s="98"/>
      <c r="T124" s="71"/>
      <c r="U124" s="679"/>
      <c r="V124" s="682"/>
      <c r="W124" s="682"/>
      <c r="X124" s="682"/>
      <c r="Y124" s="682"/>
      <c r="Z124" s="682"/>
      <c r="AA124" s="682"/>
      <c r="AB124" s="682"/>
      <c r="AC124" s="682"/>
      <c r="AD124" s="682"/>
      <c r="AE124" s="682"/>
      <c r="AF124" s="682"/>
      <c r="AG124" s="685"/>
      <c r="AH124" s="72"/>
    </row>
    <row r="125" spans="2:34" ht="39.75" customHeight="1" x14ac:dyDescent="0.25">
      <c r="B125" s="73"/>
      <c r="C125" s="778"/>
      <c r="D125" s="722"/>
      <c r="E125" s="658"/>
      <c r="F125" s="708"/>
      <c r="G125" s="662"/>
      <c r="H125" s="666"/>
      <c r="I125" s="763"/>
      <c r="J125" s="670"/>
      <c r="K125" s="104" t="s">
        <v>134</v>
      </c>
      <c r="L125" s="125" t="s">
        <v>292</v>
      </c>
      <c r="M125" s="659"/>
      <c r="N125" s="712"/>
      <c r="O125" s="676"/>
      <c r="P125" s="98"/>
      <c r="T125" s="71"/>
      <c r="U125" s="679"/>
      <c r="V125" s="682"/>
      <c r="W125" s="682"/>
      <c r="X125" s="682"/>
      <c r="Y125" s="682"/>
      <c r="Z125" s="682"/>
      <c r="AA125" s="682"/>
      <c r="AB125" s="682"/>
      <c r="AC125" s="682"/>
      <c r="AD125" s="682"/>
      <c r="AE125" s="682"/>
      <c r="AF125" s="682"/>
      <c r="AG125" s="685"/>
      <c r="AH125" s="72"/>
    </row>
    <row r="126" spans="2:34" ht="39.75" customHeight="1" x14ac:dyDescent="0.25">
      <c r="B126" s="73"/>
      <c r="C126" s="778"/>
      <c r="D126" s="722"/>
      <c r="E126" s="658"/>
      <c r="F126" s="708"/>
      <c r="G126" s="662"/>
      <c r="H126" s="666"/>
      <c r="I126" s="763"/>
      <c r="J126" s="670"/>
      <c r="K126" s="104" t="s">
        <v>136</v>
      </c>
      <c r="L126" s="125" t="s">
        <v>293</v>
      </c>
      <c r="M126" s="659"/>
      <c r="N126" s="712"/>
      <c r="O126" s="676"/>
      <c r="P126" s="98"/>
      <c r="T126" s="71"/>
      <c r="U126" s="679"/>
      <c r="V126" s="682"/>
      <c r="W126" s="682"/>
      <c r="X126" s="682"/>
      <c r="Y126" s="682"/>
      <c r="Z126" s="682"/>
      <c r="AA126" s="682"/>
      <c r="AB126" s="682"/>
      <c r="AC126" s="682"/>
      <c r="AD126" s="682"/>
      <c r="AE126" s="682"/>
      <c r="AF126" s="682"/>
      <c r="AG126" s="685"/>
      <c r="AH126" s="72"/>
    </row>
    <row r="127" spans="2:34" ht="39.75" customHeight="1" x14ac:dyDescent="0.25">
      <c r="B127" s="73"/>
      <c r="C127" s="778"/>
      <c r="D127" s="722"/>
      <c r="E127" s="658"/>
      <c r="F127" s="708"/>
      <c r="G127" s="663"/>
      <c r="H127" s="667"/>
      <c r="I127" s="764"/>
      <c r="J127" s="671"/>
      <c r="K127" s="104" t="s">
        <v>138</v>
      </c>
      <c r="L127" s="125" t="s">
        <v>294</v>
      </c>
      <c r="M127" s="703"/>
      <c r="N127" s="740"/>
      <c r="O127" s="706"/>
      <c r="P127" s="98"/>
      <c r="T127" s="71"/>
      <c r="U127" s="679"/>
      <c r="V127" s="682"/>
      <c r="W127" s="682"/>
      <c r="X127" s="682"/>
      <c r="Y127" s="682"/>
      <c r="Z127" s="682"/>
      <c r="AA127" s="682"/>
      <c r="AB127" s="682"/>
      <c r="AC127" s="682"/>
      <c r="AD127" s="682"/>
      <c r="AE127" s="682"/>
      <c r="AF127" s="682"/>
      <c r="AG127" s="685"/>
      <c r="AH127" s="72"/>
    </row>
    <row r="128" spans="2:34" ht="39.75" customHeight="1" x14ac:dyDescent="0.25">
      <c r="B128" s="73"/>
      <c r="C128" s="778"/>
      <c r="D128" s="723"/>
      <c r="E128" s="658"/>
      <c r="F128" s="709"/>
      <c r="G128" s="774">
        <v>16</v>
      </c>
      <c r="H128" s="700" t="s">
        <v>295</v>
      </c>
      <c r="I128" s="775"/>
      <c r="J128" s="715" t="s">
        <v>296</v>
      </c>
      <c r="K128" s="104" t="s">
        <v>129</v>
      </c>
      <c r="L128" s="125" t="s">
        <v>297</v>
      </c>
      <c r="M128" s="672" t="s">
        <v>209</v>
      </c>
      <c r="N128" s="674">
        <v>20</v>
      </c>
      <c r="O128" s="675"/>
      <c r="P128" s="119"/>
      <c r="T128" s="71"/>
      <c r="U128" s="678"/>
      <c r="V128" s="681"/>
      <c r="W128" s="681"/>
      <c r="X128" s="681"/>
      <c r="Y128" s="681"/>
      <c r="Z128" s="681"/>
      <c r="AA128" s="681"/>
      <c r="AB128" s="681"/>
      <c r="AC128" s="681"/>
      <c r="AD128" s="681"/>
      <c r="AE128" s="684">
        <f>IF(N128="","",N128)</f>
        <v>20</v>
      </c>
      <c r="AF128" s="681"/>
      <c r="AG128" s="684">
        <f>IF(N128="","",N128)</f>
        <v>20</v>
      </c>
      <c r="AH128" s="72"/>
    </row>
    <row r="129" spans="2:34" ht="39.75" customHeight="1" x14ac:dyDescent="0.25">
      <c r="B129" s="73"/>
      <c r="C129" s="778"/>
      <c r="D129" s="723"/>
      <c r="E129" s="658"/>
      <c r="F129" s="709"/>
      <c r="G129" s="662"/>
      <c r="H129" s="666"/>
      <c r="I129" s="763"/>
      <c r="J129" s="670"/>
      <c r="K129" s="104" t="s">
        <v>132</v>
      </c>
      <c r="L129" s="125" t="s">
        <v>298</v>
      </c>
      <c r="M129" s="659"/>
      <c r="N129" s="712"/>
      <c r="O129" s="676"/>
      <c r="P129" s="119"/>
      <c r="T129" s="71"/>
      <c r="U129" s="679"/>
      <c r="V129" s="682"/>
      <c r="W129" s="682"/>
      <c r="X129" s="682"/>
      <c r="Y129" s="682"/>
      <c r="Z129" s="682"/>
      <c r="AA129" s="682"/>
      <c r="AB129" s="682"/>
      <c r="AC129" s="682"/>
      <c r="AD129" s="682"/>
      <c r="AE129" s="685"/>
      <c r="AF129" s="682"/>
      <c r="AG129" s="685"/>
      <c r="AH129" s="72"/>
    </row>
    <row r="130" spans="2:34" ht="39.75" customHeight="1" x14ac:dyDescent="0.25">
      <c r="B130" s="73"/>
      <c r="C130" s="778"/>
      <c r="D130" s="723"/>
      <c r="E130" s="658"/>
      <c r="F130" s="709"/>
      <c r="G130" s="662"/>
      <c r="H130" s="666"/>
      <c r="I130" s="763"/>
      <c r="J130" s="670"/>
      <c r="K130" s="104" t="s">
        <v>134</v>
      </c>
      <c r="L130" s="125" t="s">
        <v>299</v>
      </c>
      <c r="M130" s="659"/>
      <c r="N130" s="712"/>
      <c r="O130" s="676"/>
      <c r="P130" s="119"/>
      <c r="T130" s="71"/>
      <c r="U130" s="679"/>
      <c r="V130" s="682"/>
      <c r="W130" s="682"/>
      <c r="X130" s="682"/>
      <c r="Y130" s="682"/>
      <c r="Z130" s="682"/>
      <c r="AA130" s="682"/>
      <c r="AB130" s="682"/>
      <c r="AC130" s="682"/>
      <c r="AD130" s="682"/>
      <c r="AE130" s="685"/>
      <c r="AF130" s="682"/>
      <c r="AG130" s="685"/>
      <c r="AH130" s="72"/>
    </row>
    <row r="131" spans="2:34" ht="39.75" customHeight="1" x14ac:dyDescent="0.25">
      <c r="B131" s="73"/>
      <c r="C131" s="778"/>
      <c r="D131" s="723"/>
      <c r="E131" s="658"/>
      <c r="F131" s="709"/>
      <c r="G131" s="662"/>
      <c r="H131" s="666"/>
      <c r="I131" s="763"/>
      <c r="J131" s="670"/>
      <c r="K131" s="104" t="s">
        <v>136</v>
      </c>
      <c r="L131" s="125" t="s">
        <v>300</v>
      </c>
      <c r="M131" s="659"/>
      <c r="N131" s="712"/>
      <c r="O131" s="676"/>
      <c r="P131" s="119"/>
      <c r="T131" s="71"/>
      <c r="U131" s="679"/>
      <c r="V131" s="682"/>
      <c r="W131" s="682"/>
      <c r="X131" s="682"/>
      <c r="Y131" s="682"/>
      <c r="Z131" s="682"/>
      <c r="AA131" s="682"/>
      <c r="AB131" s="682"/>
      <c r="AC131" s="682"/>
      <c r="AD131" s="682"/>
      <c r="AE131" s="685"/>
      <c r="AF131" s="682"/>
      <c r="AG131" s="685"/>
      <c r="AH131" s="72"/>
    </row>
    <row r="132" spans="2:34" ht="39.75" customHeight="1" x14ac:dyDescent="0.25">
      <c r="B132" s="73"/>
      <c r="C132" s="778"/>
      <c r="D132" s="723"/>
      <c r="E132" s="658"/>
      <c r="F132" s="709"/>
      <c r="G132" s="663"/>
      <c r="H132" s="667"/>
      <c r="I132" s="764"/>
      <c r="J132" s="671"/>
      <c r="K132" s="104" t="s">
        <v>138</v>
      </c>
      <c r="L132" s="125" t="s">
        <v>301</v>
      </c>
      <c r="M132" s="703"/>
      <c r="N132" s="740"/>
      <c r="O132" s="706"/>
      <c r="P132" s="119"/>
      <c r="T132" s="71"/>
      <c r="U132" s="679"/>
      <c r="V132" s="682"/>
      <c r="W132" s="682"/>
      <c r="X132" s="682"/>
      <c r="Y132" s="682"/>
      <c r="Z132" s="682"/>
      <c r="AA132" s="682"/>
      <c r="AB132" s="682"/>
      <c r="AC132" s="682"/>
      <c r="AD132" s="682"/>
      <c r="AE132" s="685"/>
      <c r="AF132" s="682"/>
      <c r="AG132" s="685"/>
      <c r="AH132" s="72"/>
    </row>
    <row r="133" spans="2:34" ht="39.75" customHeight="1" x14ac:dyDescent="0.25">
      <c r="B133" s="73"/>
      <c r="C133" s="778"/>
      <c r="D133" s="723"/>
      <c r="E133" s="658"/>
      <c r="F133" s="709"/>
      <c r="G133" s="774">
        <v>17</v>
      </c>
      <c r="H133" s="700" t="s">
        <v>302</v>
      </c>
      <c r="I133" s="775"/>
      <c r="J133" s="715" t="s">
        <v>303</v>
      </c>
      <c r="K133" s="104" t="s">
        <v>129</v>
      </c>
      <c r="L133" s="125" t="s">
        <v>304</v>
      </c>
      <c r="M133" s="672" t="s">
        <v>209</v>
      </c>
      <c r="N133" s="674">
        <v>80</v>
      </c>
      <c r="O133" s="675"/>
      <c r="P133" s="98"/>
      <c r="T133" s="71"/>
      <c r="U133" s="678"/>
      <c r="V133" s="681">
        <f>IF(N133="","",N133)</f>
        <v>80</v>
      </c>
      <c r="W133" s="681"/>
      <c r="X133" s="681"/>
      <c r="Y133" s="681"/>
      <c r="Z133" s="681"/>
      <c r="AA133" s="681"/>
      <c r="AB133" s="681"/>
      <c r="AC133" s="681"/>
      <c r="AD133" s="681"/>
      <c r="AE133" s="681"/>
      <c r="AF133" s="681"/>
      <c r="AG133" s="684">
        <f>IF(N133="","",N133)</f>
        <v>80</v>
      </c>
      <c r="AH133" s="72"/>
    </row>
    <row r="134" spans="2:34" ht="39.75" customHeight="1" x14ac:dyDescent="0.25">
      <c r="B134" s="73"/>
      <c r="C134" s="778"/>
      <c r="D134" s="723"/>
      <c r="E134" s="658"/>
      <c r="F134" s="709"/>
      <c r="G134" s="662"/>
      <c r="H134" s="666"/>
      <c r="I134" s="763"/>
      <c r="J134" s="670"/>
      <c r="K134" s="104" t="s">
        <v>132</v>
      </c>
      <c r="L134" s="125" t="s">
        <v>305</v>
      </c>
      <c r="M134" s="659"/>
      <c r="N134" s="712"/>
      <c r="O134" s="676"/>
      <c r="P134" s="98"/>
      <c r="T134" s="71"/>
      <c r="U134" s="679"/>
      <c r="V134" s="682"/>
      <c r="W134" s="682"/>
      <c r="X134" s="682"/>
      <c r="Y134" s="682"/>
      <c r="Z134" s="682"/>
      <c r="AA134" s="682"/>
      <c r="AB134" s="682"/>
      <c r="AC134" s="682"/>
      <c r="AD134" s="682"/>
      <c r="AE134" s="682"/>
      <c r="AF134" s="682"/>
      <c r="AG134" s="685"/>
      <c r="AH134" s="72"/>
    </row>
    <row r="135" spans="2:34" ht="39.75" customHeight="1" x14ac:dyDescent="0.25">
      <c r="B135" s="73"/>
      <c r="C135" s="778"/>
      <c r="D135" s="723"/>
      <c r="E135" s="658"/>
      <c r="F135" s="709"/>
      <c r="G135" s="662"/>
      <c r="H135" s="666"/>
      <c r="I135" s="763"/>
      <c r="J135" s="670"/>
      <c r="K135" s="104" t="s">
        <v>134</v>
      </c>
      <c r="L135" s="125" t="s">
        <v>306</v>
      </c>
      <c r="M135" s="659"/>
      <c r="N135" s="712"/>
      <c r="O135" s="676"/>
      <c r="P135" s="98"/>
      <c r="T135" s="71"/>
      <c r="U135" s="679"/>
      <c r="V135" s="682"/>
      <c r="W135" s="682"/>
      <c r="X135" s="682"/>
      <c r="Y135" s="682"/>
      <c r="Z135" s="682"/>
      <c r="AA135" s="682"/>
      <c r="AB135" s="682"/>
      <c r="AC135" s="682"/>
      <c r="AD135" s="682"/>
      <c r="AE135" s="682"/>
      <c r="AF135" s="682"/>
      <c r="AG135" s="685"/>
      <c r="AH135" s="72"/>
    </row>
    <row r="136" spans="2:34" ht="39.75" customHeight="1" x14ac:dyDescent="0.25">
      <c r="B136" s="73"/>
      <c r="C136" s="778"/>
      <c r="D136" s="723"/>
      <c r="E136" s="658"/>
      <c r="F136" s="709"/>
      <c r="G136" s="662"/>
      <c r="H136" s="666"/>
      <c r="I136" s="763"/>
      <c r="J136" s="670"/>
      <c r="K136" s="104" t="s">
        <v>136</v>
      </c>
      <c r="L136" s="125" t="s">
        <v>307</v>
      </c>
      <c r="M136" s="659"/>
      <c r="N136" s="712"/>
      <c r="O136" s="676"/>
      <c r="P136" s="98"/>
      <c r="T136" s="71"/>
      <c r="U136" s="679"/>
      <c r="V136" s="682"/>
      <c r="W136" s="682"/>
      <c r="X136" s="682"/>
      <c r="Y136" s="682"/>
      <c r="Z136" s="682"/>
      <c r="AA136" s="682"/>
      <c r="AB136" s="682"/>
      <c r="AC136" s="682"/>
      <c r="AD136" s="682"/>
      <c r="AE136" s="682"/>
      <c r="AF136" s="682"/>
      <c r="AG136" s="685"/>
      <c r="AH136" s="72"/>
    </row>
    <row r="137" spans="2:34" ht="39.75" customHeight="1" x14ac:dyDescent="0.25">
      <c r="B137" s="73"/>
      <c r="C137" s="778"/>
      <c r="D137" s="723"/>
      <c r="E137" s="658"/>
      <c r="F137" s="709"/>
      <c r="G137" s="663"/>
      <c r="H137" s="667"/>
      <c r="I137" s="764"/>
      <c r="J137" s="671"/>
      <c r="K137" s="104" t="s">
        <v>138</v>
      </c>
      <c r="L137" s="125" t="s">
        <v>308</v>
      </c>
      <c r="M137" s="703"/>
      <c r="N137" s="740"/>
      <c r="O137" s="706"/>
      <c r="P137" s="98"/>
      <c r="T137" s="71"/>
      <c r="U137" s="679"/>
      <c r="V137" s="682"/>
      <c r="W137" s="682"/>
      <c r="X137" s="682"/>
      <c r="Y137" s="682"/>
      <c r="Z137" s="682"/>
      <c r="AA137" s="682"/>
      <c r="AB137" s="682"/>
      <c r="AC137" s="682"/>
      <c r="AD137" s="682"/>
      <c r="AE137" s="682"/>
      <c r="AF137" s="682"/>
      <c r="AG137" s="685"/>
      <c r="AH137" s="72"/>
    </row>
    <row r="138" spans="2:34" ht="39.75" customHeight="1" x14ac:dyDescent="0.25">
      <c r="B138" s="73"/>
      <c r="C138" s="778"/>
      <c r="D138" s="723"/>
      <c r="E138" s="658"/>
      <c r="F138" s="709"/>
      <c r="G138" s="774">
        <v>18</v>
      </c>
      <c r="H138" s="700" t="s">
        <v>309</v>
      </c>
      <c r="I138" s="775"/>
      <c r="J138" s="715" t="s">
        <v>310</v>
      </c>
      <c r="K138" s="104" t="s">
        <v>129</v>
      </c>
      <c r="L138" s="126" t="s">
        <v>311</v>
      </c>
      <c r="M138" s="672" t="s">
        <v>209</v>
      </c>
      <c r="N138" s="674">
        <v>100</v>
      </c>
      <c r="O138" s="675"/>
      <c r="P138" s="98"/>
      <c r="T138" s="71"/>
      <c r="U138" s="678"/>
      <c r="V138" s="681"/>
      <c r="W138" s="681"/>
      <c r="X138" s="681"/>
      <c r="Y138" s="681"/>
      <c r="Z138" s="681"/>
      <c r="AA138" s="681"/>
      <c r="AB138" s="681"/>
      <c r="AC138" s="681"/>
      <c r="AD138" s="681"/>
      <c r="AE138" s="684">
        <f>IF(N138="","",N138)</f>
        <v>100</v>
      </c>
      <c r="AF138" s="681"/>
      <c r="AG138" s="684">
        <f>IF(N138="","",N138)</f>
        <v>100</v>
      </c>
      <c r="AH138" s="72"/>
    </row>
    <row r="139" spans="2:34" ht="39.75" customHeight="1" x14ac:dyDescent="0.25">
      <c r="B139" s="73"/>
      <c r="C139" s="778"/>
      <c r="D139" s="723"/>
      <c r="E139" s="658"/>
      <c r="F139" s="709"/>
      <c r="G139" s="662"/>
      <c r="H139" s="666"/>
      <c r="I139" s="763"/>
      <c r="J139" s="670"/>
      <c r="K139" s="104" t="s">
        <v>132</v>
      </c>
      <c r="L139" s="125" t="s">
        <v>312</v>
      </c>
      <c r="M139" s="659"/>
      <c r="N139" s="712"/>
      <c r="O139" s="676"/>
      <c r="P139" s="98"/>
      <c r="T139" s="71"/>
      <c r="U139" s="679"/>
      <c r="V139" s="682"/>
      <c r="W139" s="682"/>
      <c r="X139" s="682"/>
      <c r="Y139" s="682"/>
      <c r="Z139" s="682"/>
      <c r="AA139" s="682"/>
      <c r="AB139" s="682"/>
      <c r="AC139" s="682"/>
      <c r="AD139" s="682"/>
      <c r="AE139" s="685"/>
      <c r="AF139" s="682"/>
      <c r="AG139" s="685"/>
      <c r="AH139" s="72"/>
    </row>
    <row r="140" spans="2:34" ht="39.75" customHeight="1" x14ac:dyDescent="0.25">
      <c r="B140" s="73"/>
      <c r="C140" s="778"/>
      <c r="D140" s="723"/>
      <c r="E140" s="658"/>
      <c r="F140" s="709"/>
      <c r="G140" s="662"/>
      <c r="H140" s="666"/>
      <c r="I140" s="763"/>
      <c r="J140" s="670"/>
      <c r="K140" s="104" t="s">
        <v>134</v>
      </c>
      <c r="L140" s="125" t="s">
        <v>313</v>
      </c>
      <c r="M140" s="659"/>
      <c r="N140" s="712"/>
      <c r="O140" s="676"/>
      <c r="P140" s="98"/>
      <c r="T140" s="71"/>
      <c r="U140" s="679"/>
      <c r="V140" s="682"/>
      <c r="W140" s="682"/>
      <c r="X140" s="682"/>
      <c r="Y140" s="682"/>
      <c r="Z140" s="682"/>
      <c r="AA140" s="682"/>
      <c r="AB140" s="682"/>
      <c r="AC140" s="682"/>
      <c r="AD140" s="682"/>
      <c r="AE140" s="685"/>
      <c r="AF140" s="682"/>
      <c r="AG140" s="685"/>
      <c r="AH140" s="72"/>
    </row>
    <row r="141" spans="2:34" ht="39.75" customHeight="1" x14ac:dyDescent="0.25">
      <c r="B141" s="73"/>
      <c r="C141" s="778"/>
      <c r="D141" s="723"/>
      <c r="E141" s="658"/>
      <c r="F141" s="709"/>
      <c r="G141" s="662"/>
      <c r="H141" s="666"/>
      <c r="I141" s="763"/>
      <c r="J141" s="670"/>
      <c r="K141" s="104" t="s">
        <v>136</v>
      </c>
      <c r="L141" s="125" t="s">
        <v>314</v>
      </c>
      <c r="M141" s="659"/>
      <c r="N141" s="712"/>
      <c r="O141" s="676"/>
      <c r="P141" s="98"/>
      <c r="T141" s="71"/>
      <c r="U141" s="679"/>
      <c r="V141" s="682"/>
      <c r="W141" s="682"/>
      <c r="X141" s="682"/>
      <c r="Y141" s="682"/>
      <c r="Z141" s="682"/>
      <c r="AA141" s="682"/>
      <c r="AB141" s="682"/>
      <c r="AC141" s="682"/>
      <c r="AD141" s="682"/>
      <c r="AE141" s="685"/>
      <c r="AF141" s="682"/>
      <c r="AG141" s="685"/>
      <c r="AH141" s="72"/>
    </row>
    <row r="142" spans="2:34" ht="39.75" customHeight="1" x14ac:dyDescent="0.25">
      <c r="B142" s="73"/>
      <c r="C142" s="778"/>
      <c r="D142" s="723"/>
      <c r="E142" s="658"/>
      <c r="F142" s="709"/>
      <c r="G142" s="663"/>
      <c r="H142" s="667"/>
      <c r="I142" s="764"/>
      <c r="J142" s="671"/>
      <c r="K142" s="104" t="s">
        <v>138</v>
      </c>
      <c r="L142" s="125" t="s">
        <v>315</v>
      </c>
      <c r="M142" s="703"/>
      <c r="N142" s="740"/>
      <c r="O142" s="706"/>
      <c r="P142" s="98"/>
      <c r="T142" s="71"/>
      <c r="U142" s="679"/>
      <c r="V142" s="682"/>
      <c r="W142" s="682"/>
      <c r="X142" s="682"/>
      <c r="Y142" s="682"/>
      <c r="Z142" s="682"/>
      <c r="AA142" s="682"/>
      <c r="AB142" s="682"/>
      <c r="AC142" s="682"/>
      <c r="AD142" s="682"/>
      <c r="AE142" s="685"/>
      <c r="AF142" s="682"/>
      <c r="AG142" s="685"/>
      <c r="AH142" s="72"/>
    </row>
    <row r="143" spans="2:34" ht="39.75" customHeight="1" x14ac:dyDescent="0.25">
      <c r="B143" s="73"/>
      <c r="C143" s="778"/>
      <c r="D143" s="723"/>
      <c r="E143" s="658"/>
      <c r="F143" s="709"/>
      <c r="G143" s="699">
        <v>19</v>
      </c>
      <c r="H143" s="664" t="s">
        <v>316</v>
      </c>
      <c r="I143" s="763"/>
      <c r="J143" s="669" t="s">
        <v>317</v>
      </c>
      <c r="K143" s="111" t="s">
        <v>129</v>
      </c>
      <c r="L143" s="127" t="s">
        <v>318</v>
      </c>
      <c r="M143" s="711" t="s">
        <v>131</v>
      </c>
      <c r="N143" s="674">
        <v>80</v>
      </c>
      <c r="O143" s="675"/>
      <c r="P143" s="98"/>
      <c r="T143" s="71"/>
      <c r="U143" s="678"/>
      <c r="V143" s="681"/>
      <c r="W143" s="681">
        <f>IF($N$143="","",$N$143)</f>
        <v>80</v>
      </c>
      <c r="X143" s="681"/>
      <c r="Y143" s="681"/>
      <c r="Z143" s="681">
        <f>IF($N$143="","",$N$143)</f>
        <v>80</v>
      </c>
      <c r="AA143" s="681"/>
      <c r="AB143" s="681"/>
      <c r="AC143" s="681"/>
      <c r="AD143" s="681"/>
      <c r="AE143" s="681"/>
      <c r="AF143" s="681"/>
      <c r="AG143" s="681">
        <f>IF($N$143="","",$N$143)</f>
        <v>80</v>
      </c>
      <c r="AH143" s="72"/>
    </row>
    <row r="144" spans="2:34" ht="39.75" customHeight="1" x14ac:dyDescent="0.25">
      <c r="B144" s="73"/>
      <c r="C144" s="778"/>
      <c r="D144" s="723"/>
      <c r="E144" s="659"/>
      <c r="F144" s="660"/>
      <c r="G144" s="691"/>
      <c r="H144" s="666"/>
      <c r="I144" s="763"/>
      <c r="J144" s="670"/>
      <c r="K144" s="104" t="s">
        <v>132</v>
      </c>
      <c r="L144" s="125" t="s">
        <v>319</v>
      </c>
      <c r="M144" s="659"/>
      <c r="N144" s="712"/>
      <c r="O144" s="676"/>
      <c r="P144" s="98"/>
      <c r="T144" s="71"/>
      <c r="U144" s="679"/>
      <c r="V144" s="682"/>
      <c r="W144" s="682"/>
      <c r="X144" s="682"/>
      <c r="Y144" s="682"/>
      <c r="Z144" s="682"/>
      <c r="AA144" s="682"/>
      <c r="AB144" s="682"/>
      <c r="AC144" s="682"/>
      <c r="AD144" s="682"/>
      <c r="AE144" s="682"/>
      <c r="AF144" s="682"/>
      <c r="AG144" s="682"/>
      <c r="AH144" s="72"/>
    </row>
    <row r="145" spans="2:34" ht="39.75" customHeight="1" x14ac:dyDescent="0.25">
      <c r="B145" s="73"/>
      <c r="C145" s="778"/>
      <c r="D145" s="723"/>
      <c r="E145" s="659"/>
      <c r="F145" s="660"/>
      <c r="G145" s="691"/>
      <c r="H145" s="666"/>
      <c r="I145" s="763"/>
      <c r="J145" s="670"/>
      <c r="K145" s="104" t="s">
        <v>134</v>
      </c>
      <c r="L145" s="125" t="s">
        <v>320</v>
      </c>
      <c r="M145" s="659"/>
      <c r="N145" s="712"/>
      <c r="O145" s="676"/>
      <c r="P145" s="98"/>
      <c r="T145" s="71"/>
      <c r="U145" s="679"/>
      <c r="V145" s="682"/>
      <c r="W145" s="682"/>
      <c r="X145" s="682"/>
      <c r="Y145" s="682"/>
      <c r="Z145" s="682"/>
      <c r="AA145" s="682"/>
      <c r="AB145" s="682"/>
      <c r="AC145" s="682"/>
      <c r="AD145" s="682"/>
      <c r="AE145" s="682"/>
      <c r="AF145" s="682"/>
      <c r="AG145" s="682"/>
      <c r="AH145" s="72"/>
    </row>
    <row r="146" spans="2:34" ht="39.75" customHeight="1" x14ac:dyDescent="0.25">
      <c r="B146" s="73"/>
      <c r="C146" s="778"/>
      <c r="D146" s="723"/>
      <c r="E146" s="659"/>
      <c r="F146" s="660"/>
      <c r="G146" s="691"/>
      <c r="H146" s="666"/>
      <c r="I146" s="763"/>
      <c r="J146" s="670"/>
      <c r="K146" s="104" t="s">
        <v>136</v>
      </c>
      <c r="L146" s="125" t="s">
        <v>321</v>
      </c>
      <c r="M146" s="659"/>
      <c r="N146" s="712"/>
      <c r="O146" s="676"/>
      <c r="P146" s="98"/>
      <c r="T146" s="71"/>
      <c r="U146" s="679"/>
      <c r="V146" s="682"/>
      <c r="W146" s="682"/>
      <c r="X146" s="682"/>
      <c r="Y146" s="682"/>
      <c r="Z146" s="682"/>
      <c r="AA146" s="682"/>
      <c r="AB146" s="682"/>
      <c r="AC146" s="682"/>
      <c r="AD146" s="682"/>
      <c r="AE146" s="682"/>
      <c r="AF146" s="682"/>
      <c r="AG146" s="682"/>
      <c r="AH146" s="72"/>
    </row>
    <row r="147" spans="2:34" ht="39.75" customHeight="1" x14ac:dyDescent="0.25">
      <c r="B147" s="73"/>
      <c r="C147" s="778"/>
      <c r="D147" s="723"/>
      <c r="E147" s="673"/>
      <c r="F147" s="689"/>
      <c r="G147" s="692"/>
      <c r="H147" s="695"/>
      <c r="I147" s="766"/>
      <c r="J147" s="698"/>
      <c r="K147" s="109" t="s">
        <v>138</v>
      </c>
      <c r="L147" s="128" t="s">
        <v>322</v>
      </c>
      <c r="M147" s="673"/>
      <c r="N147" s="754"/>
      <c r="O147" s="677"/>
      <c r="P147" s="98"/>
      <c r="T147" s="71"/>
      <c r="U147" s="679"/>
      <c r="V147" s="682"/>
      <c r="W147" s="682"/>
      <c r="X147" s="682"/>
      <c r="Y147" s="682"/>
      <c r="Z147" s="682"/>
      <c r="AA147" s="682"/>
      <c r="AB147" s="682"/>
      <c r="AC147" s="682"/>
      <c r="AD147" s="682"/>
      <c r="AE147" s="682"/>
      <c r="AF147" s="682"/>
      <c r="AG147" s="682"/>
      <c r="AH147" s="72"/>
    </row>
    <row r="148" spans="2:34" ht="39.75" customHeight="1" x14ac:dyDescent="0.25">
      <c r="B148" s="73"/>
      <c r="C148" s="778"/>
      <c r="D148" s="723"/>
      <c r="E148" s="658" t="s">
        <v>162</v>
      </c>
      <c r="F148" s="708">
        <f>IF(SUM(N148:N162)=0,"",AVERAGE(N148:N162))</f>
        <v>83.333333333333329</v>
      </c>
      <c r="G148" s="765">
        <v>20</v>
      </c>
      <c r="H148" s="693" t="s">
        <v>323</v>
      </c>
      <c r="I148" s="762"/>
      <c r="J148" s="697" t="s">
        <v>324</v>
      </c>
      <c r="K148" s="114" t="s">
        <v>129</v>
      </c>
      <c r="L148" s="129" t="s">
        <v>325</v>
      </c>
      <c r="M148" s="702" t="s">
        <v>131</v>
      </c>
      <c r="N148" s="704">
        <v>70</v>
      </c>
      <c r="O148" s="713"/>
      <c r="P148" s="130"/>
      <c r="T148" s="71"/>
      <c r="U148" s="678"/>
      <c r="V148" s="681"/>
      <c r="W148" s="681"/>
      <c r="X148" s="681"/>
      <c r="Y148" s="681"/>
      <c r="Z148" s="681"/>
      <c r="AA148" s="681"/>
      <c r="AB148" s="681"/>
      <c r="AC148" s="681"/>
      <c r="AD148" s="681"/>
      <c r="AE148" s="681"/>
      <c r="AF148" s="681"/>
      <c r="AG148" s="681">
        <f>IF($N$148="","",$N$148)</f>
        <v>70</v>
      </c>
      <c r="AH148" s="72"/>
    </row>
    <row r="149" spans="2:34" ht="39.75" customHeight="1" x14ac:dyDescent="0.25">
      <c r="B149" s="73"/>
      <c r="C149" s="778"/>
      <c r="D149" s="723"/>
      <c r="E149" s="658"/>
      <c r="F149" s="708"/>
      <c r="G149" s="662"/>
      <c r="H149" s="666"/>
      <c r="I149" s="763"/>
      <c r="J149" s="670"/>
      <c r="K149" s="104" t="s">
        <v>132</v>
      </c>
      <c r="L149" s="125" t="s">
        <v>326</v>
      </c>
      <c r="M149" s="659"/>
      <c r="N149" s="712"/>
      <c r="O149" s="676"/>
      <c r="P149" s="130"/>
      <c r="T149" s="71"/>
      <c r="U149" s="679"/>
      <c r="V149" s="682"/>
      <c r="W149" s="682"/>
      <c r="X149" s="682"/>
      <c r="Y149" s="682"/>
      <c r="Z149" s="682"/>
      <c r="AA149" s="682"/>
      <c r="AB149" s="682"/>
      <c r="AC149" s="682"/>
      <c r="AD149" s="682"/>
      <c r="AE149" s="682"/>
      <c r="AF149" s="682"/>
      <c r="AG149" s="682"/>
      <c r="AH149" s="72"/>
    </row>
    <row r="150" spans="2:34" ht="39.75" customHeight="1" x14ac:dyDescent="0.25">
      <c r="B150" s="73"/>
      <c r="C150" s="778"/>
      <c r="D150" s="723"/>
      <c r="E150" s="658"/>
      <c r="F150" s="708"/>
      <c r="G150" s="662"/>
      <c r="H150" s="666"/>
      <c r="I150" s="763"/>
      <c r="J150" s="670"/>
      <c r="K150" s="104" t="s">
        <v>134</v>
      </c>
      <c r="L150" s="125" t="s">
        <v>327</v>
      </c>
      <c r="M150" s="659"/>
      <c r="N150" s="712"/>
      <c r="O150" s="676"/>
      <c r="P150" s="130"/>
      <c r="T150" s="71"/>
      <c r="U150" s="679"/>
      <c r="V150" s="682"/>
      <c r="W150" s="682"/>
      <c r="X150" s="682"/>
      <c r="Y150" s="682"/>
      <c r="Z150" s="682"/>
      <c r="AA150" s="682"/>
      <c r="AB150" s="682"/>
      <c r="AC150" s="682"/>
      <c r="AD150" s="682"/>
      <c r="AE150" s="682"/>
      <c r="AF150" s="682"/>
      <c r="AG150" s="682"/>
      <c r="AH150" s="72"/>
    </row>
    <row r="151" spans="2:34" ht="39.75" customHeight="1" x14ac:dyDescent="0.25">
      <c r="B151" s="73"/>
      <c r="C151" s="778"/>
      <c r="D151" s="723"/>
      <c r="E151" s="658"/>
      <c r="F151" s="708"/>
      <c r="G151" s="662"/>
      <c r="H151" s="666"/>
      <c r="I151" s="763"/>
      <c r="J151" s="670"/>
      <c r="K151" s="104" t="s">
        <v>136</v>
      </c>
      <c r="L151" s="125" t="s">
        <v>328</v>
      </c>
      <c r="M151" s="659"/>
      <c r="N151" s="712"/>
      <c r="O151" s="676"/>
      <c r="P151" s="130"/>
      <c r="T151" s="71"/>
      <c r="U151" s="679"/>
      <c r="V151" s="682"/>
      <c r="W151" s="682"/>
      <c r="X151" s="682"/>
      <c r="Y151" s="682"/>
      <c r="Z151" s="682"/>
      <c r="AA151" s="682"/>
      <c r="AB151" s="682"/>
      <c r="AC151" s="682"/>
      <c r="AD151" s="682"/>
      <c r="AE151" s="682"/>
      <c r="AF151" s="682"/>
      <c r="AG151" s="682"/>
      <c r="AH151" s="72"/>
    </row>
    <row r="152" spans="2:34" ht="39.75" customHeight="1" x14ac:dyDescent="0.25">
      <c r="B152" s="73"/>
      <c r="C152" s="778"/>
      <c r="D152" s="723"/>
      <c r="E152" s="658"/>
      <c r="F152" s="708"/>
      <c r="G152" s="663"/>
      <c r="H152" s="667"/>
      <c r="I152" s="764"/>
      <c r="J152" s="671"/>
      <c r="K152" s="104" t="s">
        <v>138</v>
      </c>
      <c r="L152" s="125" t="s">
        <v>329</v>
      </c>
      <c r="M152" s="703"/>
      <c r="N152" s="740"/>
      <c r="O152" s="706"/>
      <c r="P152" s="130"/>
      <c r="T152" s="71"/>
      <c r="U152" s="679"/>
      <c r="V152" s="682"/>
      <c r="W152" s="682"/>
      <c r="X152" s="682"/>
      <c r="Y152" s="682"/>
      <c r="Z152" s="682"/>
      <c r="AA152" s="682"/>
      <c r="AB152" s="682"/>
      <c r="AC152" s="682"/>
      <c r="AD152" s="682"/>
      <c r="AE152" s="682"/>
      <c r="AF152" s="682"/>
      <c r="AG152" s="682"/>
      <c r="AH152" s="72"/>
    </row>
    <row r="153" spans="2:34" ht="39.75" customHeight="1" x14ac:dyDescent="0.25">
      <c r="B153" s="73"/>
      <c r="C153" s="778"/>
      <c r="D153" s="723"/>
      <c r="E153" s="658"/>
      <c r="F153" s="709"/>
      <c r="G153" s="774">
        <v>21</v>
      </c>
      <c r="H153" s="700" t="s">
        <v>330</v>
      </c>
      <c r="I153" s="775"/>
      <c r="J153" s="715" t="s">
        <v>331</v>
      </c>
      <c r="K153" s="104" t="s">
        <v>129</v>
      </c>
      <c r="L153" s="125" t="s">
        <v>332</v>
      </c>
      <c r="M153" s="672" t="s">
        <v>131</v>
      </c>
      <c r="N153" s="674">
        <v>80</v>
      </c>
      <c r="O153" s="675"/>
      <c r="P153" s="98"/>
      <c r="T153" s="71"/>
      <c r="U153" s="678"/>
      <c r="V153" s="746">
        <f>IF($N$153="","",$N$153)</f>
        <v>80</v>
      </c>
      <c r="W153" s="746">
        <f>IF($N$153="","",$N$153)</f>
        <v>80</v>
      </c>
      <c r="X153" s="746"/>
      <c r="Y153" s="746"/>
      <c r="Z153" s="746"/>
      <c r="AA153" s="746"/>
      <c r="AB153" s="746"/>
      <c r="AC153" s="746"/>
      <c r="AD153" s="746"/>
      <c r="AE153" s="746"/>
      <c r="AF153" s="746"/>
      <c r="AG153" s="746">
        <f>IF($N$153="","",$N$153)</f>
        <v>80</v>
      </c>
      <c r="AH153" s="72"/>
    </row>
    <row r="154" spans="2:34" ht="39.75" customHeight="1" x14ac:dyDescent="0.25">
      <c r="B154" s="73"/>
      <c r="C154" s="778"/>
      <c r="D154" s="723"/>
      <c r="E154" s="659"/>
      <c r="F154" s="660"/>
      <c r="G154" s="662"/>
      <c r="H154" s="666"/>
      <c r="I154" s="763"/>
      <c r="J154" s="670"/>
      <c r="K154" s="104" t="s">
        <v>132</v>
      </c>
      <c r="L154" s="125" t="s">
        <v>333</v>
      </c>
      <c r="M154" s="659"/>
      <c r="N154" s="712"/>
      <c r="O154" s="676"/>
      <c r="P154" s="98"/>
      <c r="T154" s="71"/>
      <c r="U154" s="679"/>
      <c r="V154" s="772"/>
      <c r="W154" s="772"/>
      <c r="X154" s="772"/>
      <c r="Y154" s="772"/>
      <c r="Z154" s="772"/>
      <c r="AA154" s="772"/>
      <c r="AB154" s="772"/>
      <c r="AC154" s="772"/>
      <c r="AD154" s="772"/>
      <c r="AE154" s="772"/>
      <c r="AF154" s="772"/>
      <c r="AG154" s="772"/>
      <c r="AH154" s="72"/>
    </row>
    <row r="155" spans="2:34" ht="39.75" customHeight="1" x14ac:dyDescent="0.25">
      <c r="B155" s="73"/>
      <c r="C155" s="778"/>
      <c r="D155" s="723"/>
      <c r="E155" s="659"/>
      <c r="F155" s="660"/>
      <c r="G155" s="662"/>
      <c r="H155" s="666"/>
      <c r="I155" s="763"/>
      <c r="J155" s="670"/>
      <c r="K155" s="104" t="s">
        <v>134</v>
      </c>
      <c r="L155" s="125" t="s">
        <v>334</v>
      </c>
      <c r="M155" s="659"/>
      <c r="N155" s="712"/>
      <c r="O155" s="676"/>
      <c r="P155" s="98"/>
      <c r="T155" s="71"/>
      <c r="U155" s="679"/>
      <c r="V155" s="772"/>
      <c r="W155" s="772"/>
      <c r="X155" s="772"/>
      <c r="Y155" s="772"/>
      <c r="Z155" s="772"/>
      <c r="AA155" s="772"/>
      <c r="AB155" s="772"/>
      <c r="AC155" s="772"/>
      <c r="AD155" s="772"/>
      <c r="AE155" s="772"/>
      <c r="AF155" s="772"/>
      <c r="AG155" s="772"/>
      <c r="AH155" s="72"/>
    </row>
    <row r="156" spans="2:34" ht="39.75" customHeight="1" x14ac:dyDescent="0.25">
      <c r="B156" s="73"/>
      <c r="C156" s="778"/>
      <c r="D156" s="723"/>
      <c r="E156" s="659"/>
      <c r="F156" s="660"/>
      <c r="G156" s="662"/>
      <c r="H156" s="666"/>
      <c r="I156" s="763"/>
      <c r="J156" s="670"/>
      <c r="K156" s="104" t="s">
        <v>136</v>
      </c>
      <c r="L156" s="125" t="s">
        <v>335</v>
      </c>
      <c r="M156" s="659"/>
      <c r="N156" s="712"/>
      <c r="O156" s="676"/>
      <c r="P156" s="98"/>
      <c r="T156" s="71"/>
      <c r="U156" s="679"/>
      <c r="V156" s="772"/>
      <c r="W156" s="772"/>
      <c r="X156" s="772"/>
      <c r="Y156" s="772"/>
      <c r="Z156" s="772"/>
      <c r="AA156" s="772"/>
      <c r="AB156" s="772"/>
      <c r="AC156" s="772"/>
      <c r="AD156" s="772"/>
      <c r="AE156" s="772"/>
      <c r="AF156" s="772"/>
      <c r="AG156" s="772"/>
      <c r="AH156" s="72"/>
    </row>
    <row r="157" spans="2:34" ht="39.75" customHeight="1" x14ac:dyDescent="0.25">
      <c r="B157" s="73"/>
      <c r="C157" s="778"/>
      <c r="D157" s="723"/>
      <c r="E157" s="659"/>
      <c r="F157" s="660"/>
      <c r="G157" s="663"/>
      <c r="H157" s="667"/>
      <c r="I157" s="764"/>
      <c r="J157" s="671"/>
      <c r="K157" s="104" t="s">
        <v>138</v>
      </c>
      <c r="L157" s="125" t="s">
        <v>336</v>
      </c>
      <c r="M157" s="703"/>
      <c r="N157" s="740"/>
      <c r="O157" s="706"/>
      <c r="P157" s="98"/>
      <c r="T157" s="71"/>
      <c r="U157" s="679"/>
      <c r="V157" s="773"/>
      <c r="W157" s="773"/>
      <c r="X157" s="773"/>
      <c r="Y157" s="773"/>
      <c r="Z157" s="773"/>
      <c r="AA157" s="773"/>
      <c r="AB157" s="773"/>
      <c r="AC157" s="773"/>
      <c r="AD157" s="773"/>
      <c r="AE157" s="773"/>
      <c r="AF157" s="773"/>
      <c r="AG157" s="773"/>
      <c r="AH157" s="72"/>
    </row>
    <row r="158" spans="2:34" ht="39.75" customHeight="1" x14ac:dyDescent="0.25">
      <c r="B158" s="73"/>
      <c r="C158" s="778"/>
      <c r="D158" s="723"/>
      <c r="E158" s="659"/>
      <c r="F158" s="660"/>
      <c r="G158" s="699">
        <v>22</v>
      </c>
      <c r="H158" s="664" t="s">
        <v>337</v>
      </c>
      <c r="I158" s="763"/>
      <c r="J158" s="669" t="s">
        <v>338</v>
      </c>
      <c r="K158" s="111" t="s">
        <v>129</v>
      </c>
      <c r="L158" s="131" t="s">
        <v>339</v>
      </c>
      <c r="M158" s="711" t="s">
        <v>209</v>
      </c>
      <c r="N158" s="674">
        <v>100</v>
      </c>
      <c r="O158" s="675"/>
      <c r="P158" s="98"/>
      <c r="T158" s="71"/>
      <c r="U158" s="678"/>
      <c r="V158" s="746"/>
      <c r="W158" s="746"/>
      <c r="X158" s="746"/>
      <c r="Y158" s="746"/>
      <c r="Z158" s="746"/>
      <c r="AA158" s="746"/>
      <c r="AB158" s="746"/>
      <c r="AC158" s="746"/>
      <c r="AD158" s="746"/>
      <c r="AE158" s="746">
        <f>IF($N$158="","",$N$158)</f>
        <v>100</v>
      </c>
      <c r="AF158" s="746">
        <f>IF($N$158="","",$N$158)</f>
        <v>100</v>
      </c>
      <c r="AG158" s="746">
        <f>IF($N$158="","",$N$158)</f>
        <v>100</v>
      </c>
      <c r="AH158" s="72"/>
    </row>
    <row r="159" spans="2:34" ht="39.75" customHeight="1" x14ac:dyDescent="0.25">
      <c r="B159" s="73"/>
      <c r="C159" s="778"/>
      <c r="D159" s="723"/>
      <c r="E159" s="659"/>
      <c r="F159" s="660"/>
      <c r="G159" s="691"/>
      <c r="H159" s="666"/>
      <c r="I159" s="763"/>
      <c r="J159" s="670"/>
      <c r="K159" s="104" t="s">
        <v>132</v>
      </c>
      <c r="L159" s="132" t="s">
        <v>340</v>
      </c>
      <c r="M159" s="659"/>
      <c r="N159" s="712"/>
      <c r="O159" s="676"/>
      <c r="P159" s="98"/>
      <c r="T159" s="71"/>
      <c r="U159" s="679"/>
      <c r="V159" s="772"/>
      <c r="W159" s="772"/>
      <c r="X159" s="772"/>
      <c r="Y159" s="772"/>
      <c r="Z159" s="772"/>
      <c r="AA159" s="772"/>
      <c r="AB159" s="772"/>
      <c r="AC159" s="772"/>
      <c r="AD159" s="772"/>
      <c r="AE159" s="772"/>
      <c r="AF159" s="772"/>
      <c r="AG159" s="772"/>
      <c r="AH159" s="72"/>
    </row>
    <row r="160" spans="2:34" ht="39.75" customHeight="1" x14ac:dyDescent="0.25">
      <c r="B160" s="73"/>
      <c r="C160" s="778"/>
      <c r="D160" s="723"/>
      <c r="E160" s="659"/>
      <c r="F160" s="660"/>
      <c r="G160" s="691"/>
      <c r="H160" s="666"/>
      <c r="I160" s="763"/>
      <c r="J160" s="670"/>
      <c r="K160" s="104" t="s">
        <v>134</v>
      </c>
      <c r="L160" s="132" t="s">
        <v>341</v>
      </c>
      <c r="M160" s="659"/>
      <c r="N160" s="712"/>
      <c r="O160" s="676"/>
      <c r="P160" s="98"/>
      <c r="T160" s="71"/>
      <c r="U160" s="679"/>
      <c r="V160" s="772"/>
      <c r="W160" s="772"/>
      <c r="X160" s="772"/>
      <c r="Y160" s="772"/>
      <c r="Z160" s="772"/>
      <c r="AA160" s="772"/>
      <c r="AB160" s="772"/>
      <c r="AC160" s="772"/>
      <c r="AD160" s="772"/>
      <c r="AE160" s="772"/>
      <c r="AF160" s="772"/>
      <c r="AG160" s="772"/>
      <c r="AH160" s="72"/>
    </row>
    <row r="161" spans="2:34" ht="39.75" customHeight="1" x14ac:dyDescent="0.25">
      <c r="B161" s="73"/>
      <c r="C161" s="778"/>
      <c r="D161" s="723"/>
      <c r="E161" s="659"/>
      <c r="F161" s="660"/>
      <c r="G161" s="691"/>
      <c r="H161" s="666"/>
      <c r="I161" s="763"/>
      <c r="J161" s="670"/>
      <c r="K161" s="104" t="s">
        <v>136</v>
      </c>
      <c r="L161" s="132" t="s">
        <v>342</v>
      </c>
      <c r="M161" s="659"/>
      <c r="N161" s="712"/>
      <c r="O161" s="676"/>
      <c r="P161" s="98"/>
      <c r="T161" s="71"/>
      <c r="U161" s="679"/>
      <c r="V161" s="772"/>
      <c r="W161" s="772"/>
      <c r="X161" s="772"/>
      <c r="Y161" s="772"/>
      <c r="Z161" s="772"/>
      <c r="AA161" s="772"/>
      <c r="AB161" s="772"/>
      <c r="AC161" s="772"/>
      <c r="AD161" s="772"/>
      <c r="AE161" s="772"/>
      <c r="AF161" s="772"/>
      <c r="AG161" s="772"/>
      <c r="AH161" s="72"/>
    </row>
    <row r="162" spans="2:34" ht="39.75" customHeight="1" x14ac:dyDescent="0.25">
      <c r="B162" s="73"/>
      <c r="C162" s="778"/>
      <c r="D162" s="723"/>
      <c r="E162" s="659"/>
      <c r="F162" s="660"/>
      <c r="G162" s="710"/>
      <c r="H162" s="695"/>
      <c r="I162" s="766"/>
      <c r="J162" s="671"/>
      <c r="K162" s="112" t="s">
        <v>138</v>
      </c>
      <c r="L162" s="132" t="s">
        <v>343</v>
      </c>
      <c r="M162" s="703"/>
      <c r="N162" s="754"/>
      <c r="O162" s="706"/>
      <c r="P162" s="98"/>
      <c r="T162" s="71"/>
      <c r="U162" s="679"/>
      <c r="V162" s="773"/>
      <c r="W162" s="773"/>
      <c r="X162" s="773"/>
      <c r="Y162" s="773"/>
      <c r="Z162" s="773"/>
      <c r="AA162" s="773"/>
      <c r="AB162" s="773"/>
      <c r="AC162" s="773"/>
      <c r="AD162" s="773"/>
      <c r="AE162" s="773"/>
      <c r="AF162" s="773"/>
      <c r="AG162" s="773"/>
      <c r="AH162" s="72"/>
    </row>
    <row r="163" spans="2:34" ht="39.75" customHeight="1" x14ac:dyDescent="0.25">
      <c r="B163" s="73"/>
      <c r="C163" s="778"/>
      <c r="D163" s="723"/>
      <c r="E163" s="687" t="s">
        <v>344</v>
      </c>
      <c r="F163" s="707">
        <f>IF(SUM(N163:N172)=0,"",AVERAGE(N163:N172))</f>
        <v>100</v>
      </c>
      <c r="G163" s="765">
        <v>23</v>
      </c>
      <c r="H163" s="693" t="s">
        <v>345</v>
      </c>
      <c r="I163" s="762"/>
      <c r="J163" s="697" t="s">
        <v>346</v>
      </c>
      <c r="K163" s="114" t="s">
        <v>129</v>
      </c>
      <c r="L163" s="133" t="s">
        <v>347</v>
      </c>
      <c r="M163" s="702" t="s">
        <v>131</v>
      </c>
      <c r="N163" s="704">
        <v>100</v>
      </c>
      <c r="O163" s="705"/>
      <c r="P163" s="130"/>
      <c r="T163" s="71"/>
      <c r="U163" s="678"/>
      <c r="V163" s="681"/>
      <c r="W163" s="681">
        <f>IF($N$163="","",$N$163)</f>
        <v>100</v>
      </c>
      <c r="X163" s="681"/>
      <c r="Y163" s="681"/>
      <c r="Z163" s="681"/>
      <c r="AA163" s="681"/>
      <c r="AB163" s="681">
        <f>IF($N$163="","",$N$163)</f>
        <v>100</v>
      </c>
      <c r="AC163" s="681"/>
      <c r="AD163" s="681"/>
      <c r="AE163" s="681"/>
      <c r="AF163" s="746">
        <f>IF($N$163="","",$N$163)</f>
        <v>100</v>
      </c>
      <c r="AG163" s="684"/>
      <c r="AH163" s="72"/>
    </row>
    <row r="164" spans="2:34" ht="39.75" customHeight="1" x14ac:dyDescent="0.25">
      <c r="B164" s="73"/>
      <c r="C164" s="778"/>
      <c r="D164" s="723"/>
      <c r="E164" s="659"/>
      <c r="F164" s="660"/>
      <c r="G164" s="662"/>
      <c r="H164" s="666"/>
      <c r="I164" s="763"/>
      <c r="J164" s="670"/>
      <c r="K164" s="104" t="s">
        <v>132</v>
      </c>
      <c r="L164" s="125" t="s">
        <v>348</v>
      </c>
      <c r="M164" s="659"/>
      <c r="N164" s="712"/>
      <c r="O164" s="676"/>
      <c r="P164" s="130"/>
      <c r="T164" s="71"/>
      <c r="U164" s="679"/>
      <c r="V164" s="682"/>
      <c r="W164" s="682"/>
      <c r="X164" s="682"/>
      <c r="Y164" s="682"/>
      <c r="Z164" s="682"/>
      <c r="AA164" s="682"/>
      <c r="AB164" s="682"/>
      <c r="AC164" s="682"/>
      <c r="AD164" s="682"/>
      <c r="AE164" s="682"/>
      <c r="AF164" s="747"/>
      <c r="AG164" s="685"/>
      <c r="AH164" s="72"/>
    </row>
    <row r="165" spans="2:34" ht="39.75" customHeight="1" x14ac:dyDescent="0.25">
      <c r="B165" s="73"/>
      <c r="C165" s="778"/>
      <c r="D165" s="723"/>
      <c r="E165" s="659"/>
      <c r="F165" s="660"/>
      <c r="G165" s="662"/>
      <c r="H165" s="666"/>
      <c r="I165" s="763"/>
      <c r="J165" s="670"/>
      <c r="K165" s="104" t="s">
        <v>134</v>
      </c>
      <c r="L165" s="125" t="s">
        <v>349</v>
      </c>
      <c r="M165" s="659"/>
      <c r="N165" s="712"/>
      <c r="O165" s="676"/>
      <c r="P165" s="130"/>
      <c r="T165" s="71"/>
      <c r="U165" s="679"/>
      <c r="V165" s="682"/>
      <c r="W165" s="682"/>
      <c r="X165" s="682"/>
      <c r="Y165" s="682"/>
      <c r="Z165" s="682"/>
      <c r="AA165" s="682"/>
      <c r="AB165" s="682"/>
      <c r="AC165" s="682"/>
      <c r="AD165" s="682"/>
      <c r="AE165" s="682"/>
      <c r="AF165" s="747"/>
      <c r="AG165" s="685"/>
      <c r="AH165" s="72"/>
    </row>
    <row r="166" spans="2:34" ht="39.75" customHeight="1" x14ac:dyDescent="0.25">
      <c r="B166" s="73"/>
      <c r="C166" s="778"/>
      <c r="D166" s="723"/>
      <c r="E166" s="659"/>
      <c r="F166" s="660"/>
      <c r="G166" s="662"/>
      <c r="H166" s="666"/>
      <c r="I166" s="763"/>
      <c r="J166" s="670"/>
      <c r="K166" s="104" t="s">
        <v>136</v>
      </c>
      <c r="L166" s="125" t="s">
        <v>350</v>
      </c>
      <c r="M166" s="659"/>
      <c r="N166" s="712"/>
      <c r="O166" s="676"/>
      <c r="P166" s="130"/>
      <c r="T166" s="71"/>
      <c r="U166" s="679"/>
      <c r="V166" s="682"/>
      <c r="W166" s="682"/>
      <c r="X166" s="682"/>
      <c r="Y166" s="682"/>
      <c r="Z166" s="682"/>
      <c r="AA166" s="682"/>
      <c r="AB166" s="682"/>
      <c r="AC166" s="682"/>
      <c r="AD166" s="682"/>
      <c r="AE166" s="682"/>
      <c r="AF166" s="747"/>
      <c r="AG166" s="685"/>
      <c r="AH166" s="72"/>
    </row>
    <row r="167" spans="2:34" ht="39.75" customHeight="1" x14ac:dyDescent="0.25">
      <c r="B167" s="73"/>
      <c r="C167" s="778"/>
      <c r="D167" s="723"/>
      <c r="E167" s="659"/>
      <c r="F167" s="660"/>
      <c r="G167" s="663"/>
      <c r="H167" s="667"/>
      <c r="I167" s="764"/>
      <c r="J167" s="671"/>
      <c r="K167" s="104" t="s">
        <v>138</v>
      </c>
      <c r="L167" s="125" t="s">
        <v>351</v>
      </c>
      <c r="M167" s="703"/>
      <c r="N167" s="740"/>
      <c r="O167" s="676"/>
      <c r="P167" s="130"/>
      <c r="T167" s="71"/>
      <c r="U167" s="679"/>
      <c r="V167" s="682"/>
      <c r="W167" s="682"/>
      <c r="X167" s="682"/>
      <c r="Y167" s="682"/>
      <c r="Z167" s="682"/>
      <c r="AA167" s="682"/>
      <c r="AB167" s="682"/>
      <c r="AC167" s="682"/>
      <c r="AD167" s="682"/>
      <c r="AE167" s="682"/>
      <c r="AF167" s="748"/>
      <c r="AG167" s="685"/>
      <c r="AH167" s="72"/>
    </row>
    <row r="168" spans="2:34" ht="39.75" customHeight="1" x14ac:dyDescent="0.25">
      <c r="B168" s="73"/>
      <c r="C168" s="778"/>
      <c r="D168" s="723"/>
      <c r="E168" s="659"/>
      <c r="F168" s="660"/>
      <c r="G168" s="661">
        <v>24</v>
      </c>
      <c r="H168" s="664" t="s">
        <v>352</v>
      </c>
      <c r="I168" s="763"/>
      <c r="J168" s="669" t="s">
        <v>353</v>
      </c>
      <c r="K168" s="111" t="s">
        <v>129</v>
      </c>
      <c r="L168" s="134" t="s">
        <v>354</v>
      </c>
      <c r="M168" s="711" t="s">
        <v>131</v>
      </c>
      <c r="N168" s="674">
        <v>100</v>
      </c>
      <c r="O168" s="675"/>
      <c r="P168" s="130"/>
      <c r="T168" s="71"/>
      <c r="U168" s="678"/>
      <c r="V168" s="681"/>
      <c r="W168" s="681"/>
      <c r="X168" s="681"/>
      <c r="Y168" s="681"/>
      <c r="Z168" s="681"/>
      <c r="AA168" s="681"/>
      <c r="AB168" s="681"/>
      <c r="AC168" s="681"/>
      <c r="AD168" s="681"/>
      <c r="AE168" s="746">
        <f>IF($N$168="","",$N$168)</f>
        <v>100</v>
      </c>
      <c r="AF168" s="746">
        <f>IF($N$168="","",$N$168)</f>
        <v>100</v>
      </c>
      <c r="AG168" s="684"/>
      <c r="AH168" s="72"/>
    </row>
    <row r="169" spans="2:34" ht="39.75" customHeight="1" x14ac:dyDescent="0.25">
      <c r="B169" s="73"/>
      <c r="C169" s="778"/>
      <c r="D169" s="723"/>
      <c r="E169" s="659"/>
      <c r="F169" s="660"/>
      <c r="G169" s="662"/>
      <c r="H169" s="666"/>
      <c r="I169" s="763"/>
      <c r="J169" s="670"/>
      <c r="K169" s="104" t="s">
        <v>132</v>
      </c>
      <c r="L169" s="125" t="s">
        <v>355</v>
      </c>
      <c r="M169" s="659"/>
      <c r="N169" s="712"/>
      <c r="O169" s="676"/>
      <c r="P169" s="130"/>
      <c r="T169" s="71"/>
      <c r="U169" s="679"/>
      <c r="V169" s="682"/>
      <c r="W169" s="682"/>
      <c r="X169" s="682"/>
      <c r="Y169" s="682"/>
      <c r="Z169" s="682"/>
      <c r="AA169" s="682"/>
      <c r="AB169" s="682"/>
      <c r="AC169" s="682"/>
      <c r="AD169" s="682"/>
      <c r="AE169" s="747"/>
      <c r="AF169" s="747"/>
      <c r="AG169" s="685"/>
      <c r="AH169" s="72"/>
    </row>
    <row r="170" spans="2:34" ht="39.75" customHeight="1" x14ac:dyDescent="0.25">
      <c r="B170" s="73"/>
      <c r="C170" s="778"/>
      <c r="D170" s="723"/>
      <c r="E170" s="659"/>
      <c r="F170" s="660"/>
      <c r="G170" s="662"/>
      <c r="H170" s="666"/>
      <c r="I170" s="763"/>
      <c r="J170" s="670"/>
      <c r="K170" s="104" t="s">
        <v>134</v>
      </c>
      <c r="L170" s="125" t="s">
        <v>356</v>
      </c>
      <c r="M170" s="659"/>
      <c r="N170" s="712"/>
      <c r="O170" s="676"/>
      <c r="P170" s="130"/>
      <c r="T170" s="71"/>
      <c r="U170" s="679"/>
      <c r="V170" s="682"/>
      <c r="W170" s="682"/>
      <c r="X170" s="682"/>
      <c r="Y170" s="682"/>
      <c r="Z170" s="682"/>
      <c r="AA170" s="682"/>
      <c r="AB170" s="682"/>
      <c r="AC170" s="682"/>
      <c r="AD170" s="682"/>
      <c r="AE170" s="747"/>
      <c r="AF170" s="747"/>
      <c r="AG170" s="685"/>
      <c r="AH170" s="72"/>
    </row>
    <row r="171" spans="2:34" ht="39.75" customHeight="1" x14ac:dyDescent="0.25">
      <c r="B171" s="73"/>
      <c r="C171" s="778"/>
      <c r="D171" s="723"/>
      <c r="E171" s="659"/>
      <c r="F171" s="660"/>
      <c r="G171" s="662"/>
      <c r="H171" s="666"/>
      <c r="I171" s="763"/>
      <c r="J171" s="670"/>
      <c r="K171" s="104" t="s">
        <v>136</v>
      </c>
      <c r="L171" s="125" t="s">
        <v>357</v>
      </c>
      <c r="M171" s="659"/>
      <c r="N171" s="712"/>
      <c r="O171" s="676"/>
      <c r="P171" s="130"/>
      <c r="T171" s="71"/>
      <c r="U171" s="679"/>
      <c r="V171" s="682"/>
      <c r="W171" s="682"/>
      <c r="X171" s="682"/>
      <c r="Y171" s="682"/>
      <c r="Z171" s="682"/>
      <c r="AA171" s="682"/>
      <c r="AB171" s="682"/>
      <c r="AC171" s="682"/>
      <c r="AD171" s="682"/>
      <c r="AE171" s="747"/>
      <c r="AF171" s="747"/>
      <c r="AG171" s="685"/>
      <c r="AH171" s="72"/>
    </row>
    <row r="172" spans="2:34" ht="39.75" customHeight="1" x14ac:dyDescent="0.25">
      <c r="B172" s="73"/>
      <c r="C172" s="778"/>
      <c r="D172" s="723"/>
      <c r="E172" s="673"/>
      <c r="F172" s="689"/>
      <c r="G172" s="771"/>
      <c r="H172" s="695"/>
      <c r="I172" s="766"/>
      <c r="J172" s="698"/>
      <c r="K172" s="109" t="s">
        <v>138</v>
      </c>
      <c r="L172" s="128" t="s">
        <v>358</v>
      </c>
      <c r="M172" s="673"/>
      <c r="N172" s="754"/>
      <c r="O172" s="677"/>
      <c r="P172" s="130"/>
      <c r="T172" s="71"/>
      <c r="U172" s="679"/>
      <c r="V172" s="682"/>
      <c r="W172" s="682"/>
      <c r="X172" s="682"/>
      <c r="Y172" s="682"/>
      <c r="Z172" s="682"/>
      <c r="AA172" s="682"/>
      <c r="AB172" s="682"/>
      <c r="AC172" s="682"/>
      <c r="AD172" s="682"/>
      <c r="AE172" s="748"/>
      <c r="AF172" s="748"/>
      <c r="AG172" s="685"/>
      <c r="AH172" s="72"/>
    </row>
    <row r="173" spans="2:34" ht="39.75" customHeight="1" x14ac:dyDescent="0.25">
      <c r="B173" s="73"/>
      <c r="C173" s="778"/>
      <c r="D173" s="723"/>
      <c r="E173" s="658" t="s">
        <v>359</v>
      </c>
      <c r="F173" s="708">
        <f>IF(SUM(N173)=0,"",AVERAGE(N173))</f>
        <v>100</v>
      </c>
      <c r="G173" s="699">
        <v>25</v>
      </c>
      <c r="H173" s="664" t="s">
        <v>360</v>
      </c>
      <c r="I173" s="763"/>
      <c r="J173" s="669" t="s">
        <v>361</v>
      </c>
      <c r="K173" s="111" t="s">
        <v>129</v>
      </c>
      <c r="L173" s="135" t="s">
        <v>362</v>
      </c>
      <c r="M173" s="711" t="s">
        <v>209</v>
      </c>
      <c r="N173" s="704">
        <v>100</v>
      </c>
      <c r="O173" s="713"/>
      <c r="P173" s="98"/>
      <c r="T173" s="71"/>
      <c r="U173" s="678"/>
      <c r="V173" s="681"/>
      <c r="W173" s="681"/>
      <c r="X173" s="681"/>
      <c r="Y173" s="681"/>
      <c r="Z173" s="681"/>
      <c r="AA173" s="681"/>
      <c r="AB173" s="681"/>
      <c r="AC173" s="681"/>
      <c r="AD173" s="681"/>
      <c r="AE173" s="681">
        <f>IF(N173="","",N173)</f>
        <v>100</v>
      </c>
      <c r="AF173" s="681"/>
      <c r="AG173" s="684"/>
      <c r="AH173" s="72"/>
    </row>
    <row r="174" spans="2:34" ht="39.75" customHeight="1" x14ac:dyDescent="0.25">
      <c r="B174" s="73"/>
      <c r="C174" s="778"/>
      <c r="D174" s="723"/>
      <c r="E174" s="659"/>
      <c r="F174" s="660"/>
      <c r="G174" s="691"/>
      <c r="H174" s="666"/>
      <c r="I174" s="763"/>
      <c r="J174" s="670"/>
      <c r="K174" s="104" t="s">
        <v>132</v>
      </c>
      <c r="L174" s="125" t="s">
        <v>363</v>
      </c>
      <c r="M174" s="659"/>
      <c r="N174" s="712"/>
      <c r="O174" s="676"/>
      <c r="P174" s="98"/>
      <c r="T174" s="71"/>
      <c r="U174" s="679"/>
      <c r="V174" s="682"/>
      <c r="W174" s="682"/>
      <c r="X174" s="682"/>
      <c r="Y174" s="682"/>
      <c r="Z174" s="682"/>
      <c r="AA174" s="682"/>
      <c r="AB174" s="682"/>
      <c r="AC174" s="682"/>
      <c r="AD174" s="682"/>
      <c r="AE174" s="682"/>
      <c r="AF174" s="682"/>
      <c r="AG174" s="685"/>
      <c r="AH174" s="72"/>
    </row>
    <row r="175" spans="2:34" ht="39.75" customHeight="1" x14ac:dyDescent="0.25">
      <c r="B175" s="73"/>
      <c r="C175" s="778"/>
      <c r="D175" s="723"/>
      <c r="E175" s="659"/>
      <c r="F175" s="660"/>
      <c r="G175" s="691"/>
      <c r="H175" s="666"/>
      <c r="I175" s="763"/>
      <c r="J175" s="670"/>
      <c r="K175" s="104" t="s">
        <v>134</v>
      </c>
      <c r="L175" s="125" t="s">
        <v>364</v>
      </c>
      <c r="M175" s="659"/>
      <c r="N175" s="712"/>
      <c r="O175" s="676"/>
      <c r="P175" s="98"/>
      <c r="T175" s="71"/>
      <c r="U175" s="679"/>
      <c r="V175" s="682"/>
      <c r="W175" s="682"/>
      <c r="X175" s="682"/>
      <c r="Y175" s="682"/>
      <c r="Z175" s="682"/>
      <c r="AA175" s="682"/>
      <c r="AB175" s="682"/>
      <c r="AC175" s="682"/>
      <c r="AD175" s="682"/>
      <c r="AE175" s="682"/>
      <c r="AF175" s="682"/>
      <c r="AG175" s="685"/>
      <c r="AH175" s="72"/>
    </row>
    <row r="176" spans="2:34" ht="39.75" customHeight="1" x14ac:dyDescent="0.25">
      <c r="B176" s="73"/>
      <c r="C176" s="778"/>
      <c r="D176" s="723"/>
      <c r="E176" s="659"/>
      <c r="F176" s="660"/>
      <c r="G176" s="691"/>
      <c r="H176" s="666"/>
      <c r="I176" s="763"/>
      <c r="J176" s="670"/>
      <c r="K176" s="104" t="s">
        <v>136</v>
      </c>
      <c r="L176" s="125" t="s">
        <v>365</v>
      </c>
      <c r="M176" s="659"/>
      <c r="N176" s="712"/>
      <c r="O176" s="676"/>
      <c r="P176" s="98"/>
      <c r="T176" s="71"/>
      <c r="U176" s="679"/>
      <c r="V176" s="682"/>
      <c r="W176" s="682"/>
      <c r="X176" s="682"/>
      <c r="Y176" s="682"/>
      <c r="Z176" s="682"/>
      <c r="AA176" s="682"/>
      <c r="AB176" s="682"/>
      <c r="AC176" s="682"/>
      <c r="AD176" s="682"/>
      <c r="AE176" s="682"/>
      <c r="AF176" s="682"/>
      <c r="AG176" s="685"/>
      <c r="AH176" s="72"/>
    </row>
    <row r="177" spans="2:34" ht="39.75" customHeight="1" x14ac:dyDescent="0.25">
      <c r="B177" s="73"/>
      <c r="C177" s="778"/>
      <c r="D177" s="723"/>
      <c r="E177" s="659"/>
      <c r="F177" s="660"/>
      <c r="G177" s="691"/>
      <c r="H177" s="695"/>
      <c r="I177" s="766"/>
      <c r="J177" s="670"/>
      <c r="K177" s="112" t="s">
        <v>138</v>
      </c>
      <c r="L177" s="132" t="s">
        <v>366</v>
      </c>
      <c r="M177" s="659"/>
      <c r="N177" s="754"/>
      <c r="O177" s="676"/>
      <c r="P177" s="98"/>
      <c r="T177" s="71"/>
      <c r="U177" s="679"/>
      <c r="V177" s="682"/>
      <c r="W177" s="682"/>
      <c r="X177" s="682"/>
      <c r="Y177" s="682"/>
      <c r="Z177" s="682"/>
      <c r="AA177" s="682"/>
      <c r="AB177" s="682"/>
      <c r="AC177" s="682"/>
      <c r="AD177" s="682"/>
      <c r="AE177" s="682"/>
      <c r="AF177" s="682"/>
      <c r="AG177" s="685"/>
      <c r="AH177" s="72"/>
    </row>
    <row r="178" spans="2:34" ht="39.75" customHeight="1" x14ac:dyDescent="0.25">
      <c r="B178" s="73"/>
      <c r="C178" s="778"/>
      <c r="D178" s="723"/>
      <c r="E178" s="687" t="s">
        <v>367</v>
      </c>
      <c r="F178" s="707">
        <f>IF(SUM(N178)=0,"",AVERAGE(N178))</f>
        <v>100</v>
      </c>
      <c r="G178" s="690">
        <v>26</v>
      </c>
      <c r="H178" s="664" t="s">
        <v>368</v>
      </c>
      <c r="I178" s="763"/>
      <c r="J178" s="697" t="s">
        <v>369</v>
      </c>
      <c r="K178" s="114" t="s">
        <v>129</v>
      </c>
      <c r="L178" s="129" t="s">
        <v>370</v>
      </c>
      <c r="M178" s="702" t="s">
        <v>209</v>
      </c>
      <c r="N178" s="704">
        <v>100</v>
      </c>
      <c r="O178" s="705"/>
      <c r="P178" s="98"/>
      <c r="T178" s="71"/>
      <c r="U178" s="678"/>
      <c r="V178" s="681"/>
      <c r="W178" s="681"/>
      <c r="X178" s="681"/>
      <c r="Y178" s="681"/>
      <c r="Z178" s="681">
        <f>IF($N$178="","",$N$178)</f>
        <v>100</v>
      </c>
      <c r="AA178" s="681"/>
      <c r="AB178" s="681">
        <f t="shared" ref="AB178:AD178" si="0">IF($N$178="","",$N$178)</f>
        <v>100</v>
      </c>
      <c r="AC178" s="681">
        <f t="shared" si="0"/>
        <v>100</v>
      </c>
      <c r="AD178" s="681">
        <f t="shared" si="0"/>
        <v>100</v>
      </c>
      <c r="AE178" s="681"/>
      <c r="AF178" s="681"/>
      <c r="AG178" s="684"/>
      <c r="AH178" s="72"/>
    </row>
    <row r="179" spans="2:34" ht="39.75" customHeight="1" x14ac:dyDescent="0.25">
      <c r="B179" s="73"/>
      <c r="C179" s="779"/>
      <c r="D179" s="724"/>
      <c r="E179" s="659"/>
      <c r="F179" s="660"/>
      <c r="G179" s="691"/>
      <c r="H179" s="666"/>
      <c r="I179" s="763"/>
      <c r="J179" s="670"/>
      <c r="K179" s="104" t="s">
        <v>132</v>
      </c>
      <c r="L179" s="125" t="s">
        <v>371</v>
      </c>
      <c r="M179" s="659"/>
      <c r="N179" s="712"/>
      <c r="O179" s="676"/>
      <c r="P179" s="98"/>
      <c r="T179" s="71"/>
      <c r="U179" s="679"/>
      <c r="V179" s="682"/>
      <c r="W179" s="682"/>
      <c r="X179" s="682"/>
      <c r="Y179" s="682"/>
      <c r="Z179" s="682"/>
      <c r="AA179" s="682"/>
      <c r="AB179" s="682"/>
      <c r="AC179" s="682"/>
      <c r="AD179" s="682"/>
      <c r="AE179" s="682"/>
      <c r="AF179" s="682"/>
      <c r="AG179" s="685"/>
      <c r="AH179" s="72"/>
    </row>
    <row r="180" spans="2:34" ht="39.75" customHeight="1" x14ac:dyDescent="0.25">
      <c r="B180" s="73"/>
      <c r="C180" s="779"/>
      <c r="D180" s="724"/>
      <c r="E180" s="659"/>
      <c r="F180" s="660"/>
      <c r="G180" s="691"/>
      <c r="H180" s="666"/>
      <c r="I180" s="763"/>
      <c r="J180" s="670"/>
      <c r="K180" s="104" t="s">
        <v>134</v>
      </c>
      <c r="L180" s="125" t="s">
        <v>372</v>
      </c>
      <c r="M180" s="659"/>
      <c r="N180" s="712"/>
      <c r="O180" s="676"/>
      <c r="P180" s="98"/>
      <c r="T180" s="71"/>
      <c r="U180" s="679"/>
      <c r="V180" s="682"/>
      <c r="W180" s="682"/>
      <c r="X180" s="682"/>
      <c r="Y180" s="682"/>
      <c r="Z180" s="682"/>
      <c r="AA180" s="682"/>
      <c r="AB180" s="682"/>
      <c r="AC180" s="682"/>
      <c r="AD180" s="682"/>
      <c r="AE180" s="682"/>
      <c r="AF180" s="682"/>
      <c r="AG180" s="685"/>
      <c r="AH180" s="72"/>
    </row>
    <row r="181" spans="2:34" ht="39.75" customHeight="1" x14ac:dyDescent="0.25">
      <c r="B181" s="73"/>
      <c r="C181" s="779"/>
      <c r="D181" s="724"/>
      <c r="E181" s="659"/>
      <c r="F181" s="660"/>
      <c r="G181" s="691"/>
      <c r="H181" s="666"/>
      <c r="I181" s="763"/>
      <c r="J181" s="670"/>
      <c r="K181" s="104" t="s">
        <v>136</v>
      </c>
      <c r="L181" s="125" t="s">
        <v>373</v>
      </c>
      <c r="M181" s="659"/>
      <c r="N181" s="712"/>
      <c r="O181" s="676"/>
      <c r="P181" s="98"/>
      <c r="T181" s="71"/>
      <c r="U181" s="679"/>
      <c r="V181" s="682"/>
      <c r="W181" s="682"/>
      <c r="X181" s="682"/>
      <c r="Y181" s="682"/>
      <c r="Z181" s="682"/>
      <c r="AA181" s="682"/>
      <c r="AB181" s="682"/>
      <c r="AC181" s="682"/>
      <c r="AD181" s="682"/>
      <c r="AE181" s="682"/>
      <c r="AF181" s="682"/>
      <c r="AG181" s="685"/>
      <c r="AH181" s="72"/>
    </row>
    <row r="182" spans="2:34" ht="39.75" customHeight="1" thickBot="1" x14ac:dyDescent="0.3">
      <c r="B182" s="73"/>
      <c r="C182" s="780"/>
      <c r="D182" s="781"/>
      <c r="E182" s="731"/>
      <c r="F182" s="733"/>
      <c r="G182" s="727"/>
      <c r="H182" s="768"/>
      <c r="I182" s="769"/>
      <c r="J182" s="730"/>
      <c r="K182" s="121" t="s">
        <v>138</v>
      </c>
      <c r="L182" s="136" t="s">
        <v>374</v>
      </c>
      <c r="M182" s="731"/>
      <c r="N182" s="770"/>
      <c r="O182" s="732"/>
      <c r="P182" s="98"/>
      <c r="T182" s="71"/>
      <c r="U182" s="679"/>
      <c r="V182" s="682"/>
      <c r="W182" s="682"/>
      <c r="X182" s="682"/>
      <c r="Y182" s="682"/>
      <c r="Z182" s="682"/>
      <c r="AA182" s="682"/>
      <c r="AB182" s="682"/>
      <c r="AC182" s="682"/>
      <c r="AD182" s="682"/>
      <c r="AE182" s="682"/>
      <c r="AF182" s="682"/>
      <c r="AG182" s="685"/>
      <c r="AH182" s="72"/>
    </row>
    <row r="183" spans="2:34" ht="39.75" customHeight="1" x14ac:dyDescent="0.25">
      <c r="B183" s="73"/>
      <c r="C183" s="716" t="s">
        <v>375</v>
      </c>
      <c r="D183" s="722">
        <f>IF(SUM(N183:N640)=0,"",AVERAGE(N183:N640))</f>
        <v>84.615384615384613</v>
      </c>
      <c r="E183" s="658" t="s">
        <v>367</v>
      </c>
      <c r="F183" s="708">
        <f>IF(SUM(N183)=0,"",AVERAGE(N183))</f>
        <v>100</v>
      </c>
      <c r="G183" s="699">
        <v>27</v>
      </c>
      <c r="H183" s="664" t="s">
        <v>376</v>
      </c>
      <c r="I183" s="763"/>
      <c r="J183" s="669" t="s">
        <v>377</v>
      </c>
      <c r="K183" s="111" t="s">
        <v>129</v>
      </c>
      <c r="L183" s="137" t="s">
        <v>378</v>
      </c>
      <c r="M183" s="711" t="s">
        <v>379</v>
      </c>
      <c r="N183" s="767">
        <v>100</v>
      </c>
      <c r="O183" s="713"/>
      <c r="P183" s="98"/>
      <c r="T183" s="71"/>
      <c r="U183" s="678"/>
      <c r="V183" s="681"/>
      <c r="W183" s="681">
        <f>IF($N$183="","",$N$183)</f>
        <v>100</v>
      </c>
      <c r="X183" s="681"/>
      <c r="Y183" s="681"/>
      <c r="Z183" s="681">
        <f>IF($N$183="","",$N$183)</f>
        <v>100</v>
      </c>
      <c r="AA183" s="681"/>
      <c r="AB183" s="681">
        <f t="shared" ref="AB183:AD183" si="1">IF($N$183="","",$N$183)</f>
        <v>100</v>
      </c>
      <c r="AC183" s="681">
        <f t="shared" si="1"/>
        <v>100</v>
      </c>
      <c r="AD183" s="681">
        <f t="shared" si="1"/>
        <v>100</v>
      </c>
      <c r="AE183" s="681"/>
      <c r="AF183" s="681"/>
      <c r="AG183" s="684"/>
      <c r="AH183" s="72"/>
    </row>
    <row r="184" spans="2:34" ht="39.75" customHeight="1" x14ac:dyDescent="0.25">
      <c r="B184" s="73"/>
      <c r="C184" s="717"/>
      <c r="D184" s="722"/>
      <c r="E184" s="659"/>
      <c r="F184" s="660"/>
      <c r="G184" s="691"/>
      <c r="H184" s="666"/>
      <c r="I184" s="763"/>
      <c r="J184" s="670"/>
      <c r="K184" s="104" t="s">
        <v>132</v>
      </c>
      <c r="L184" s="138" t="s">
        <v>380</v>
      </c>
      <c r="M184" s="659"/>
      <c r="N184" s="712"/>
      <c r="O184" s="676"/>
      <c r="P184" s="98"/>
      <c r="T184" s="71"/>
      <c r="U184" s="679"/>
      <c r="V184" s="682"/>
      <c r="W184" s="682"/>
      <c r="X184" s="682"/>
      <c r="Y184" s="682"/>
      <c r="Z184" s="682"/>
      <c r="AA184" s="682"/>
      <c r="AB184" s="682"/>
      <c r="AC184" s="682"/>
      <c r="AD184" s="682"/>
      <c r="AE184" s="682"/>
      <c r="AF184" s="682"/>
      <c r="AG184" s="685"/>
      <c r="AH184" s="72"/>
    </row>
    <row r="185" spans="2:34" ht="39.75" customHeight="1" x14ac:dyDescent="0.25">
      <c r="B185" s="73"/>
      <c r="C185" s="717"/>
      <c r="D185" s="722"/>
      <c r="E185" s="659"/>
      <c r="F185" s="660"/>
      <c r="G185" s="691"/>
      <c r="H185" s="666"/>
      <c r="I185" s="763"/>
      <c r="J185" s="670"/>
      <c r="K185" s="104" t="s">
        <v>134</v>
      </c>
      <c r="L185" s="125" t="s">
        <v>381</v>
      </c>
      <c r="M185" s="659"/>
      <c r="N185" s="712"/>
      <c r="O185" s="676"/>
      <c r="P185" s="98"/>
      <c r="T185" s="71"/>
      <c r="U185" s="679"/>
      <c r="V185" s="682"/>
      <c r="W185" s="682"/>
      <c r="X185" s="682"/>
      <c r="Y185" s="682"/>
      <c r="Z185" s="682"/>
      <c r="AA185" s="682"/>
      <c r="AB185" s="682"/>
      <c r="AC185" s="682"/>
      <c r="AD185" s="682"/>
      <c r="AE185" s="682"/>
      <c r="AF185" s="682"/>
      <c r="AG185" s="685"/>
      <c r="AH185" s="72"/>
    </row>
    <row r="186" spans="2:34" ht="39.75" customHeight="1" x14ac:dyDescent="0.25">
      <c r="B186" s="73"/>
      <c r="C186" s="717"/>
      <c r="D186" s="722"/>
      <c r="E186" s="659"/>
      <c r="F186" s="660"/>
      <c r="G186" s="691"/>
      <c r="H186" s="666"/>
      <c r="I186" s="763"/>
      <c r="J186" s="670"/>
      <c r="K186" s="104" t="s">
        <v>136</v>
      </c>
      <c r="L186" s="125" t="s">
        <v>382</v>
      </c>
      <c r="M186" s="659"/>
      <c r="N186" s="712"/>
      <c r="O186" s="676"/>
      <c r="P186" s="98"/>
      <c r="T186" s="71"/>
      <c r="U186" s="679"/>
      <c r="V186" s="682"/>
      <c r="W186" s="682"/>
      <c r="X186" s="682"/>
      <c r="Y186" s="682"/>
      <c r="Z186" s="682"/>
      <c r="AA186" s="682"/>
      <c r="AB186" s="682"/>
      <c r="AC186" s="682"/>
      <c r="AD186" s="682"/>
      <c r="AE186" s="682"/>
      <c r="AF186" s="682"/>
      <c r="AG186" s="685"/>
      <c r="AH186" s="72"/>
    </row>
    <row r="187" spans="2:34" ht="39.75" customHeight="1" x14ac:dyDescent="0.25">
      <c r="B187" s="73"/>
      <c r="C187" s="717"/>
      <c r="D187" s="722"/>
      <c r="E187" s="659"/>
      <c r="F187" s="660"/>
      <c r="G187" s="691"/>
      <c r="H187" s="695"/>
      <c r="I187" s="766"/>
      <c r="J187" s="670"/>
      <c r="K187" s="112" t="s">
        <v>138</v>
      </c>
      <c r="L187" s="132" t="s">
        <v>383</v>
      </c>
      <c r="M187" s="659"/>
      <c r="N187" s="754"/>
      <c r="O187" s="676"/>
      <c r="P187" s="98"/>
      <c r="T187" s="71"/>
      <c r="U187" s="679"/>
      <c r="V187" s="682"/>
      <c r="W187" s="682"/>
      <c r="X187" s="682"/>
      <c r="Y187" s="682"/>
      <c r="Z187" s="682"/>
      <c r="AA187" s="682"/>
      <c r="AB187" s="682"/>
      <c r="AC187" s="682"/>
      <c r="AD187" s="682"/>
      <c r="AE187" s="682"/>
      <c r="AF187" s="682"/>
      <c r="AG187" s="685"/>
      <c r="AH187" s="72"/>
    </row>
    <row r="188" spans="2:34" ht="39.75" customHeight="1" x14ac:dyDescent="0.25">
      <c r="B188" s="73"/>
      <c r="C188" s="717"/>
      <c r="D188" s="723"/>
      <c r="E188" s="687" t="s">
        <v>162</v>
      </c>
      <c r="F188" s="707">
        <f>IF(SUM(N188:N207)=0,"",AVERAGE(N188:N207))</f>
        <v>77.5</v>
      </c>
      <c r="G188" s="765">
        <v>28</v>
      </c>
      <c r="H188" s="693" t="s">
        <v>384</v>
      </c>
      <c r="I188" s="762"/>
      <c r="J188" s="697" t="s">
        <v>385</v>
      </c>
      <c r="K188" s="114" t="s">
        <v>129</v>
      </c>
      <c r="L188" s="139" t="s">
        <v>386</v>
      </c>
      <c r="M188" s="702" t="s">
        <v>131</v>
      </c>
      <c r="N188" s="704">
        <v>80</v>
      </c>
      <c r="O188" s="705"/>
      <c r="P188" s="98"/>
      <c r="T188" s="71"/>
      <c r="U188" s="678"/>
      <c r="V188" s="681"/>
      <c r="W188" s="681"/>
      <c r="X188" s="681"/>
      <c r="Y188" s="681"/>
      <c r="Z188" s="681"/>
      <c r="AA188" s="681"/>
      <c r="AB188" s="681"/>
      <c r="AC188" s="681"/>
      <c r="AD188" s="681"/>
      <c r="AE188" s="681"/>
      <c r="AF188" s="681"/>
      <c r="AG188" s="684">
        <f>IF(N188="","",N188)</f>
        <v>80</v>
      </c>
      <c r="AH188" s="72"/>
    </row>
    <row r="189" spans="2:34" ht="39.75" customHeight="1" x14ac:dyDescent="0.25">
      <c r="B189" s="73"/>
      <c r="C189" s="717"/>
      <c r="D189" s="723"/>
      <c r="E189" s="658"/>
      <c r="F189" s="708"/>
      <c r="G189" s="662"/>
      <c r="H189" s="666"/>
      <c r="I189" s="763"/>
      <c r="J189" s="670"/>
      <c r="K189" s="104" t="s">
        <v>132</v>
      </c>
      <c r="L189" s="140" t="s">
        <v>387</v>
      </c>
      <c r="M189" s="659"/>
      <c r="N189" s="712"/>
      <c r="O189" s="676"/>
      <c r="P189" s="98"/>
      <c r="T189" s="71"/>
      <c r="U189" s="679"/>
      <c r="V189" s="682"/>
      <c r="W189" s="682"/>
      <c r="X189" s="682"/>
      <c r="Y189" s="682"/>
      <c r="Z189" s="682"/>
      <c r="AA189" s="682"/>
      <c r="AB189" s="682"/>
      <c r="AC189" s="682"/>
      <c r="AD189" s="682"/>
      <c r="AE189" s="682"/>
      <c r="AF189" s="682"/>
      <c r="AG189" s="685"/>
      <c r="AH189" s="72"/>
    </row>
    <row r="190" spans="2:34" ht="39.75" customHeight="1" x14ac:dyDescent="0.25">
      <c r="B190" s="73"/>
      <c r="C190" s="717"/>
      <c r="D190" s="723"/>
      <c r="E190" s="658"/>
      <c r="F190" s="708"/>
      <c r="G190" s="662"/>
      <c r="H190" s="666"/>
      <c r="I190" s="763"/>
      <c r="J190" s="670"/>
      <c r="K190" s="104" t="s">
        <v>134</v>
      </c>
      <c r="L190" s="140" t="s">
        <v>388</v>
      </c>
      <c r="M190" s="659"/>
      <c r="N190" s="712"/>
      <c r="O190" s="676"/>
      <c r="P190" s="98"/>
      <c r="T190" s="71"/>
      <c r="U190" s="679"/>
      <c r="V190" s="682"/>
      <c r="W190" s="682"/>
      <c r="X190" s="682"/>
      <c r="Y190" s="682"/>
      <c r="Z190" s="682"/>
      <c r="AA190" s="682"/>
      <c r="AB190" s="682"/>
      <c r="AC190" s="682"/>
      <c r="AD190" s="682"/>
      <c r="AE190" s="682"/>
      <c r="AF190" s="682"/>
      <c r="AG190" s="685"/>
      <c r="AH190" s="72"/>
    </row>
    <row r="191" spans="2:34" ht="39.75" customHeight="1" x14ac:dyDescent="0.25">
      <c r="B191" s="73"/>
      <c r="C191" s="717"/>
      <c r="D191" s="723"/>
      <c r="E191" s="658"/>
      <c r="F191" s="708"/>
      <c r="G191" s="662"/>
      <c r="H191" s="666"/>
      <c r="I191" s="763"/>
      <c r="J191" s="670"/>
      <c r="K191" s="104" t="s">
        <v>136</v>
      </c>
      <c r="L191" s="140" t="s">
        <v>389</v>
      </c>
      <c r="M191" s="659"/>
      <c r="N191" s="712"/>
      <c r="O191" s="676"/>
      <c r="P191" s="98"/>
      <c r="T191" s="71"/>
      <c r="U191" s="679"/>
      <c r="V191" s="682"/>
      <c r="W191" s="682"/>
      <c r="X191" s="682"/>
      <c r="Y191" s="682"/>
      <c r="Z191" s="682"/>
      <c r="AA191" s="682"/>
      <c r="AB191" s="682"/>
      <c r="AC191" s="682"/>
      <c r="AD191" s="682"/>
      <c r="AE191" s="682"/>
      <c r="AF191" s="682"/>
      <c r="AG191" s="685"/>
      <c r="AH191" s="72"/>
    </row>
    <row r="192" spans="2:34" ht="39.75" customHeight="1" x14ac:dyDescent="0.25">
      <c r="B192" s="73"/>
      <c r="C192" s="717"/>
      <c r="D192" s="723"/>
      <c r="E192" s="658"/>
      <c r="F192" s="708"/>
      <c r="G192" s="662"/>
      <c r="H192" s="666"/>
      <c r="I192" s="763"/>
      <c r="J192" s="670"/>
      <c r="K192" s="112" t="s">
        <v>138</v>
      </c>
      <c r="L192" s="141" t="s">
        <v>390</v>
      </c>
      <c r="M192" s="703"/>
      <c r="N192" s="740"/>
      <c r="O192" s="706"/>
      <c r="P192" s="98"/>
      <c r="T192" s="71"/>
      <c r="U192" s="679"/>
      <c r="V192" s="682"/>
      <c r="W192" s="682"/>
      <c r="X192" s="682"/>
      <c r="Y192" s="682"/>
      <c r="Z192" s="682"/>
      <c r="AA192" s="682"/>
      <c r="AB192" s="682"/>
      <c r="AC192" s="682"/>
      <c r="AD192" s="682"/>
      <c r="AE192" s="682"/>
      <c r="AF192" s="682"/>
      <c r="AG192" s="685"/>
      <c r="AH192" s="72"/>
    </row>
    <row r="193" spans="2:34" ht="39.75" customHeight="1" x14ac:dyDescent="0.25">
      <c r="B193" s="73"/>
      <c r="C193" s="717"/>
      <c r="D193" s="723"/>
      <c r="E193" s="658"/>
      <c r="F193" s="709"/>
      <c r="G193" s="765">
        <v>29</v>
      </c>
      <c r="H193" s="693" t="s">
        <v>391</v>
      </c>
      <c r="I193" s="762"/>
      <c r="J193" s="697" t="s">
        <v>392</v>
      </c>
      <c r="K193" s="114" t="s">
        <v>129</v>
      </c>
      <c r="L193" s="139" t="s">
        <v>393</v>
      </c>
      <c r="M193" s="672" t="s">
        <v>131</v>
      </c>
      <c r="N193" s="674">
        <v>70</v>
      </c>
      <c r="O193" s="675"/>
      <c r="P193" s="98"/>
      <c r="T193" s="71"/>
      <c r="U193" s="678"/>
      <c r="V193" s="681">
        <f>IF($N$193="","",$N$193)</f>
        <v>70</v>
      </c>
      <c r="W193" s="681"/>
      <c r="X193" s="681"/>
      <c r="Y193" s="681">
        <f>IF($N$193="","",$N$193)</f>
        <v>70</v>
      </c>
      <c r="Z193" s="681"/>
      <c r="AA193" s="681"/>
      <c r="AB193" s="681"/>
      <c r="AC193" s="681"/>
      <c r="AD193" s="681"/>
      <c r="AE193" s="681">
        <f>IF($N$193="","",$N$193)</f>
        <v>70</v>
      </c>
      <c r="AF193" s="681"/>
      <c r="AG193" s="681">
        <f>IF($N$193="","",$N$193)</f>
        <v>70</v>
      </c>
      <c r="AH193" s="72"/>
    </row>
    <row r="194" spans="2:34" ht="39.75" customHeight="1" x14ac:dyDescent="0.25">
      <c r="B194" s="73"/>
      <c r="C194" s="717"/>
      <c r="D194" s="723"/>
      <c r="E194" s="658"/>
      <c r="F194" s="709"/>
      <c r="G194" s="662"/>
      <c r="H194" s="666"/>
      <c r="I194" s="763"/>
      <c r="J194" s="670"/>
      <c r="K194" s="104" t="s">
        <v>132</v>
      </c>
      <c r="L194" s="140" t="s">
        <v>394</v>
      </c>
      <c r="M194" s="659"/>
      <c r="N194" s="712"/>
      <c r="O194" s="676"/>
      <c r="P194" s="98"/>
      <c r="T194" s="71"/>
      <c r="U194" s="679"/>
      <c r="V194" s="682"/>
      <c r="W194" s="682"/>
      <c r="X194" s="682"/>
      <c r="Y194" s="682"/>
      <c r="Z194" s="682"/>
      <c r="AA194" s="682"/>
      <c r="AB194" s="682"/>
      <c r="AC194" s="682"/>
      <c r="AD194" s="682"/>
      <c r="AE194" s="682"/>
      <c r="AF194" s="682"/>
      <c r="AG194" s="682"/>
      <c r="AH194" s="72"/>
    </row>
    <row r="195" spans="2:34" ht="39.75" customHeight="1" x14ac:dyDescent="0.25">
      <c r="B195" s="73"/>
      <c r="C195" s="717"/>
      <c r="D195" s="723"/>
      <c r="E195" s="658"/>
      <c r="F195" s="709"/>
      <c r="G195" s="662"/>
      <c r="H195" s="666"/>
      <c r="I195" s="763"/>
      <c r="J195" s="670"/>
      <c r="K195" s="104" t="s">
        <v>134</v>
      </c>
      <c r="L195" s="140" t="s">
        <v>395</v>
      </c>
      <c r="M195" s="659"/>
      <c r="N195" s="712"/>
      <c r="O195" s="676"/>
      <c r="P195" s="98"/>
      <c r="T195" s="71"/>
      <c r="U195" s="679"/>
      <c r="V195" s="682"/>
      <c r="W195" s="682"/>
      <c r="X195" s="682"/>
      <c r="Y195" s="682"/>
      <c r="Z195" s="682"/>
      <c r="AA195" s="682"/>
      <c r="AB195" s="682"/>
      <c r="AC195" s="682"/>
      <c r="AD195" s="682"/>
      <c r="AE195" s="682"/>
      <c r="AF195" s="682"/>
      <c r="AG195" s="682"/>
      <c r="AH195" s="72"/>
    </row>
    <row r="196" spans="2:34" ht="39.75" customHeight="1" x14ac:dyDescent="0.25">
      <c r="B196" s="73"/>
      <c r="C196" s="717"/>
      <c r="D196" s="723"/>
      <c r="E196" s="658"/>
      <c r="F196" s="709"/>
      <c r="G196" s="662"/>
      <c r="H196" s="666"/>
      <c r="I196" s="763"/>
      <c r="J196" s="670"/>
      <c r="K196" s="104" t="s">
        <v>136</v>
      </c>
      <c r="L196" s="140" t="s">
        <v>396</v>
      </c>
      <c r="M196" s="659"/>
      <c r="N196" s="712"/>
      <c r="O196" s="676"/>
      <c r="P196" s="98"/>
      <c r="T196" s="71"/>
      <c r="U196" s="679"/>
      <c r="V196" s="682"/>
      <c r="W196" s="682"/>
      <c r="X196" s="682"/>
      <c r="Y196" s="682"/>
      <c r="Z196" s="682"/>
      <c r="AA196" s="682"/>
      <c r="AB196" s="682"/>
      <c r="AC196" s="682"/>
      <c r="AD196" s="682"/>
      <c r="AE196" s="682"/>
      <c r="AF196" s="682"/>
      <c r="AG196" s="682"/>
      <c r="AH196" s="72"/>
    </row>
    <row r="197" spans="2:34" ht="39.75" customHeight="1" x14ac:dyDescent="0.25">
      <c r="B197" s="73"/>
      <c r="C197" s="717"/>
      <c r="D197" s="723"/>
      <c r="E197" s="658"/>
      <c r="F197" s="709"/>
      <c r="G197" s="662"/>
      <c r="H197" s="666"/>
      <c r="I197" s="763"/>
      <c r="J197" s="670"/>
      <c r="K197" s="112" t="s">
        <v>138</v>
      </c>
      <c r="L197" s="141" t="s">
        <v>397</v>
      </c>
      <c r="M197" s="703"/>
      <c r="N197" s="740"/>
      <c r="O197" s="706"/>
      <c r="P197" s="98"/>
      <c r="T197" s="71"/>
      <c r="U197" s="679"/>
      <c r="V197" s="682"/>
      <c r="W197" s="682"/>
      <c r="X197" s="682"/>
      <c r="Y197" s="682"/>
      <c r="Z197" s="682"/>
      <c r="AA197" s="682"/>
      <c r="AB197" s="682"/>
      <c r="AC197" s="682"/>
      <c r="AD197" s="682"/>
      <c r="AE197" s="682"/>
      <c r="AF197" s="682"/>
      <c r="AG197" s="682"/>
      <c r="AH197" s="72"/>
    </row>
    <row r="198" spans="2:34" ht="39.75" customHeight="1" x14ac:dyDescent="0.25">
      <c r="B198" s="73"/>
      <c r="C198" s="717"/>
      <c r="D198" s="723"/>
      <c r="E198" s="658"/>
      <c r="F198" s="709"/>
      <c r="G198" s="765">
        <v>30</v>
      </c>
      <c r="H198" s="693" t="s">
        <v>398</v>
      </c>
      <c r="I198" s="762"/>
      <c r="J198" s="697" t="s">
        <v>399</v>
      </c>
      <c r="K198" s="114" t="s">
        <v>129</v>
      </c>
      <c r="L198" s="142" t="s">
        <v>400</v>
      </c>
      <c r="M198" s="672" t="s">
        <v>131</v>
      </c>
      <c r="N198" s="674">
        <v>80</v>
      </c>
      <c r="O198" s="675"/>
      <c r="P198" s="98"/>
      <c r="T198" s="71"/>
      <c r="U198" s="678"/>
      <c r="V198" s="681"/>
      <c r="W198" s="681">
        <f>IF($N$198="","",$N$198)</f>
        <v>80</v>
      </c>
      <c r="X198" s="681"/>
      <c r="Y198" s="681">
        <f>IF($N$198="","",$N$198)</f>
        <v>80</v>
      </c>
      <c r="Z198" s="681">
        <f>IF($N$198="","",$N$198)</f>
        <v>80</v>
      </c>
      <c r="AA198" s="681"/>
      <c r="AB198" s="681">
        <f>IF($N$198="","",$N$198)</f>
        <v>80</v>
      </c>
      <c r="AC198" s="681"/>
      <c r="AD198" s="681"/>
      <c r="AE198" s="681"/>
      <c r="AF198" s="681"/>
      <c r="AG198" s="681">
        <f>IF($N$198="","",$N$198)</f>
        <v>80</v>
      </c>
      <c r="AH198" s="72"/>
    </row>
    <row r="199" spans="2:34" ht="39.75" customHeight="1" x14ac:dyDescent="0.25">
      <c r="B199" s="73"/>
      <c r="C199" s="717"/>
      <c r="D199" s="723"/>
      <c r="E199" s="658"/>
      <c r="F199" s="709"/>
      <c r="G199" s="662"/>
      <c r="H199" s="666"/>
      <c r="I199" s="763"/>
      <c r="J199" s="670"/>
      <c r="K199" s="104" t="s">
        <v>132</v>
      </c>
      <c r="L199" s="140" t="s">
        <v>401</v>
      </c>
      <c r="M199" s="659"/>
      <c r="N199" s="712"/>
      <c r="O199" s="676"/>
      <c r="P199" s="98"/>
      <c r="T199" s="71"/>
      <c r="U199" s="679"/>
      <c r="V199" s="682"/>
      <c r="W199" s="682"/>
      <c r="X199" s="682"/>
      <c r="Y199" s="682"/>
      <c r="Z199" s="682"/>
      <c r="AA199" s="682"/>
      <c r="AB199" s="682"/>
      <c r="AC199" s="682"/>
      <c r="AD199" s="682"/>
      <c r="AE199" s="682"/>
      <c r="AF199" s="682"/>
      <c r="AG199" s="682"/>
      <c r="AH199" s="72"/>
    </row>
    <row r="200" spans="2:34" ht="39.75" customHeight="1" x14ac:dyDescent="0.25">
      <c r="B200" s="73"/>
      <c r="C200" s="717"/>
      <c r="D200" s="723"/>
      <c r="E200" s="658"/>
      <c r="F200" s="709"/>
      <c r="G200" s="662"/>
      <c r="H200" s="666"/>
      <c r="I200" s="763"/>
      <c r="J200" s="670"/>
      <c r="K200" s="104" t="s">
        <v>134</v>
      </c>
      <c r="L200" s="140" t="s">
        <v>402</v>
      </c>
      <c r="M200" s="659"/>
      <c r="N200" s="712"/>
      <c r="O200" s="676"/>
      <c r="P200" s="98"/>
      <c r="T200" s="71"/>
      <c r="U200" s="679"/>
      <c r="V200" s="682"/>
      <c r="W200" s="682"/>
      <c r="X200" s="682"/>
      <c r="Y200" s="682"/>
      <c r="Z200" s="682"/>
      <c r="AA200" s="682"/>
      <c r="AB200" s="682"/>
      <c r="AC200" s="682"/>
      <c r="AD200" s="682"/>
      <c r="AE200" s="682"/>
      <c r="AF200" s="682"/>
      <c r="AG200" s="682"/>
      <c r="AH200" s="72"/>
    </row>
    <row r="201" spans="2:34" ht="39.75" customHeight="1" x14ac:dyDescent="0.25">
      <c r="B201" s="73"/>
      <c r="C201" s="717"/>
      <c r="D201" s="723"/>
      <c r="E201" s="658"/>
      <c r="F201" s="709"/>
      <c r="G201" s="662"/>
      <c r="H201" s="666"/>
      <c r="I201" s="763"/>
      <c r="J201" s="670"/>
      <c r="K201" s="104" t="s">
        <v>136</v>
      </c>
      <c r="L201" s="140" t="s">
        <v>403</v>
      </c>
      <c r="M201" s="659"/>
      <c r="N201" s="712"/>
      <c r="O201" s="676"/>
      <c r="P201" s="98"/>
      <c r="T201" s="71"/>
      <c r="U201" s="679"/>
      <c r="V201" s="682"/>
      <c r="W201" s="682"/>
      <c r="X201" s="682"/>
      <c r="Y201" s="682"/>
      <c r="Z201" s="682"/>
      <c r="AA201" s="682"/>
      <c r="AB201" s="682"/>
      <c r="AC201" s="682"/>
      <c r="AD201" s="682"/>
      <c r="AE201" s="682"/>
      <c r="AF201" s="682"/>
      <c r="AG201" s="682"/>
      <c r="AH201" s="72"/>
    </row>
    <row r="202" spans="2:34" ht="39.75" customHeight="1" x14ac:dyDescent="0.25">
      <c r="B202" s="73"/>
      <c r="C202" s="717"/>
      <c r="D202" s="723"/>
      <c r="E202" s="658"/>
      <c r="F202" s="709"/>
      <c r="G202" s="663"/>
      <c r="H202" s="667"/>
      <c r="I202" s="764"/>
      <c r="J202" s="671"/>
      <c r="K202" s="104" t="s">
        <v>138</v>
      </c>
      <c r="L202" s="140" t="s">
        <v>404</v>
      </c>
      <c r="M202" s="703"/>
      <c r="N202" s="740"/>
      <c r="O202" s="706"/>
      <c r="P202" s="98"/>
      <c r="T202" s="71"/>
      <c r="U202" s="679"/>
      <c r="V202" s="682"/>
      <c r="W202" s="682"/>
      <c r="X202" s="682"/>
      <c r="Y202" s="682"/>
      <c r="Z202" s="682"/>
      <c r="AA202" s="682"/>
      <c r="AB202" s="682"/>
      <c r="AC202" s="682"/>
      <c r="AD202" s="682"/>
      <c r="AE202" s="682"/>
      <c r="AF202" s="682"/>
      <c r="AG202" s="682"/>
      <c r="AH202" s="72"/>
    </row>
    <row r="203" spans="2:34" ht="39.75" customHeight="1" x14ac:dyDescent="0.25">
      <c r="B203" s="73"/>
      <c r="C203" s="717"/>
      <c r="D203" s="723"/>
      <c r="E203" s="658"/>
      <c r="F203" s="709"/>
      <c r="G203" s="699">
        <v>31</v>
      </c>
      <c r="H203" s="664" t="s">
        <v>405</v>
      </c>
      <c r="I203" s="763"/>
      <c r="J203" s="669" t="s">
        <v>406</v>
      </c>
      <c r="K203" s="111" t="s">
        <v>129</v>
      </c>
      <c r="L203" s="134" t="s">
        <v>407</v>
      </c>
      <c r="M203" s="672" t="s">
        <v>131</v>
      </c>
      <c r="N203" s="674">
        <v>80</v>
      </c>
      <c r="O203" s="675"/>
      <c r="P203" s="98"/>
      <c r="T203" s="71"/>
      <c r="U203" s="678"/>
      <c r="V203" s="681">
        <f>IF($N$203="","",$N$203)</f>
        <v>80</v>
      </c>
      <c r="W203" s="681">
        <f>IF($N$203="","",$N$203)</f>
        <v>80</v>
      </c>
      <c r="X203" s="681"/>
      <c r="Y203" s="681"/>
      <c r="Z203" s="681"/>
      <c r="AA203" s="681"/>
      <c r="AB203" s="681">
        <f>IF($N$203="","",$N$203)</f>
        <v>80</v>
      </c>
      <c r="AC203" s="681"/>
      <c r="AD203" s="681"/>
      <c r="AE203" s="681"/>
      <c r="AF203" s="681"/>
      <c r="AG203" s="681">
        <f>IF($N$203="","",$N$203)</f>
        <v>80</v>
      </c>
      <c r="AH203" s="72"/>
    </row>
    <row r="204" spans="2:34" ht="39.75" customHeight="1" x14ac:dyDescent="0.25">
      <c r="B204" s="73"/>
      <c r="C204" s="717"/>
      <c r="D204" s="723"/>
      <c r="E204" s="659"/>
      <c r="F204" s="660"/>
      <c r="G204" s="691"/>
      <c r="H204" s="666"/>
      <c r="I204" s="763"/>
      <c r="J204" s="670"/>
      <c r="K204" s="104" t="s">
        <v>132</v>
      </c>
      <c r="L204" s="125" t="s">
        <v>408</v>
      </c>
      <c r="M204" s="659"/>
      <c r="N204" s="712"/>
      <c r="O204" s="676"/>
      <c r="P204" s="98"/>
      <c r="T204" s="71"/>
      <c r="U204" s="679"/>
      <c r="V204" s="682"/>
      <c r="W204" s="682"/>
      <c r="X204" s="682"/>
      <c r="Y204" s="682"/>
      <c r="Z204" s="682"/>
      <c r="AA204" s="682"/>
      <c r="AB204" s="682"/>
      <c r="AC204" s="682"/>
      <c r="AD204" s="682"/>
      <c r="AE204" s="682"/>
      <c r="AF204" s="682"/>
      <c r="AG204" s="682"/>
      <c r="AH204" s="72"/>
    </row>
    <row r="205" spans="2:34" ht="39.75" customHeight="1" x14ac:dyDescent="0.25">
      <c r="B205" s="73"/>
      <c r="C205" s="717"/>
      <c r="D205" s="723"/>
      <c r="E205" s="659"/>
      <c r="F205" s="660"/>
      <c r="G205" s="691"/>
      <c r="H205" s="666"/>
      <c r="I205" s="763"/>
      <c r="J205" s="670"/>
      <c r="K205" s="104" t="s">
        <v>134</v>
      </c>
      <c r="L205" s="125" t="s">
        <v>409</v>
      </c>
      <c r="M205" s="659"/>
      <c r="N205" s="712"/>
      <c r="O205" s="676"/>
      <c r="P205" s="98"/>
      <c r="T205" s="71"/>
      <c r="U205" s="679"/>
      <c r="V205" s="682"/>
      <c r="W205" s="682"/>
      <c r="X205" s="682"/>
      <c r="Y205" s="682"/>
      <c r="Z205" s="682"/>
      <c r="AA205" s="682"/>
      <c r="AB205" s="682"/>
      <c r="AC205" s="682"/>
      <c r="AD205" s="682"/>
      <c r="AE205" s="682"/>
      <c r="AF205" s="682"/>
      <c r="AG205" s="682"/>
      <c r="AH205" s="72"/>
    </row>
    <row r="206" spans="2:34" ht="39.75" customHeight="1" x14ac:dyDescent="0.25">
      <c r="B206" s="73"/>
      <c r="C206" s="717"/>
      <c r="D206" s="723"/>
      <c r="E206" s="659"/>
      <c r="F206" s="660"/>
      <c r="G206" s="691"/>
      <c r="H206" s="666"/>
      <c r="I206" s="763"/>
      <c r="J206" s="670"/>
      <c r="K206" s="104" t="s">
        <v>136</v>
      </c>
      <c r="L206" s="125" t="s">
        <v>410</v>
      </c>
      <c r="M206" s="659"/>
      <c r="N206" s="712"/>
      <c r="O206" s="676"/>
      <c r="P206" s="98"/>
      <c r="T206" s="71"/>
      <c r="U206" s="679"/>
      <c r="V206" s="682"/>
      <c r="W206" s="682"/>
      <c r="X206" s="682"/>
      <c r="Y206" s="682"/>
      <c r="Z206" s="682"/>
      <c r="AA206" s="682"/>
      <c r="AB206" s="682"/>
      <c r="AC206" s="682"/>
      <c r="AD206" s="682"/>
      <c r="AE206" s="682"/>
      <c r="AF206" s="682"/>
      <c r="AG206" s="682"/>
      <c r="AH206" s="72"/>
    </row>
    <row r="207" spans="2:34" ht="39.75" customHeight="1" x14ac:dyDescent="0.25">
      <c r="B207" s="73"/>
      <c r="C207" s="717"/>
      <c r="D207" s="723"/>
      <c r="E207" s="673"/>
      <c r="F207" s="689"/>
      <c r="G207" s="692"/>
      <c r="H207" s="695"/>
      <c r="I207" s="766"/>
      <c r="J207" s="698"/>
      <c r="K207" s="109" t="s">
        <v>138</v>
      </c>
      <c r="L207" s="128" t="s">
        <v>411</v>
      </c>
      <c r="M207" s="673"/>
      <c r="N207" s="754"/>
      <c r="O207" s="677"/>
      <c r="P207" s="98"/>
      <c r="T207" s="71"/>
      <c r="U207" s="679"/>
      <c r="V207" s="682"/>
      <c r="W207" s="682"/>
      <c r="X207" s="682"/>
      <c r="Y207" s="682"/>
      <c r="Z207" s="682"/>
      <c r="AA207" s="682"/>
      <c r="AB207" s="682"/>
      <c r="AC207" s="682"/>
      <c r="AD207" s="682"/>
      <c r="AE207" s="682"/>
      <c r="AF207" s="682"/>
      <c r="AG207" s="682"/>
      <c r="AH207" s="72"/>
    </row>
    <row r="208" spans="2:34" ht="39.75" customHeight="1" x14ac:dyDescent="0.25">
      <c r="B208" s="73"/>
      <c r="C208" s="717"/>
      <c r="D208" s="723"/>
      <c r="E208" s="658" t="s">
        <v>359</v>
      </c>
      <c r="F208" s="708">
        <f>IF(SUM(N208:N242)=0,"",AVERAGE(N208:N242))</f>
        <v>88.571428571428569</v>
      </c>
      <c r="G208" s="761">
        <v>32</v>
      </c>
      <c r="H208" s="693" t="s">
        <v>412</v>
      </c>
      <c r="I208" s="762"/>
      <c r="J208" s="697" t="s">
        <v>413</v>
      </c>
      <c r="K208" s="114" t="s">
        <v>129</v>
      </c>
      <c r="L208" s="133" t="s">
        <v>414</v>
      </c>
      <c r="M208" s="702" t="s">
        <v>131</v>
      </c>
      <c r="N208" s="704">
        <v>100</v>
      </c>
      <c r="O208" s="713"/>
      <c r="P208" s="98"/>
      <c r="T208" s="71"/>
      <c r="U208" s="678"/>
      <c r="V208" s="681"/>
      <c r="W208" s="681"/>
      <c r="X208" s="681"/>
      <c r="Y208" s="681"/>
      <c r="Z208" s="681"/>
      <c r="AA208" s="681"/>
      <c r="AB208" s="681"/>
      <c r="AC208" s="681"/>
      <c r="AD208" s="681"/>
      <c r="AE208" s="681">
        <f>IF($N$208="","",$N$208)</f>
        <v>100</v>
      </c>
      <c r="AF208" s="681">
        <f>IF($N$208="","",$N$208)</f>
        <v>100</v>
      </c>
      <c r="AG208" s="684"/>
      <c r="AH208" s="72"/>
    </row>
    <row r="209" spans="2:34" ht="39.75" customHeight="1" x14ac:dyDescent="0.25">
      <c r="B209" s="73"/>
      <c r="C209" s="717"/>
      <c r="D209" s="723"/>
      <c r="E209" s="658"/>
      <c r="F209" s="708"/>
      <c r="G209" s="662"/>
      <c r="H209" s="666"/>
      <c r="I209" s="763"/>
      <c r="J209" s="670"/>
      <c r="K209" s="104" t="s">
        <v>132</v>
      </c>
      <c r="L209" s="125" t="s">
        <v>415</v>
      </c>
      <c r="M209" s="659"/>
      <c r="N209" s="712"/>
      <c r="O209" s="676"/>
      <c r="P209" s="98"/>
      <c r="T209" s="71"/>
      <c r="U209" s="679"/>
      <c r="V209" s="682"/>
      <c r="W209" s="682"/>
      <c r="X209" s="682"/>
      <c r="Y209" s="682"/>
      <c r="Z209" s="682"/>
      <c r="AA209" s="682"/>
      <c r="AB209" s="682"/>
      <c r="AC209" s="682"/>
      <c r="AD209" s="682"/>
      <c r="AE209" s="682"/>
      <c r="AF209" s="682"/>
      <c r="AG209" s="685"/>
      <c r="AH209" s="72"/>
    </row>
    <row r="210" spans="2:34" ht="39.75" customHeight="1" x14ac:dyDescent="0.25">
      <c r="B210" s="73"/>
      <c r="C210" s="717"/>
      <c r="D210" s="723"/>
      <c r="E210" s="658"/>
      <c r="F210" s="708"/>
      <c r="G210" s="662"/>
      <c r="H210" s="666"/>
      <c r="I210" s="763"/>
      <c r="J210" s="670"/>
      <c r="K210" s="104" t="s">
        <v>134</v>
      </c>
      <c r="L210" s="125" t="s">
        <v>416</v>
      </c>
      <c r="M210" s="659"/>
      <c r="N210" s="712"/>
      <c r="O210" s="676"/>
      <c r="P210" s="98"/>
      <c r="T210" s="71"/>
      <c r="U210" s="679"/>
      <c r="V210" s="682"/>
      <c r="W210" s="682"/>
      <c r="X210" s="682"/>
      <c r="Y210" s="682"/>
      <c r="Z210" s="682"/>
      <c r="AA210" s="682"/>
      <c r="AB210" s="682"/>
      <c r="AC210" s="682"/>
      <c r="AD210" s="682"/>
      <c r="AE210" s="682"/>
      <c r="AF210" s="682"/>
      <c r="AG210" s="685"/>
      <c r="AH210" s="72"/>
    </row>
    <row r="211" spans="2:34" ht="39.75" customHeight="1" x14ac:dyDescent="0.25">
      <c r="B211" s="73"/>
      <c r="C211" s="717"/>
      <c r="D211" s="723"/>
      <c r="E211" s="658"/>
      <c r="F211" s="708"/>
      <c r="G211" s="662"/>
      <c r="H211" s="666"/>
      <c r="I211" s="763"/>
      <c r="J211" s="670"/>
      <c r="K211" s="104" t="s">
        <v>136</v>
      </c>
      <c r="L211" s="125" t="s">
        <v>417</v>
      </c>
      <c r="M211" s="659"/>
      <c r="N211" s="712"/>
      <c r="O211" s="676"/>
      <c r="P211" s="98"/>
      <c r="T211" s="71"/>
      <c r="U211" s="679"/>
      <c r="V211" s="682"/>
      <c r="W211" s="682"/>
      <c r="X211" s="682"/>
      <c r="Y211" s="682"/>
      <c r="Z211" s="682"/>
      <c r="AA211" s="682"/>
      <c r="AB211" s="682"/>
      <c r="AC211" s="682"/>
      <c r="AD211" s="682"/>
      <c r="AE211" s="682"/>
      <c r="AF211" s="682"/>
      <c r="AG211" s="685"/>
      <c r="AH211" s="72"/>
    </row>
    <row r="212" spans="2:34" ht="39.75" customHeight="1" x14ac:dyDescent="0.25">
      <c r="B212" s="73"/>
      <c r="C212" s="717"/>
      <c r="D212" s="723"/>
      <c r="E212" s="658"/>
      <c r="F212" s="708"/>
      <c r="G212" s="662"/>
      <c r="H212" s="666"/>
      <c r="I212" s="763"/>
      <c r="J212" s="670"/>
      <c r="K212" s="112" t="s">
        <v>138</v>
      </c>
      <c r="L212" s="132" t="s">
        <v>418</v>
      </c>
      <c r="M212" s="703"/>
      <c r="N212" s="740"/>
      <c r="O212" s="706"/>
      <c r="P212" s="98"/>
      <c r="T212" s="71"/>
      <c r="U212" s="679"/>
      <c r="V212" s="682"/>
      <c r="W212" s="682"/>
      <c r="X212" s="682"/>
      <c r="Y212" s="682"/>
      <c r="Z212" s="682"/>
      <c r="AA212" s="682"/>
      <c r="AB212" s="682"/>
      <c r="AC212" s="682"/>
      <c r="AD212" s="682"/>
      <c r="AE212" s="682"/>
      <c r="AF212" s="682"/>
      <c r="AG212" s="685"/>
      <c r="AH212" s="72"/>
    </row>
    <row r="213" spans="2:34" ht="39.75" customHeight="1" x14ac:dyDescent="0.25">
      <c r="B213" s="73"/>
      <c r="C213" s="717"/>
      <c r="D213" s="723"/>
      <c r="E213" s="658"/>
      <c r="F213" s="709"/>
      <c r="G213" s="765">
        <v>33</v>
      </c>
      <c r="H213" s="693" t="s">
        <v>419</v>
      </c>
      <c r="I213" s="762"/>
      <c r="J213" s="697" t="s">
        <v>420</v>
      </c>
      <c r="K213" s="114" t="s">
        <v>129</v>
      </c>
      <c r="L213" s="139" t="s">
        <v>421</v>
      </c>
      <c r="M213" s="711" t="s">
        <v>209</v>
      </c>
      <c r="N213" s="674">
        <v>80</v>
      </c>
      <c r="O213" s="675"/>
      <c r="P213" s="98"/>
      <c r="T213" s="71"/>
      <c r="U213" s="678"/>
      <c r="V213" s="681"/>
      <c r="W213" s="681"/>
      <c r="X213" s="681"/>
      <c r="Y213" s="681"/>
      <c r="Z213" s="681"/>
      <c r="AA213" s="681"/>
      <c r="AB213" s="681">
        <f>IF($N$213="","",$N$213)</f>
        <v>80</v>
      </c>
      <c r="AC213" s="681"/>
      <c r="AD213" s="681"/>
      <c r="AE213" s="681">
        <f>IF($N$213="","",$N$213)</f>
        <v>80</v>
      </c>
      <c r="AF213" s="681">
        <f>IF($N$213="","",$N$213)</f>
        <v>80</v>
      </c>
      <c r="AG213" s="684"/>
      <c r="AH213" s="72"/>
    </row>
    <row r="214" spans="2:34" ht="39.75" customHeight="1" x14ac:dyDescent="0.25">
      <c r="B214" s="73"/>
      <c r="C214" s="717"/>
      <c r="D214" s="723"/>
      <c r="E214" s="658"/>
      <c r="F214" s="709"/>
      <c r="G214" s="662"/>
      <c r="H214" s="666"/>
      <c r="I214" s="763"/>
      <c r="J214" s="670"/>
      <c r="K214" s="104" t="s">
        <v>132</v>
      </c>
      <c r="L214" s="140" t="s">
        <v>422</v>
      </c>
      <c r="M214" s="659"/>
      <c r="N214" s="712"/>
      <c r="O214" s="676"/>
      <c r="P214" s="98"/>
      <c r="T214" s="71"/>
      <c r="U214" s="679"/>
      <c r="V214" s="682"/>
      <c r="W214" s="682"/>
      <c r="X214" s="682"/>
      <c r="Y214" s="682"/>
      <c r="Z214" s="682"/>
      <c r="AA214" s="682"/>
      <c r="AB214" s="682"/>
      <c r="AC214" s="682"/>
      <c r="AD214" s="682"/>
      <c r="AE214" s="682"/>
      <c r="AF214" s="682"/>
      <c r="AG214" s="685"/>
      <c r="AH214" s="72"/>
    </row>
    <row r="215" spans="2:34" ht="39.75" customHeight="1" x14ac:dyDescent="0.25">
      <c r="B215" s="73"/>
      <c r="C215" s="717"/>
      <c r="D215" s="723"/>
      <c r="E215" s="658"/>
      <c r="F215" s="709"/>
      <c r="G215" s="662"/>
      <c r="H215" s="666"/>
      <c r="I215" s="763"/>
      <c r="J215" s="670"/>
      <c r="K215" s="104" t="s">
        <v>134</v>
      </c>
      <c r="L215" s="140" t="s">
        <v>423</v>
      </c>
      <c r="M215" s="659"/>
      <c r="N215" s="712"/>
      <c r="O215" s="676"/>
      <c r="P215" s="98"/>
      <c r="T215" s="71"/>
      <c r="U215" s="679"/>
      <c r="V215" s="682"/>
      <c r="W215" s="682"/>
      <c r="X215" s="682"/>
      <c r="Y215" s="682"/>
      <c r="Z215" s="682"/>
      <c r="AA215" s="682"/>
      <c r="AB215" s="682"/>
      <c r="AC215" s="682"/>
      <c r="AD215" s="682"/>
      <c r="AE215" s="682"/>
      <c r="AF215" s="682"/>
      <c r="AG215" s="685"/>
      <c r="AH215" s="72"/>
    </row>
    <row r="216" spans="2:34" ht="39.75" customHeight="1" x14ac:dyDescent="0.25">
      <c r="B216" s="73"/>
      <c r="C216" s="717"/>
      <c r="D216" s="723"/>
      <c r="E216" s="658"/>
      <c r="F216" s="709"/>
      <c r="G216" s="662"/>
      <c r="H216" s="666"/>
      <c r="I216" s="763"/>
      <c r="J216" s="670"/>
      <c r="K216" s="104" t="s">
        <v>136</v>
      </c>
      <c r="L216" s="140" t="s">
        <v>424</v>
      </c>
      <c r="M216" s="659"/>
      <c r="N216" s="712"/>
      <c r="O216" s="676"/>
      <c r="P216" s="98"/>
      <c r="T216" s="71"/>
      <c r="U216" s="679"/>
      <c r="V216" s="682"/>
      <c r="W216" s="682"/>
      <c r="X216" s="682"/>
      <c r="Y216" s="682"/>
      <c r="Z216" s="682"/>
      <c r="AA216" s="682"/>
      <c r="AB216" s="682"/>
      <c r="AC216" s="682"/>
      <c r="AD216" s="682"/>
      <c r="AE216" s="682"/>
      <c r="AF216" s="682"/>
      <c r="AG216" s="685"/>
      <c r="AH216" s="72"/>
    </row>
    <row r="217" spans="2:34" ht="39.75" customHeight="1" x14ac:dyDescent="0.25">
      <c r="B217" s="73"/>
      <c r="C217" s="717"/>
      <c r="D217" s="723"/>
      <c r="E217" s="658"/>
      <c r="F217" s="709"/>
      <c r="G217" s="662"/>
      <c r="H217" s="666"/>
      <c r="I217" s="763"/>
      <c r="J217" s="670"/>
      <c r="K217" s="112" t="s">
        <v>138</v>
      </c>
      <c r="L217" s="140" t="s">
        <v>425</v>
      </c>
      <c r="M217" s="703"/>
      <c r="N217" s="740"/>
      <c r="O217" s="706"/>
      <c r="P217" s="98"/>
      <c r="T217" s="71"/>
      <c r="U217" s="679"/>
      <c r="V217" s="682"/>
      <c r="W217" s="682"/>
      <c r="X217" s="682"/>
      <c r="Y217" s="682"/>
      <c r="Z217" s="682"/>
      <c r="AA217" s="682"/>
      <c r="AB217" s="682"/>
      <c r="AC217" s="682"/>
      <c r="AD217" s="682"/>
      <c r="AE217" s="682"/>
      <c r="AF217" s="682"/>
      <c r="AG217" s="685"/>
      <c r="AH217" s="72"/>
    </row>
    <row r="218" spans="2:34" ht="39.75" customHeight="1" x14ac:dyDescent="0.25">
      <c r="B218" s="73"/>
      <c r="C218" s="717"/>
      <c r="D218" s="723"/>
      <c r="E218" s="658"/>
      <c r="F218" s="709"/>
      <c r="G218" s="765">
        <v>34</v>
      </c>
      <c r="H218" s="693" t="s">
        <v>426</v>
      </c>
      <c r="I218" s="762"/>
      <c r="J218" s="697" t="s">
        <v>427</v>
      </c>
      <c r="K218" s="114" t="s">
        <v>129</v>
      </c>
      <c r="L218" s="135" t="s">
        <v>428</v>
      </c>
      <c r="M218" s="672" t="s">
        <v>209</v>
      </c>
      <c r="N218" s="674">
        <v>90</v>
      </c>
      <c r="O218" s="675"/>
      <c r="P218" s="98"/>
      <c r="T218" s="71"/>
      <c r="U218" s="678"/>
      <c r="V218" s="681"/>
      <c r="W218" s="681">
        <f>IF($N$218="","",$N$218)</f>
        <v>90</v>
      </c>
      <c r="X218" s="681"/>
      <c r="Y218" s="681"/>
      <c r="Z218" s="681"/>
      <c r="AA218" s="681"/>
      <c r="AB218" s="681">
        <f>IF($N$218="","",$N$218)</f>
        <v>90</v>
      </c>
      <c r="AC218" s="681"/>
      <c r="AD218" s="681">
        <f t="shared" ref="AD218:AG218" si="2">IF($N$218="","",$N$218)</f>
        <v>90</v>
      </c>
      <c r="AE218" s="681">
        <f t="shared" si="2"/>
        <v>90</v>
      </c>
      <c r="AF218" s="681">
        <f t="shared" si="2"/>
        <v>90</v>
      </c>
      <c r="AG218" s="681">
        <f t="shared" si="2"/>
        <v>90</v>
      </c>
      <c r="AH218" s="72"/>
    </row>
    <row r="219" spans="2:34" ht="39.75" customHeight="1" x14ac:dyDescent="0.25">
      <c r="B219" s="73"/>
      <c r="C219" s="717"/>
      <c r="D219" s="723"/>
      <c r="E219" s="658"/>
      <c r="F219" s="709"/>
      <c r="G219" s="662"/>
      <c r="H219" s="666"/>
      <c r="I219" s="763"/>
      <c r="J219" s="670"/>
      <c r="K219" s="104" t="s">
        <v>132</v>
      </c>
      <c r="L219" s="125" t="s">
        <v>429</v>
      </c>
      <c r="M219" s="659"/>
      <c r="N219" s="712"/>
      <c r="O219" s="676"/>
      <c r="P219" s="98"/>
      <c r="T219" s="71"/>
      <c r="U219" s="679"/>
      <c r="V219" s="682"/>
      <c r="W219" s="682"/>
      <c r="X219" s="682"/>
      <c r="Y219" s="682"/>
      <c r="Z219" s="682"/>
      <c r="AA219" s="682"/>
      <c r="AB219" s="682"/>
      <c r="AC219" s="682"/>
      <c r="AD219" s="682"/>
      <c r="AE219" s="682"/>
      <c r="AF219" s="682"/>
      <c r="AG219" s="682"/>
      <c r="AH219" s="72"/>
    </row>
    <row r="220" spans="2:34" ht="39.75" customHeight="1" x14ac:dyDescent="0.25">
      <c r="B220" s="73"/>
      <c r="C220" s="717"/>
      <c r="D220" s="723"/>
      <c r="E220" s="658"/>
      <c r="F220" s="709"/>
      <c r="G220" s="662"/>
      <c r="H220" s="666"/>
      <c r="I220" s="763"/>
      <c r="J220" s="670"/>
      <c r="K220" s="104" t="s">
        <v>134</v>
      </c>
      <c r="L220" s="125" t="s">
        <v>430</v>
      </c>
      <c r="M220" s="659"/>
      <c r="N220" s="712"/>
      <c r="O220" s="676"/>
      <c r="P220" s="98"/>
      <c r="T220" s="71"/>
      <c r="U220" s="679"/>
      <c r="V220" s="682"/>
      <c r="W220" s="682"/>
      <c r="X220" s="682"/>
      <c r="Y220" s="682"/>
      <c r="Z220" s="682"/>
      <c r="AA220" s="682"/>
      <c r="AB220" s="682"/>
      <c r="AC220" s="682"/>
      <c r="AD220" s="682"/>
      <c r="AE220" s="682"/>
      <c r="AF220" s="682"/>
      <c r="AG220" s="682"/>
      <c r="AH220" s="72"/>
    </row>
    <row r="221" spans="2:34" ht="39.75" customHeight="1" x14ac:dyDescent="0.25">
      <c r="B221" s="73"/>
      <c r="C221" s="717"/>
      <c r="D221" s="723"/>
      <c r="E221" s="658"/>
      <c r="F221" s="709"/>
      <c r="G221" s="662"/>
      <c r="H221" s="666"/>
      <c r="I221" s="763"/>
      <c r="J221" s="670"/>
      <c r="K221" s="104" t="s">
        <v>136</v>
      </c>
      <c r="L221" s="125" t="s">
        <v>431</v>
      </c>
      <c r="M221" s="659"/>
      <c r="N221" s="712"/>
      <c r="O221" s="676"/>
      <c r="P221" s="98"/>
      <c r="T221" s="71"/>
      <c r="U221" s="679"/>
      <c r="V221" s="682"/>
      <c r="W221" s="682"/>
      <c r="X221" s="682"/>
      <c r="Y221" s="682"/>
      <c r="Z221" s="682"/>
      <c r="AA221" s="682"/>
      <c r="AB221" s="682"/>
      <c r="AC221" s="682"/>
      <c r="AD221" s="682"/>
      <c r="AE221" s="682"/>
      <c r="AF221" s="682"/>
      <c r="AG221" s="682"/>
      <c r="AH221" s="72"/>
    </row>
    <row r="222" spans="2:34" ht="39.75" customHeight="1" x14ac:dyDescent="0.25">
      <c r="B222" s="73"/>
      <c r="C222" s="717"/>
      <c r="D222" s="723"/>
      <c r="E222" s="658"/>
      <c r="F222" s="709"/>
      <c r="G222" s="662"/>
      <c r="H222" s="666"/>
      <c r="I222" s="763"/>
      <c r="J222" s="670"/>
      <c r="K222" s="112" t="s">
        <v>138</v>
      </c>
      <c r="L222" s="132" t="s">
        <v>432</v>
      </c>
      <c r="M222" s="703"/>
      <c r="N222" s="740"/>
      <c r="O222" s="706"/>
      <c r="P222" s="98"/>
      <c r="T222" s="71"/>
      <c r="U222" s="679"/>
      <c r="V222" s="682"/>
      <c r="W222" s="682"/>
      <c r="X222" s="682"/>
      <c r="Y222" s="682"/>
      <c r="Z222" s="682"/>
      <c r="AA222" s="682"/>
      <c r="AB222" s="682"/>
      <c r="AC222" s="682"/>
      <c r="AD222" s="682"/>
      <c r="AE222" s="682"/>
      <c r="AF222" s="682"/>
      <c r="AG222" s="682"/>
      <c r="AH222" s="72"/>
    </row>
    <row r="223" spans="2:34" ht="39.75" customHeight="1" x14ac:dyDescent="0.25">
      <c r="B223" s="73"/>
      <c r="C223" s="717"/>
      <c r="D223" s="723"/>
      <c r="E223" s="658"/>
      <c r="F223" s="709"/>
      <c r="G223" s="761">
        <v>35</v>
      </c>
      <c r="H223" s="693" t="s">
        <v>433</v>
      </c>
      <c r="I223" s="762"/>
      <c r="J223" s="697" t="s">
        <v>434</v>
      </c>
      <c r="K223" s="114" t="s">
        <v>129</v>
      </c>
      <c r="L223" s="142" t="s">
        <v>435</v>
      </c>
      <c r="M223" s="672" t="s">
        <v>209</v>
      </c>
      <c r="N223" s="674">
        <v>100</v>
      </c>
      <c r="O223" s="675"/>
      <c r="P223" s="98"/>
      <c r="T223" s="71"/>
      <c r="U223" s="678"/>
      <c r="V223" s="681"/>
      <c r="W223" s="681">
        <f>IF($N$223="","",$N$223)</f>
        <v>100</v>
      </c>
      <c r="X223" s="681"/>
      <c r="Y223" s="681">
        <f>IF($N$223="","",$N$223)</f>
        <v>100</v>
      </c>
      <c r="Z223" s="681"/>
      <c r="AA223" s="681"/>
      <c r="AB223" s="681"/>
      <c r="AC223" s="681"/>
      <c r="AD223" s="681"/>
      <c r="AE223" s="681">
        <f>IF($N$223="","",$N$223)</f>
        <v>100</v>
      </c>
      <c r="AF223" s="681"/>
      <c r="AG223" s="684"/>
      <c r="AH223" s="72"/>
    </row>
    <row r="224" spans="2:34" ht="39.75" customHeight="1" x14ac:dyDescent="0.25">
      <c r="B224" s="73"/>
      <c r="C224" s="717"/>
      <c r="D224" s="723"/>
      <c r="E224" s="658"/>
      <c r="F224" s="709"/>
      <c r="G224" s="662"/>
      <c r="H224" s="666"/>
      <c r="I224" s="763"/>
      <c r="J224" s="670"/>
      <c r="K224" s="104" t="s">
        <v>132</v>
      </c>
      <c r="L224" s="140" t="s">
        <v>436</v>
      </c>
      <c r="M224" s="659"/>
      <c r="N224" s="712"/>
      <c r="O224" s="676"/>
      <c r="P224" s="98"/>
      <c r="T224" s="71"/>
      <c r="U224" s="679"/>
      <c r="V224" s="682"/>
      <c r="W224" s="682"/>
      <c r="X224" s="682"/>
      <c r="Y224" s="682"/>
      <c r="Z224" s="682"/>
      <c r="AA224" s="682"/>
      <c r="AB224" s="682"/>
      <c r="AC224" s="682"/>
      <c r="AD224" s="682"/>
      <c r="AE224" s="682"/>
      <c r="AF224" s="682"/>
      <c r="AG224" s="685"/>
      <c r="AH224" s="72"/>
    </row>
    <row r="225" spans="2:34" ht="39.75" customHeight="1" x14ac:dyDescent="0.25">
      <c r="B225" s="73"/>
      <c r="C225" s="717"/>
      <c r="D225" s="723"/>
      <c r="E225" s="658"/>
      <c r="F225" s="709"/>
      <c r="G225" s="662"/>
      <c r="H225" s="666"/>
      <c r="I225" s="763"/>
      <c r="J225" s="670"/>
      <c r="K225" s="104" t="s">
        <v>134</v>
      </c>
      <c r="L225" s="140" t="s">
        <v>437</v>
      </c>
      <c r="M225" s="659"/>
      <c r="N225" s="712"/>
      <c r="O225" s="676"/>
      <c r="P225" s="98"/>
      <c r="T225" s="71"/>
      <c r="U225" s="679"/>
      <c r="V225" s="682"/>
      <c r="W225" s="682"/>
      <c r="X225" s="682"/>
      <c r="Y225" s="682"/>
      <c r="Z225" s="682"/>
      <c r="AA225" s="682"/>
      <c r="AB225" s="682"/>
      <c r="AC225" s="682"/>
      <c r="AD225" s="682"/>
      <c r="AE225" s="682"/>
      <c r="AF225" s="682"/>
      <c r="AG225" s="685"/>
      <c r="AH225" s="72"/>
    </row>
    <row r="226" spans="2:34" ht="39.75" customHeight="1" x14ac:dyDescent="0.25">
      <c r="B226" s="73"/>
      <c r="C226" s="717"/>
      <c r="D226" s="723"/>
      <c r="E226" s="658"/>
      <c r="F226" s="709"/>
      <c r="G226" s="662"/>
      <c r="H226" s="666"/>
      <c r="I226" s="763"/>
      <c r="J226" s="670"/>
      <c r="K226" s="104" t="s">
        <v>136</v>
      </c>
      <c r="L226" s="140" t="s">
        <v>438</v>
      </c>
      <c r="M226" s="659"/>
      <c r="N226" s="712"/>
      <c r="O226" s="676"/>
      <c r="P226" s="98"/>
      <c r="T226" s="71"/>
      <c r="U226" s="679"/>
      <c r="V226" s="682"/>
      <c r="W226" s="682"/>
      <c r="X226" s="682"/>
      <c r="Y226" s="682"/>
      <c r="Z226" s="682"/>
      <c r="AA226" s="682"/>
      <c r="AB226" s="682"/>
      <c r="AC226" s="682"/>
      <c r="AD226" s="682"/>
      <c r="AE226" s="682"/>
      <c r="AF226" s="682"/>
      <c r="AG226" s="685"/>
      <c r="AH226" s="72"/>
    </row>
    <row r="227" spans="2:34" ht="39.75" customHeight="1" x14ac:dyDescent="0.25">
      <c r="B227" s="73"/>
      <c r="C227" s="717"/>
      <c r="D227" s="723"/>
      <c r="E227" s="658"/>
      <c r="F227" s="709"/>
      <c r="G227" s="663"/>
      <c r="H227" s="667"/>
      <c r="I227" s="764"/>
      <c r="J227" s="671"/>
      <c r="K227" s="104" t="s">
        <v>138</v>
      </c>
      <c r="L227" s="140" t="s">
        <v>439</v>
      </c>
      <c r="M227" s="703"/>
      <c r="N227" s="740"/>
      <c r="O227" s="706"/>
      <c r="P227" s="98"/>
      <c r="T227" s="71"/>
      <c r="U227" s="679"/>
      <c r="V227" s="682"/>
      <c r="W227" s="682"/>
      <c r="X227" s="682"/>
      <c r="Y227" s="682"/>
      <c r="Z227" s="682"/>
      <c r="AA227" s="682"/>
      <c r="AB227" s="682"/>
      <c r="AC227" s="682"/>
      <c r="AD227" s="682"/>
      <c r="AE227" s="682"/>
      <c r="AF227" s="682"/>
      <c r="AG227" s="685"/>
      <c r="AH227" s="72"/>
    </row>
    <row r="228" spans="2:34" ht="39.75" customHeight="1" x14ac:dyDescent="0.25">
      <c r="B228" s="73"/>
      <c r="C228" s="717"/>
      <c r="D228" s="723"/>
      <c r="E228" s="658"/>
      <c r="F228" s="709"/>
      <c r="G228" s="734"/>
      <c r="H228" s="714" t="s">
        <v>440</v>
      </c>
      <c r="I228" s="755" t="s">
        <v>441</v>
      </c>
      <c r="J228" s="758" t="s">
        <v>168</v>
      </c>
      <c r="K228" s="111" t="s">
        <v>129</v>
      </c>
      <c r="L228" s="134" t="s">
        <v>442</v>
      </c>
      <c r="M228" s="672" t="s">
        <v>209</v>
      </c>
      <c r="N228" s="674">
        <v>70</v>
      </c>
      <c r="O228" s="675"/>
      <c r="P228" s="98"/>
      <c r="T228" s="71"/>
      <c r="U228" s="678"/>
      <c r="V228" s="681"/>
      <c r="W228" s="681"/>
      <c r="X228" s="681"/>
      <c r="Y228" s="681"/>
      <c r="Z228" s="681"/>
      <c r="AA228" s="681"/>
      <c r="AB228" s="681"/>
      <c r="AC228" s="681"/>
      <c r="AD228" s="681"/>
      <c r="AE228" s="681">
        <f>IF($N$228="","",$N$228)</f>
        <v>70</v>
      </c>
      <c r="AF228" s="681">
        <f>IF($N$228="","",$N$228)</f>
        <v>70</v>
      </c>
      <c r="AG228" s="684"/>
      <c r="AH228" s="72"/>
    </row>
    <row r="229" spans="2:34" ht="39.75" customHeight="1" x14ac:dyDescent="0.25">
      <c r="B229" s="73"/>
      <c r="C229" s="717"/>
      <c r="D229" s="723"/>
      <c r="E229" s="658"/>
      <c r="F229" s="709"/>
      <c r="G229" s="735"/>
      <c r="H229" s="691"/>
      <c r="I229" s="756"/>
      <c r="J229" s="759"/>
      <c r="K229" s="104" t="s">
        <v>132</v>
      </c>
      <c r="L229" s="125" t="s">
        <v>443</v>
      </c>
      <c r="M229" s="659"/>
      <c r="N229" s="712"/>
      <c r="O229" s="676"/>
      <c r="P229" s="98"/>
      <c r="T229" s="71"/>
      <c r="U229" s="679"/>
      <c r="V229" s="682"/>
      <c r="W229" s="682"/>
      <c r="X229" s="682"/>
      <c r="Y229" s="682"/>
      <c r="Z229" s="682"/>
      <c r="AA229" s="682"/>
      <c r="AB229" s="682"/>
      <c r="AC229" s="682"/>
      <c r="AD229" s="682"/>
      <c r="AE229" s="682"/>
      <c r="AF229" s="682"/>
      <c r="AG229" s="685"/>
      <c r="AH229" s="72"/>
    </row>
    <row r="230" spans="2:34" ht="39.75" customHeight="1" x14ac:dyDescent="0.25">
      <c r="B230" s="73"/>
      <c r="C230" s="717"/>
      <c r="D230" s="723"/>
      <c r="E230" s="658"/>
      <c r="F230" s="709"/>
      <c r="G230" s="735"/>
      <c r="H230" s="691"/>
      <c r="I230" s="756"/>
      <c r="J230" s="759"/>
      <c r="K230" s="104" t="s">
        <v>134</v>
      </c>
      <c r="L230" s="125" t="s">
        <v>444</v>
      </c>
      <c r="M230" s="659"/>
      <c r="N230" s="712"/>
      <c r="O230" s="676"/>
      <c r="P230" s="98"/>
      <c r="T230" s="71"/>
      <c r="U230" s="679"/>
      <c r="V230" s="682"/>
      <c r="W230" s="682"/>
      <c r="X230" s="682"/>
      <c r="Y230" s="682"/>
      <c r="Z230" s="682"/>
      <c r="AA230" s="682"/>
      <c r="AB230" s="682"/>
      <c r="AC230" s="682"/>
      <c r="AD230" s="682"/>
      <c r="AE230" s="682"/>
      <c r="AF230" s="682"/>
      <c r="AG230" s="685"/>
      <c r="AH230" s="72"/>
    </row>
    <row r="231" spans="2:34" ht="39.75" customHeight="1" x14ac:dyDescent="0.25">
      <c r="B231" s="73"/>
      <c r="C231" s="717"/>
      <c r="D231" s="723"/>
      <c r="E231" s="658"/>
      <c r="F231" s="709"/>
      <c r="G231" s="735"/>
      <c r="H231" s="691"/>
      <c r="I231" s="756"/>
      <c r="J231" s="759"/>
      <c r="K231" s="104" t="s">
        <v>136</v>
      </c>
      <c r="L231" s="125" t="s">
        <v>445</v>
      </c>
      <c r="M231" s="659"/>
      <c r="N231" s="712"/>
      <c r="O231" s="676"/>
      <c r="P231" s="98"/>
      <c r="T231" s="71"/>
      <c r="U231" s="679"/>
      <c r="V231" s="682"/>
      <c r="W231" s="682"/>
      <c r="X231" s="682"/>
      <c r="Y231" s="682"/>
      <c r="Z231" s="682"/>
      <c r="AA231" s="682"/>
      <c r="AB231" s="682"/>
      <c r="AC231" s="682"/>
      <c r="AD231" s="682"/>
      <c r="AE231" s="682"/>
      <c r="AF231" s="682"/>
      <c r="AG231" s="685"/>
      <c r="AH231" s="72"/>
    </row>
    <row r="232" spans="2:34" ht="39.75" customHeight="1" x14ac:dyDescent="0.25">
      <c r="B232" s="73"/>
      <c r="C232" s="717"/>
      <c r="D232" s="723"/>
      <c r="E232" s="658"/>
      <c r="F232" s="709"/>
      <c r="G232" s="736"/>
      <c r="H232" s="710"/>
      <c r="I232" s="757"/>
      <c r="J232" s="760"/>
      <c r="K232" s="104" t="s">
        <v>138</v>
      </c>
      <c r="L232" s="125" t="s">
        <v>446</v>
      </c>
      <c r="M232" s="703"/>
      <c r="N232" s="740"/>
      <c r="O232" s="706"/>
      <c r="P232" s="98"/>
      <c r="T232" s="71"/>
      <c r="U232" s="679"/>
      <c r="V232" s="682"/>
      <c r="W232" s="682"/>
      <c r="X232" s="682"/>
      <c r="Y232" s="682"/>
      <c r="Z232" s="682"/>
      <c r="AA232" s="682"/>
      <c r="AB232" s="682"/>
      <c r="AC232" s="682"/>
      <c r="AD232" s="682"/>
      <c r="AE232" s="682"/>
      <c r="AF232" s="682"/>
      <c r="AG232" s="685"/>
      <c r="AH232" s="72"/>
    </row>
    <row r="233" spans="2:34" ht="39.75" customHeight="1" x14ac:dyDescent="0.25">
      <c r="B233" s="73"/>
      <c r="C233" s="717"/>
      <c r="D233" s="723"/>
      <c r="E233" s="658"/>
      <c r="F233" s="709"/>
      <c r="G233" s="734"/>
      <c r="H233" s="714" t="s">
        <v>447</v>
      </c>
      <c r="I233" s="737" t="s">
        <v>448</v>
      </c>
      <c r="J233" s="715" t="s">
        <v>168</v>
      </c>
      <c r="K233" s="104" t="s">
        <v>129</v>
      </c>
      <c r="L233" s="125" t="s">
        <v>442</v>
      </c>
      <c r="M233" s="672" t="s">
        <v>209</v>
      </c>
      <c r="N233" s="674">
        <v>80</v>
      </c>
      <c r="O233" s="675"/>
      <c r="P233" s="98"/>
      <c r="T233" s="71"/>
      <c r="U233" s="678"/>
      <c r="V233" s="681"/>
      <c r="W233" s="681"/>
      <c r="X233" s="681"/>
      <c r="Y233" s="681"/>
      <c r="Z233" s="681"/>
      <c r="AA233" s="681"/>
      <c r="AB233" s="681">
        <f>IF($N$233="","",$N$233)</f>
        <v>80</v>
      </c>
      <c r="AC233" s="681"/>
      <c r="AD233" s="681"/>
      <c r="AE233" s="681"/>
      <c r="AF233" s="681"/>
      <c r="AG233" s="684"/>
      <c r="AH233" s="72"/>
    </row>
    <row r="234" spans="2:34" ht="39.75" customHeight="1" x14ac:dyDescent="0.25">
      <c r="B234" s="73"/>
      <c r="C234" s="717"/>
      <c r="D234" s="723"/>
      <c r="E234" s="658"/>
      <c r="F234" s="709"/>
      <c r="G234" s="735"/>
      <c r="H234" s="691"/>
      <c r="I234" s="738"/>
      <c r="J234" s="670"/>
      <c r="K234" s="104" t="s">
        <v>132</v>
      </c>
      <c r="L234" s="125" t="s">
        <v>449</v>
      </c>
      <c r="M234" s="659"/>
      <c r="N234" s="712"/>
      <c r="O234" s="676"/>
      <c r="P234" s="98"/>
      <c r="T234" s="71"/>
      <c r="U234" s="679"/>
      <c r="V234" s="682"/>
      <c r="W234" s="682"/>
      <c r="X234" s="682"/>
      <c r="Y234" s="682"/>
      <c r="Z234" s="682"/>
      <c r="AA234" s="682"/>
      <c r="AB234" s="682"/>
      <c r="AC234" s="682"/>
      <c r="AD234" s="682"/>
      <c r="AE234" s="682"/>
      <c r="AF234" s="682"/>
      <c r="AG234" s="685"/>
      <c r="AH234" s="72"/>
    </row>
    <row r="235" spans="2:34" ht="39.75" customHeight="1" x14ac:dyDescent="0.25">
      <c r="B235" s="73"/>
      <c r="C235" s="717"/>
      <c r="D235" s="723"/>
      <c r="E235" s="658"/>
      <c r="F235" s="709"/>
      <c r="G235" s="735"/>
      <c r="H235" s="691"/>
      <c r="I235" s="738"/>
      <c r="J235" s="670"/>
      <c r="K235" s="104" t="s">
        <v>134</v>
      </c>
      <c r="L235" s="125" t="s">
        <v>450</v>
      </c>
      <c r="M235" s="659"/>
      <c r="N235" s="712"/>
      <c r="O235" s="676"/>
      <c r="P235" s="98"/>
      <c r="T235" s="71"/>
      <c r="U235" s="679"/>
      <c r="V235" s="682"/>
      <c r="W235" s="682"/>
      <c r="X235" s="682"/>
      <c r="Y235" s="682"/>
      <c r="Z235" s="682"/>
      <c r="AA235" s="682"/>
      <c r="AB235" s="682"/>
      <c r="AC235" s="682"/>
      <c r="AD235" s="682"/>
      <c r="AE235" s="682"/>
      <c r="AF235" s="682"/>
      <c r="AG235" s="685"/>
      <c r="AH235" s="72"/>
    </row>
    <row r="236" spans="2:34" ht="39.75" customHeight="1" x14ac:dyDescent="0.25">
      <c r="B236" s="73"/>
      <c r="C236" s="717"/>
      <c r="D236" s="723"/>
      <c r="E236" s="658"/>
      <c r="F236" s="709"/>
      <c r="G236" s="735"/>
      <c r="H236" s="691"/>
      <c r="I236" s="738"/>
      <c r="J236" s="670"/>
      <c r="K236" s="104" t="s">
        <v>136</v>
      </c>
      <c r="L236" s="125" t="s">
        <v>451</v>
      </c>
      <c r="M236" s="659"/>
      <c r="N236" s="712"/>
      <c r="O236" s="676"/>
      <c r="P236" s="98"/>
      <c r="T236" s="71"/>
      <c r="U236" s="679"/>
      <c r="V236" s="682"/>
      <c r="W236" s="682"/>
      <c r="X236" s="682"/>
      <c r="Y236" s="682"/>
      <c r="Z236" s="682"/>
      <c r="AA236" s="682"/>
      <c r="AB236" s="682"/>
      <c r="AC236" s="682"/>
      <c r="AD236" s="682"/>
      <c r="AE236" s="682"/>
      <c r="AF236" s="682"/>
      <c r="AG236" s="685"/>
      <c r="AH236" s="72"/>
    </row>
    <row r="237" spans="2:34" ht="39.75" customHeight="1" x14ac:dyDescent="0.25">
      <c r="B237" s="73"/>
      <c r="C237" s="717"/>
      <c r="D237" s="723"/>
      <c r="E237" s="658"/>
      <c r="F237" s="709"/>
      <c r="G237" s="736"/>
      <c r="H237" s="710"/>
      <c r="I237" s="739"/>
      <c r="J237" s="671"/>
      <c r="K237" s="104" t="s">
        <v>138</v>
      </c>
      <c r="L237" s="125" t="s">
        <v>452</v>
      </c>
      <c r="M237" s="703"/>
      <c r="N237" s="740"/>
      <c r="O237" s="706"/>
      <c r="P237" s="98"/>
      <c r="T237" s="71"/>
      <c r="U237" s="679"/>
      <c r="V237" s="682"/>
      <c r="W237" s="682"/>
      <c r="X237" s="682"/>
      <c r="Y237" s="682"/>
      <c r="Z237" s="682"/>
      <c r="AA237" s="682"/>
      <c r="AB237" s="682"/>
      <c r="AC237" s="682"/>
      <c r="AD237" s="682"/>
      <c r="AE237" s="682"/>
      <c r="AF237" s="682"/>
      <c r="AG237" s="685"/>
      <c r="AH237" s="72"/>
    </row>
    <row r="238" spans="2:34" ht="39.75" customHeight="1" x14ac:dyDescent="0.25">
      <c r="B238" s="73"/>
      <c r="C238" s="717"/>
      <c r="D238" s="723"/>
      <c r="E238" s="658"/>
      <c r="F238" s="709"/>
      <c r="G238" s="714">
        <v>36</v>
      </c>
      <c r="H238" s="700" t="s">
        <v>453</v>
      </c>
      <c r="I238" s="701"/>
      <c r="J238" s="715" t="s">
        <v>454</v>
      </c>
      <c r="K238" s="104" t="s">
        <v>129</v>
      </c>
      <c r="L238" s="125" t="s">
        <v>455</v>
      </c>
      <c r="M238" s="672" t="s">
        <v>209</v>
      </c>
      <c r="N238" s="674">
        <v>100</v>
      </c>
      <c r="O238" s="675"/>
      <c r="P238" s="130"/>
      <c r="T238" s="71"/>
      <c r="U238" s="678"/>
      <c r="V238" s="681"/>
      <c r="W238" s="681"/>
      <c r="X238" s="681"/>
      <c r="Y238" s="681"/>
      <c r="Z238" s="681"/>
      <c r="AA238" s="681"/>
      <c r="AB238" s="681"/>
      <c r="AC238" s="681">
        <f>IF($N$238=22,"",$N$238)</f>
        <v>100</v>
      </c>
      <c r="AD238" s="681">
        <f t="shared" ref="AD238:AF238" si="3">IF($N$238=22,"",$N$238)</f>
        <v>100</v>
      </c>
      <c r="AE238" s="681">
        <f t="shared" si="3"/>
        <v>100</v>
      </c>
      <c r="AF238" s="681">
        <f t="shared" si="3"/>
        <v>100</v>
      </c>
      <c r="AG238" s="684"/>
      <c r="AH238" s="72"/>
    </row>
    <row r="239" spans="2:34" ht="39.75" customHeight="1" x14ac:dyDescent="0.25">
      <c r="B239" s="73"/>
      <c r="C239" s="717"/>
      <c r="D239" s="723"/>
      <c r="E239" s="659"/>
      <c r="F239" s="660"/>
      <c r="G239" s="691"/>
      <c r="H239" s="666"/>
      <c r="I239" s="665"/>
      <c r="J239" s="670"/>
      <c r="K239" s="104" t="s">
        <v>132</v>
      </c>
      <c r="L239" s="125" t="s">
        <v>456</v>
      </c>
      <c r="M239" s="659"/>
      <c r="N239" s="712"/>
      <c r="O239" s="676"/>
      <c r="P239" s="130"/>
      <c r="T239" s="71"/>
      <c r="U239" s="679"/>
      <c r="V239" s="682"/>
      <c r="W239" s="682"/>
      <c r="X239" s="682"/>
      <c r="Y239" s="682"/>
      <c r="Z239" s="682"/>
      <c r="AA239" s="682"/>
      <c r="AB239" s="682"/>
      <c r="AC239" s="682"/>
      <c r="AD239" s="682"/>
      <c r="AE239" s="682"/>
      <c r="AF239" s="682"/>
      <c r="AG239" s="685"/>
      <c r="AH239" s="72"/>
    </row>
    <row r="240" spans="2:34" ht="39.75" customHeight="1" x14ac:dyDescent="0.25">
      <c r="B240" s="73"/>
      <c r="C240" s="717"/>
      <c r="D240" s="723"/>
      <c r="E240" s="659"/>
      <c r="F240" s="660"/>
      <c r="G240" s="691"/>
      <c r="H240" s="666"/>
      <c r="I240" s="665"/>
      <c r="J240" s="670"/>
      <c r="K240" s="104" t="s">
        <v>134</v>
      </c>
      <c r="L240" s="125" t="s">
        <v>457</v>
      </c>
      <c r="M240" s="659"/>
      <c r="N240" s="712"/>
      <c r="O240" s="676"/>
      <c r="P240" s="130"/>
      <c r="T240" s="71"/>
      <c r="U240" s="679"/>
      <c r="V240" s="682"/>
      <c r="W240" s="682"/>
      <c r="X240" s="682"/>
      <c r="Y240" s="682"/>
      <c r="Z240" s="682"/>
      <c r="AA240" s="682"/>
      <c r="AB240" s="682"/>
      <c r="AC240" s="682"/>
      <c r="AD240" s="682"/>
      <c r="AE240" s="682"/>
      <c r="AF240" s="682"/>
      <c r="AG240" s="685"/>
      <c r="AH240" s="72"/>
    </row>
    <row r="241" spans="2:34" ht="39.75" customHeight="1" x14ac:dyDescent="0.25">
      <c r="B241" s="73"/>
      <c r="C241" s="717"/>
      <c r="D241" s="723"/>
      <c r="E241" s="659"/>
      <c r="F241" s="660"/>
      <c r="G241" s="691"/>
      <c r="H241" s="666"/>
      <c r="I241" s="665"/>
      <c r="J241" s="670"/>
      <c r="K241" s="104" t="s">
        <v>136</v>
      </c>
      <c r="L241" s="125" t="s">
        <v>458</v>
      </c>
      <c r="M241" s="659"/>
      <c r="N241" s="712"/>
      <c r="O241" s="676"/>
      <c r="P241" s="130"/>
      <c r="T241" s="71"/>
      <c r="U241" s="679"/>
      <c r="V241" s="682"/>
      <c r="W241" s="682"/>
      <c r="X241" s="682"/>
      <c r="Y241" s="682"/>
      <c r="Z241" s="682"/>
      <c r="AA241" s="682"/>
      <c r="AB241" s="682"/>
      <c r="AC241" s="682"/>
      <c r="AD241" s="682"/>
      <c r="AE241" s="682"/>
      <c r="AF241" s="682"/>
      <c r="AG241" s="685"/>
      <c r="AH241" s="72"/>
    </row>
    <row r="242" spans="2:34" ht="39.75" customHeight="1" x14ac:dyDescent="0.25">
      <c r="B242" s="73"/>
      <c r="C242" s="717"/>
      <c r="D242" s="723"/>
      <c r="E242" s="659"/>
      <c r="F242" s="660"/>
      <c r="G242" s="691"/>
      <c r="H242" s="695"/>
      <c r="I242" s="696"/>
      <c r="J242" s="670"/>
      <c r="K242" s="112" t="s">
        <v>138</v>
      </c>
      <c r="L242" s="132" t="s">
        <v>459</v>
      </c>
      <c r="M242" s="659"/>
      <c r="N242" s="754"/>
      <c r="O242" s="676"/>
      <c r="P242" s="130"/>
      <c r="T242" s="71"/>
      <c r="U242" s="679"/>
      <c r="V242" s="682"/>
      <c r="W242" s="682"/>
      <c r="X242" s="682"/>
      <c r="Y242" s="682"/>
      <c r="Z242" s="682"/>
      <c r="AA242" s="682"/>
      <c r="AB242" s="682"/>
      <c r="AC242" s="682"/>
      <c r="AD242" s="682"/>
      <c r="AE242" s="682"/>
      <c r="AF242" s="682"/>
      <c r="AG242" s="685"/>
      <c r="AH242" s="72"/>
    </row>
    <row r="243" spans="2:34" ht="39.75" customHeight="1" x14ac:dyDescent="0.25">
      <c r="B243" s="73"/>
      <c r="C243" s="717"/>
      <c r="D243" s="723"/>
      <c r="E243" s="687" t="s">
        <v>460</v>
      </c>
      <c r="F243" s="707">
        <f>IF(SUM(N243:N394)=0,"",AVERAGE(N243:N394))</f>
        <v>86.666666666666671</v>
      </c>
      <c r="G243" s="690">
        <v>37</v>
      </c>
      <c r="H243" s="693" t="s">
        <v>461</v>
      </c>
      <c r="I243" s="694"/>
      <c r="J243" s="697" t="s">
        <v>462</v>
      </c>
      <c r="K243" s="114" t="s">
        <v>129</v>
      </c>
      <c r="L243" s="133" t="s">
        <v>463</v>
      </c>
      <c r="M243" s="702" t="s">
        <v>209</v>
      </c>
      <c r="N243" s="704">
        <v>100</v>
      </c>
      <c r="O243" s="705"/>
      <c r="P243" s="98"/>
      <c r="T243" s="71"/>
      <c r="U243" s="678"/>
      <c r="V243" s="681"/>
      <c r="W243" s="681"/>
      <c r="X243" s="681"/>
      <c r="Y243" s="681"/>
      <c r="Z243" s="681"/>
      <c r="AA243" s="681"/>
      <c r="AB243" s="681">
        <f>IF($N$243="","",$N$243)</f>
        <v>100</v>
      </c>
      <c r="AC243" s="681"/>
      <c r="AD243" s="681"/>
      <c r="AE243" s="681"/>
      <c r="AF243" s="681"/>
      <c r="AG243" s="684"/>
      <c r="AH243" s="72"/>
    </row>
    <row r="244" spans="2:34" ht="39.75" customHeight="1" x14ac:dyDescent="0.25">
      <c r="B244" s="73"/>
      <c r="C244" s="717"/>
      <c r="D244" s="723"/>
      <c r="E244" s="658"/>
      <c r="F244" s="708"/>
      <c r="G244" s="691"/>
      <c r="H244" s="666"/>
      <c r="I244" s="665"/>
      <c r="J244" s="670"/>
      <c r="K244" s="104" t="s">
        <v>132</v>
      </c>
      <c r="L244" s="125" t="s">
        <v>464</v>
      </c>
      <c r="M244" s="659"/>
      <c r="N244" s="712"/>
      <c r="O244" s="676"/>
      <c r="P244" s="98"/>
      <c r="T244" s="71"/>
      <c r="U244" s="679"/>
      <c r="V244" s="682"/>
      <c r="W244" s="682"/>
      <c r="X244" s="682"/>
      <c r="Y244" s="682"/>
      <c r="Z244" s="682"/>
      <c r="AA244" s="682"/>
      <c r="AB244" s="682"/>
      <c r="AC244" s="682"/>
      <c r="AD244" s="682"/>
      <c r="AE244" s="682"/>
      <c r="AF244" s="682"/>
      <c r="AG244" s="685"/>
      <c r="AH244" s="72"/>
    </row>
    <row r="245" spans="2:34" ht="39.75" customHeight="1" x14ac:dyDescent="0.25">
      <c r="B245" s="73"/>
      <c r="C245" s="717"/>
      <c r="D245" s="723"/>
      <c r="E245" s="658"/>
      <c r="F245" s="708"/>
      <c r="G245" s="691"/>
      <c r="H245" s="666"/>
      <c r="I245" s="665"/>
      <c r="J245" s="670"/>
      <c r="K245" s="104" t="s">
        <v>134</v>
      </c>
      <c r="L245" s="125" t="s">
        <v>465</v>
      </c>
      <c r="M245" s="659"/>
      <c r="N245" s="712"/>
      <c r="O245" s="676"/>
      <c r="P245" s="98"/>
      <c r="T245" s="71"/>
      <c r="U245" s="679"/>
      <c r="V245" s="682"/>
      <c r="W245" s="682"/>
      <c r="X245" s="682"/>
      <c r="Y245" s="682"/>
      <c r="Z245" s="682"/>
      <c r="AA245" s="682"/>
      <c r="AB245" s="682"/>
      <c r="AC245" s="682"/>
      <c r="AD245" s="682"/>
      <c r="AE245" s="682"/>
      <c r="AF245" s="682"/>
      <c r="AG245" s="685"/>
      <c r="AH245" s="72"/>
    </row>
    <row r="246" spans="2:34" ht="39.75" customHeight="1" x14ac:dyDescent="0.25">
      <c r="B246" s="73"/>
      <c r="C246" s="717"/>
      <c r="D246" s="723"/>
      <c r="E246" s="658"/>
      <c r="F246" s="708"/>
      <c r="G246" s="691"/>
      <c r="H246" s="666"/>
      <c r="I246" s="665"/>
      <c r="J246" s="670"/>
      <c r="K246" s="104" t="s">
        <v>136</v>
      </c>
      <c r="L246" s="125" t="s">
        <v>466</v>
      </c>
      <c r="M246" s="659"/>
      <c r="N246" s="712"/>
      <c r="O246" s="676"/>
      <c r="P246" s="98"/>
      <c r="T246" s="71"/>
      <c r="U246" s="679"/>
      <c r="V246" s="682"/>
      <c r="W246" s="682"/>
      <c r="X246" s="682"/>
      <c r="Y246" s="682"/>
      <c r="Z246" s="682"/>
      <c r="AA246" s="682"/>
      <c r="AB246" s="682"/>
      <c r="AC246" s="682"/>
      <c r="AD246" s="682"/>
      <c r="AE246" s="682"/>
      <c r="AF246" s="682"/>
      <c r="AG246" s="685"/>
      <c r="AH246" s="72"/>
    </row>
    <row r="247" spans="2:34" ht="39.75" customHeight="1" x14ac:dyDescent="0.25">
      <c r="B247" s="73"/>
      <c r="C247" s="717"/>
      <c r="D247" s="723"/>
      <c r="E247" s="658"/>
      <c r="F247" s="708"/>
      <c r="G247" s="710"/>
      <c r="H247" s="667"/>
      <c r="I247" s="668"/>
      <c r="J247" s="671"/>
      <c r="K247" s="104" t="s">
        <v>138</v>
      </c>
      <c r="L247" s="125" t="s">
        <v>467</v>
      </c>
      <c r="M247" s="703"/>
      <c r="N247" s="740"/>
      <c r="O247" s="706"/>
      <c r="P247" s="98"/>
      <c r="T247" s="71"/>
      <c r="U247" s="679"/>
      <c r="V247" s="682"/>
      <c r="W247" s="682"/>
      <c r="X247" s="682"/>
      <c r="Y247" s="682"/>
      <c r="Z247" s="682"/>
      <c r="AA247" s="682"/>
      <c r="AB247" s="682"/>
      <c r="AC247" s="682"/>
      <c r="AD247" s="682"/>
      <c r="AE247" s="682"/>
      <c r="AF247" s="682"/>
      <c r="AG247" s="685"/>
      <c r="AH247" s="72"/>
    </row>
    <row r="248" spans="2:34" ht="39.75" customHeight="1" x14ac:dyDescent="0.25">
      <c r="B248" s="73"/>
      <c r="C248" s="717"/>
      <c r="D248" s="723"/>
      <c r="E248" s="658"/>
      <c r="F248" s="709"/>
      <c r="G248" s="734"/>
      <c r="H248" s="714" t="s">
        <v>468</v>
      </c>
      <c r="I248" s="749" t="s">
        <v>469</v>
      </c>
      <c r="J248" s="715" t="s">
        <v>470</v>
      </c>
      <c r="K248" s="104" t="s">
        <v>129</v>
      </c>
      <c r="L248" s="143" t="s">
        <v>471</v>
      </c>
      <c r="M248" s="672" t="s">
        <v>209</v>
      </c>
      <c r="N248" s="674">
        <v>100</v>
      </c>
      <c r="O248" s="675"/>
      <c r="P248" s="98"/>
      <c r="T248" s="71"/>
      <c r="U248" s="678"/>
      <c r="V248" s="681"/>
      <c r="W248" s="681"/>
      <c r="X248" s="681"/>
      <c r="Y248" s="681">
        <f>IF($N$248="","",$N$248)</f>
        <v>100</v>
      </c>
      <c r="Z248" s="681"/>
      <c r="AA248" s="681"/>
      <c r="AB248" s="681">
        <f>IF($N$248="","",$N$248)</f>
        <v>100</v>
      </c>
      <c r="AC248" s="681">
        <f>IF($N$248="","",$N$248)</f>
        <v>100</v>
      </c>
      <c r="AD248" s="681"/>
      <c r="AE248" s="681"/>
      <c r="AF248" s="681"/>
      <c r="AG248" s="684"/>
      <c r="AH248" s="72"/>
    </row>
    <row r="249" spans="2:34" ht="39.75" customHeight="1" x14ac:dyDescent="0.25">
      <c r="B249" s="73"/>
      <c r="C249" s="717"/>
      <c r="D249" s="723"/>
      <c r="E249" s="658"/>
      <c r="F249" s="709"/>
      <c r="G249" s="735"/>
      <c r="H249" s="691"/>
      <c r="I249" s="750"/>
      <c r="J249" s="670"/>
      <c r="K249" s="104" t="s">
        <v>132</v>
      </c>
      <c r="L249" s="143" t="s">
        <v>472</v>
      </c>
      <c r="M249" s="659"/>
      <c r="N249" s="712"/>
      <c r="O249" s="676"/>
      <c r="P249" s="98"/>
      <c r="T249" s="71"/>
      <c r="U249" s="679"/>
      <c r="V249" s="682"/>
      <c r="W249" s="682"/>
      <c r="X249" s="682"/>
      <c r="Y249" s="682"/>
      <c r="Z249" s="682"/>
      <c r="AA249" s="682"/>
      <c r="AB249" s="682"/>
      <c r="AC249" s="682"/>
      <c r="AD249" s="682"/>
      <c r="AE249" s="682"/>
      <c r="AF249" s="682"/>
      <c r="AG249" s="685"/>
      <c r="AH249" s="72"/>
    </row>
    <row r="250" spans="2:34" ht="39.75" customHeight="1" x14ac:dyDescent="0.25">
      <c r="B250" s="73"/>
      <c r="C250" s="717"/>
      <c r="D250" s="723"/>
      <c r="E250" s="658"/>
      <c r="F250" s="709"/>
      <c r="G250" s="735"/>
      <c r="H250" s="691"/>
      <c r="I250" s="750"/>
      <c r="J250" s="670"/>
      <c r="K250" s="104" t="s">
        <v>134</v>
      </c>
      <c r="L250" s="143" t="s">
        <v>473</v>
      </c>
      <c r="M250" s="659"/>
      <c r="N250" s="712"/>
      <c r="O250" s="676"/>
      <c r="P250" s="98"/>
      <c r="T250" s="71"/>
      <c r="U250" s="679"/>
      <c r="V250" s="682"/>
      <c r="W250" s="682"/>
      <c r="X250" s="682"/>
      <c r="Y250" s="682"/>
      <c r="Z250" s="682"/>
      <c r="AA250" s="682"/>
      <c r="AB250" s="682"/>
      <c r="AC250" s="682"/>
      <c r="AD250" s="682"/>
      <c r="AE250" s="682"/>
      <c r="AF250" s="682"/>
      <c r="AG250" s="685"/>
      <c r="AH250" s="72"/>
    </row>
    <row r="251" spans="2:34" ht="39.75" customHeight="1" x14ac:dyDescent="0.25">
      <c r="B251" s="73"/>
      <c r="C251" s="717"/>
      <c r="D251" s="723"/>
      <c r="E251" s="658"/>
      <c r="F251" s="709"/>
      <c r="G251" s="735"/>
      <c r="H251" s="691"/>
      <c r="I251" s="750"/>
      <c r="J251" s="670"/>
      <c r="K251" s="104" t="s">
        <v>136</v>
      </c>
      <c r="L251" s="143" t="s">
        <v>474</v>
      </c>
      <c r="M251" s="659"/>
      <c r="N251" s="712"/>
      <c r="O251" s="676"/>
      <c r="P251" s="98"/>
      <c r="T251" s="71"/>
      <c r="U251" s="679"/>
      <c r="V251" s="682"/>
      <c r="W251" s="682"/>
      <c r="X251" s="682"/>
      <c r="Y251" s="682"/>
      <c r="Z251" s="682"/>
      <c r="AA251" s="682"/>
      <c r="AB251" s="682"/>
      <c r="AC251" s="682"/>
      <c r="AD251" s="682"/>
      <c r="AE251" s="682"/>
      <c r="AF251" s="682"/>
      <c r="AG251" s="685"/>
      <c r="AH251" s="72"/>
    </row>
    <row r="252" spans="2:34" ht="39.75" customHeight="1" x14ac:dyDescent="0.25">
      <c r="B252" s="73"/>
      <c r="C252" s="717"/>
      <c r="D252" s="723"/>
      <c r="E252" s="658"/>
      <c r="F252" s="709"/>
      <c r="G252" s="736"/>
      <c r="H252" s="710"/>
      <c r="I252" s="751"/>
      <c r="J252" s="671"/>
      <c r="K252" s="104" t="s">
        <v>138</v>
      </c>
      <c r="L252" s="143" t="s">
        <v>475</v>
      </c>
      <c r="M252" s="703"/>
      <c r="N252" s="740"/>
      <c r="O252" s="706"/>
      <c r="P252" s="98"/>
      <c r="T252" s="71"/>
      <c r="U252" s="679"/>
      <c r="V252" s="682"/>
      <c r="W252" s="682"/>
      <c r="X252" s="682"/>
      <c r="Y252" s="682"/>
      <c r="Z252" s="682"/>
      <c r="AA252" s="682"/>
      <c r="AB252" s="682"/>
      <c r="AC252" s="682"/>
      <c r="AD252" s="682"/>
      <c r="AE252" s="682"/>
      <c r="AF252" s="682"/>
      <c r="AG252" s="685"/>
      <c r="AH252" s="72"/>
    </row>
    <row r="253" spans="2:34" ht="39.75" customHeight="1" x14ac:dyDescent="0.25">
      <c r="B253" s="73"/>
      <c r="C253" s="717"/>
      <c r="D253" s="723"/>
      <c r="E253" s="658"/>
      <c r="F253" s="709"/>
      <c r="G253" s="734"/>
      <c r="H253" s="714" t="s">
        <v>476</v>
      </c>
      <c r="I253" s="743" t="s">
        <v>477</v>
      </c>
      <c r="J253" s="715" t="s">
        <v>470</v>
      </c>
      <c r="K253" s="104" t="s">
        <v>129</v>
      </c>
      <c r="L253" s="143" t="s">
        <v>478</v>
      </c>
      <c r="M253" s="672" t="s">
        <v>209</v>
      </c>
      <c r="N253" s="674">
        <v>100</v>
      </c>
      <c r="O253" s="675"/>
      <c r="P253" s="98"/>
      <c r="T253" s="71"/>
      <c r="U253" s="678"/>
      <c r="V253" s="681"/>
      <c r="W253" s="681"/>
      <c r="X253" s="681"/>
      <c r="Y253" s="681">
        <f>IF($N$253="","",$N$253)</f>
        <v>100</v>
      </c>
      <c r="Z253" s="681"/>
      <c r="AA253" s="681"/>
      <c r="AB253" s="681">
        <f>IF($N$253="","",$N$253)</f>
        <v>100</v>
      </c>
      <c r="AC253" s="681"/>
      <c r="AD253" s="681"/>
      <c r="AE253" s="681"/>
      <c r="AF253" s="681"/>
      <c r="AG253" s="684"/>
      <c r="AH253" s="72"/>
    </row>
    <row r="254" spans="2:34" ht="39.75" customHeight="1" x14ac:dyDescent="0.25">
      <c r="B254" s="73"/>
      <c r="C254" s="717"/>
      <c r="D254" s="723"/>
      <c r="E254" s="658"/>
      <c r="F254" s="709"/>
      <c r="G254" s="735"/>
      <c r="H254" s="691"/>
      <c r="I254" s="744"/>
      <c r="J254" s="670"/>
      <c r="K254" s="104" t="s">
        <v>132</v>
      </c>
      <c r="L254" s="143" t="s">
        <v>479</v>
      </c>
      <c r="M254" s="659"/>
      <c r="N254" s="712"/>
      <c r="O254" s="676"/>
      <c r="P254" s="98"/>
      <c r="T254" s="71"/>
      <c r="U254" s="679"/>
      <c r="V254" s="682"/>
      <c r="W254" s="682"/>
      <c r="X254" s="682"/>
      <c r="Y254" s="682"/>
      <c r="Z254" s="682"/>
      <c r="AA254" s="682"/>
      <c r="AB254" s="682"/>
      <c r="AC254" s="682"/>
      <c r="AD254" s="682"/>
      <c r="AE254" s="682"/>
      <c r="AF254" s="682"/>
      <c r="AG254" s="685"/>
      <c r="AH254" s="72"/>
    </row>
    <row r="255" spans="2:34" ht="39.75" customHeight="1" x14ac:dyDescent="0.25">
      <c r="B255" s="73"/>
      <c r="C255" s="717"/>
      <c r="D255" s="723"/>
      <c r="E255" s="658"/>
      <c r="F255" s="709"/>
      <c r="G255" s="735"/>
      <c r="H255" s="691"/>
      <c r="I255" s="744"/>
      <c r="J255" s="670"/>
      <c r="K255" s="104" t="s">
        <v>134</v>
      </c>
      <c r="L255" s="143" t="s">
        <v>480</v>
      </c>
      <c r="M255" s="659"/>
      <c r="N255" s="712"/>
      <c r="O255" s="676"/>
      <c r="P255" s="98"/>
      <c r="T255" s="71"/>
      <c r="U255" s="679"/>
      <c r="V255" s="682"/>
      <c r="W255" s="682"/>
      <c r="X255" s="682"/>
      <c r="Y255" s="682"/>
      <c r="Z255" s="682"/>
      <c r="AA255" s="682"/>
      <c r="AB255" s="682"/>
      <c r="AC255" s="682"/>
      <c r="AD255" s="682"/>
      <c r="AE255" s="682"/>
      <c r="AF255" s="682"/>
      <c r="AG255" s="685"/>
      <c r="AH255" s="72"/>
    </row>
    <row r="256" spans="2:34" ht="39.75" customHeight="1" x14ac:dyDescent="0.25">
      <c r="B256" s="73"/>
      <c r="C256" s="717"/>
      <c r="D256" s="723"/>
      <c r="E256" s="658"/>
      <c r="F256" s="709"/>
      <c r="G256" s="735"/>
      <c r="H256" s="691"/>
      <c r="I256" s="744"/>
      <c r="J256" s="670"/>
      <c r="K256" s="104" t="s">
        <v>136</v>
      </c>
      <c r="L256" s="143" t="s">
        <v>481</v>
      </c>
      <c r="M256" s="659"/>
      <c r="N256" s="712"/>
      <c r="O256" s="676"/>
      <c r="P256" s="98"/>
      <c r="T256" s="71"/>
      <c r="U256" s="679"/>
      <c r="V256" s="682"/>
      <c r="W256" s="682"/>
      <c r="X256" s="682"/>
      <c r="Y256" s="682"/>
      <c r="Z256" s="682"/>
      <c r="AA256" s="682"/>
      <c r="AB256" s="682"/>
      <c r="AC256" s="682"/>
      <c r="AD256" s="682"/>
      <c r="AE256" s="682"/>
      <c r="AF256" s="682"/>
      <c r="AG256" s="685"/>
      <c r="AH256" s="72"/>
    </row>
    <row r="257" spans="2:34" ht="39.75" customHeight="1" x14ac:dyDescent="0.25">
      <c r="B257" s="73"/>
      <c r="C257" s="717"/>
      <c r="D257" s="723"/>
      <c r="E257" s="658"/>
      <c r="F257" s="709"/>
      <c r="G257" s="736"/>
      <c r="H257" s="710"/>
      <c r="I257" s="745"/>
      <c r="J257" s="671"/>
      <c r="K257" s="104" t="s">
        <v>138</v>
      </c>
      <c r="L257" s="143" t="s">
        <v>482</v>
      </c>
      <c r="M257" s="703"/>
      <c r="N257" s="740"/>
      <c r="O257" s="706"/>
      <c r="P257" s="98"/>
      <c r="T257" s="71"/>
      <c r="U257" s="679"/>
      <c r="V257" s="682"/>
      <c r="W257" s="682"/>
      <c r="X257" s="682"/>
      <c r="Y257" s="682"/>
      <c r="Z257" s="682"/>
      <c r="AA257" s="682"/>
      <c r="AB257" s="682"/>
      <c r="AC257" s="682"/>
      <c r="AD257" s="682"/>
      <c r="AE257" s="682"/>
      <c r="AF257" s="682"/>
      <c r="AG257" s="685"/>
      <c r="AH257" s="72"/>
    </row>
    <row r="258" spans="2:34" ht="39.75" customHeight="1" x14ac:dyDescent="0.25">
      <c r="B258" s="73"/>
      <c r="C258" s="717"/>
      <c r="D258" s="723"/>
      <c r="E258" s="658"/>
      <c r="F258" s="709"/>
      <c r="G258" s="734"/>
      <c r="H258" s="714" t="s">
        <v>483</v>
      </c>
      <c r="I258" s="743" t="s">
        <v>484</v>
      </c>
      <c r="J258" s="715" t="s">
        <v>470</v>
      </c>
      <c r="K258" s="104" t="s">
        <v>129</v>
      </c>
      <c r="L258" s="143" t="s">
        <v>485</v>
      </c>
      <c r="M258" s="672" t="s">
        <v>209</v>
      </c>
      <c r="N258" s="674">
        <v>90</v>
      </c>
      <c r="O258" s="675"/>
      <c r="P258" s="98"/>
      <c r="T258" s="71"/>
      <c r="U258" s="678"/>
      <c r="V258" s="681"/>
      <c r="W258" s="681"/>
      <c r="X258" s="681"/>
      <c r="Y258" s="681">
        <f>IF($N$258="","",$N$258)</f>
        <v>90</v>
      </c>
      <c r="Z258" s="681"/>
      <c r="AA258" s="681"/>
      <c r="AB258" s="681">
        <f>IF($N$258="","",$N$258)</f>
        <v>90</v>
      </c>
      <c r="AC258" s="681"/>
      <c r="AD258" s="681"/>
      <c r="AE258" s="681"/>
      <c r="AF258" s="681"/>
      <c r="AG258" s="684"/>
      <c r="AH258" s="72"/>
    </row>
    <row r="259" spans="2:34" ht="39.75" customHeight="1" x14ac:dyDescent="0.25">
      <c r="B259" s="73"/>
      <c r="C259" s="717"/>
      <c r="D259" s="723"/>
      <c r="E259" s="658"/>
      <c r="F259" s="709"/>
      <c r="G259" s="735"/>
      <c r="H259" s="691"/>
      <c r="I259" s="744"/>
      <c r="J259" s="670"/>
      <c r="K259" s="104" t="s">
        <v>132</v>
      </c>
      <c r="L259" s="143" t="s">
        <v>486</v>
      </c>
      <c r="M259" s="659"/>
      <c r="N259" s="659"/>
      <c r="O259" s="676"/>
      <c r="P259" s="98"/>
      <c r="T259" s="71"/>
      <c r="U259" s="679"/>
      <c r="V259" s="682"/>
      <c r="W259" s="682"/>
      <c r="X259" s="682"/>
      <c r="Y259" s="682"/>
      <c r="Z259" s="682"/>
      <c r="AA259" s="682"/>
      <c r="AB259" s="682"/>
      <c r="AC259" s="682"/>
      <c r="AD259" s="682"/>
      <c r="AE259" s="682"/>
      <c r="AF259" s="682"/>
      <c r="AG259" s="685"/>
      <c r="AH259" s="72"/>
    </row>
    <row r="260" spans="2:34" ht="39.75" customHeight="1" x14ac:dyDescent="0.25">
      <c r="B260" s="73"/>
      <c r="C260" s="717"/>
      <c r="D260" s="723"/>
      <c r="E260" s="658"/>
      <c r="F260" s="709"/>
      <c r="G260" s="735"/>
      <c r="H260" s="691"/>
      <c r="I260" s="744"/>
      <c r="J260" s="670"/>
      <c r="K260" s="104" t="s">
        <v>134</v>
      </c>
      <c r="L260" s="143" t="s">
        <v>487</v>
      </c>
      <c r="M260" s="659"/>
      <c r="N260" s="659"/>
      <c r="O260" s="676"/>
      <c r="P260" s="98"/>
      <c r="T260" s="71"/>
      <c r="U260" s="679"/>
      <c r="V260" s="682"/>
      <c r="W260" s="682"/>
      <c r="X260" s="682"/>
      <c r="Y260" s="682"/>
      <c r="Z260" s="682"/>
      <c r="AA260" s="682"/>
      <c r="AB260" s="682"/>
      <c r="AC260" s="682"/>
      <c r="AD260" s="682"/>
      <c r="AE260" s="682"/>
      <c r="AF260" s="682"/>
      <c r="AG260" s="685"/>
      <c r="AH260" s="72"/>
    </row>
    <row r="261" spans="2:34" ht="39.75" customHeight="1" x14ac:dyDescent="0.25">
      <c r="B261" s="73"/>
      <c r="C261" s="717"/>
      <c r="D261" s="723"/>
      <c r="E261" s="658"/>
      <c r="F261" s="709"/>
      <c r="G261" s="735"/>
      <c r="H261" s="691"/>
      <c r="I261" s="744"/>
      <c r="J261" s="670"/>
      <c r="K261" s="104" t="s">
        <v>136</v>
      </c>
      <c r="L261" s="143" t="s">
        <v>488</v>
      </c>
      <c r="M261" s="659"/>
      <c r="N261" s="659"/>
      <c r="O261" s="676"/>
      <c r="P261" s="98"/>
      <c r="T261" s="71"/>
      <c r="U261" s="679"/>
      <c r="V261" s="682"/>
      <c r="W261" s="682"/>
      <c r="X261" s="682"/>
      <c r="Y261" s="682"/>
      <c r="Z261" s="682"/>
      <c r="AA261" s="682"/>
      <c r="AB261" s="682"/>
      <c r="AC261" s="682"/>
      <c r="AD261" s="682"/>
      <c r="AE261" s="682"/>
      <c r="AF261" s="682"/>
      <c r="AG261" s="685"/>
      <c r="AH261" s="72"/>
    </row>
    <row r="262" spans="2:34" ht="39.75" customHeight="1" x14ac:dyDescent="0.25">
      <c r="B262" s="73"/>
      <c r="C262" s="717"/>
      <c r="D262" s="723"/>
      <c r="E262" s="658"/>
      <c r="F262" s="709"/>
      <c r="G262" s="736"/>
      <c r="H262" s="710"/>
      <c r="I262" s="745"/>
      <c r="J262" s="671"/>
      <c r="K262" s="104" t="s">
        <v>138</v>
      </c>
      <c r="L262" s="143" t="s">
        <v>489</v>
      </c>
      <c r="M262" s="703"/>
      <c r="N262" s="703"/>
      <c r="O262" s="706"/>
      <c r="P262" s="98"/>
      <c r="T262" s="71"/>
      <c r="U262" s="679"/>
      <c r="V262" s="682"/>
      <c r="W262" s="682"/>
      <c r="X262" s="682"/>
      <c r="Y262" s="682"/>
      <c r="Z262" s="682"/>
      <c r="AA262" s="682"/>
      <c r="AB262" s="682"/>
      <c r="AC262" s="682"/>
      <c r="AD262" s="682"/>
      <c r="AE262" s="682"/>
      <c r="AF262" s="682"/>
      <c r="AG262" s="685"/>
      <c r="AH262" s="72"/>
    </row>
    <row r="263" spans="2:34" ht="39.75" customHeight="1" x14ac:dyDescent="0.25">
      <c r="B263" s="73"/>
      <c r="C263" s="717"/>
      <c r="D263" s="723"/>
      <c r="E263" s="658"/>
      <c r="F263" s="709"/>
      <c r="G263" s="734"/>
      <c r="H263" s="714" t="s">
        <v>490</v>
      </c>
      <c r="I263" s="743" t="s">
        <v>491</v>
      </c>
      <c r="J263" s="715" t="s">
        <v>470</v>
      </c>
      <c r="K263" s="104" t="s">
        <v>129</v>
      </c>
      <c r="L263" s="143" t="s">
        <v>492</v>
      </c>
      <c r="M263" s="672" t="s">
        <v>209</v>
      </c>
      <c r="N263" s="674">
        <v>100</v>
      </c>
      <c r="O263" s="675"/>
      <c r="P263" s="98"/>
      <c r="T263" s="71"/>
      <c r="U263" s="678"/>
      <c r="V263" s="681"/>
      <c r="W263" s="681"/>
      <c r="X263" s="681"/>
      <c r="Y263" s="681"/>
      <c r="Z263" s="681"/>
      <c r="AA263" s="681"/>
      <c r="AB263" s="681">
        <f>IF($N$263="","",$N$263)</f>
        <v>100</v>
      </c>
      <c r="AC263" s="681"/>
      <c r="AD263" s="681"/>
      <c r="AE263" s="681"/>
      <c r="AF263" s="681"/>
      <c r="AG263" s="684"/>
      <c r="AH263" s="72"/>
    </row>
    <row r="264" spans="2:34" ht="39.75" customHeight="1" x14ac:dyDescent="0.25">
      <c r="B264" s="73"/>
      <c r="C264" s="717"/>
      <c r="D264" s="723"/>
      <c r="E264" s="658"/>
      <c r="F264" s="709"/>
      <c r="G264" s="735"/>
      <c r="H264" s="691"/>
      <c r="I264" s="744"/>
      <c r="J264" s="670"/>
      <c r="K264" s="104" t="s">
        <v>132</v>
      </c>
      <c r="L264" s="143" t="s">
        <v>493</v>
      </c>
      <c r="M264" s="659"/>
      <c r="N264" s="659"/>
      <c r="O264" s="676"/>
      <c r="P264" s="98"/>
      <c r="T264" s="71"/>
      <c r="U264" s="679"/>
      <c r="V264" s="682"/>
      <c r="W264" s="682"/>
      <c r="X264" s="682"/>
      <c r="Y264" s="682"/>
      <c r="Z264" s="682"/>
      <c r="AA264" s="682"/>
      <c r="AB264" s="682"/>
      <c r="AC264" s="682"/>
      <c r="AD264" s="682"/>
      <c r="AE264" s="682"/>
      <c r="AF264" s="682"/>
      <c r="AG264" s="685"/>
      <c r="AH264" s="72"/>
    </row>
    <row r="265" spans="2:34" ht="39.75" customHeight="1" x14ac:dyDescent="0.25">
      <c r="B265" s="73"/>
      <c r="C265" s="717"/>
      <c r="D265" s="723"/>
      <c r="E265" s="658"/>
      <c r="F265" s="709"/>
      <c r="G265" s="735"/>
      <c r="H265" s="691"/>
      <c r="I265" s="744"/>
      <c r="J265" s="670"/>
      <c r="K265" s="104" t="s">
        <v>134</v>
      </c>
      <c r="L265" s="125" t="s">
        <v>494</v>
      </c>
      <c r="M265" s="659"/>
      <c r="N265" s="659"/>
      <c r="O265" s="676"/>
      <c r="P265" s="98"/>
      <c r="T265" s="71"/>
      <c r="U265" s="679"/>
      <c r="V265" s="682"/>
      <c r="W265" s="682"/>
      <c r="X265" s="682"/>
      <c r="Y265" s="682"/>
      <c r="Z265" s="682"/>
      <c r="AA265" s="682"/>
      <c r="AB265" s="682"/>
      <c r="AC265" s="682"/>
      <c r="AD265" s="682"/>
      <c r="AE265" s="682"/>
      <c r="AF265" s="682"/>
      <c r="AG265" s="685"/>
      <c r="AH265" s="72"/>
    </row>
    <row r="266" spans="2:34" ht="39.75" customHeight="1" x14ac:dyDescent="0.25">
      <c r="B266" s="73"/>
      <c r="C266" s="717"/>
      <c r="D266" s="723"/>
      <c r="E266" s="658"/>
      <c r="F266" s="709"/>
      <c r="G266" s="735"/>
      <c r="H266" s="691"/>
      <c r="I266" s="744"/>
      <c r="J266" s="670"/>
      <c r="K266" s="104" t="s">
        <v>136</v>
      </c>
      <c r="L266" s="125" t="s">
        <v>495</v>
      </c>
      <c r="M266" s="659"/>
      <c r="N266" s="659"/>
      <c r="O266" s="676"/>
      <c r="P266" s="98"/>
      <c r="T266" s="71"/>
      <c r="U266" s="679"/>
      <c r="V266" s="682"/>
      <c r="W266" s="682"/>
      <c r="X266" s="682"/>
      <c r="Y266" s="682"/>
      <c r="Z266" s="682"/>
      <c r="AA266" s="682"/>
      <c r="AB266" s="682"/>
      <c r="AC266" s="682"/>
      <c r="AD266" s="682"/>
      <c r="AE266" s="682"/>
      <c r="AF266" s="682"/>
      <c r="AG266" s="685"/>
      <c r="AH266" s="72"/>
    </row>
    <row r="267" spans="2:34" ht="39.75" customHeight="1" x14ac:dyDescent="0.25">
      <c r="B267" s="73"/>
      <c r="C267" s="717"/>
      <c r="D267" s="723"/>
      <c r="E267" s="658"/>
      <c r="F267" s="709"/>
      <c r="G267" s="736"/>
      <c r="H267" s="710"/>
      <c r="I267" s="745"/>
      <c r="J267" s="671"/>
      <c r="K267" s="104" t="s">
        <v>138</v>
      </c>
      <c r="L267" s="125" t="s">
        <v>496</v>
      </c>
      <c r="M267" s="703"/>
      <c r="N267" s="703"/>
      <c r="O267" s="706"/>
      <c r="P267" s="98"/>
      <c r="T267" s="71"/>
      <c r="U267" s="679"/>
      <c r="V267" s="682"/>
      <c r="W267" s="682"/>
      <c r="X267" s="682"/>
      <c r="Y267" s="682"/>
      <c r="Z267" s="682"/>
      <c r="AA267" s="682"/>
      <c r="AB267" s="682"/>
      <c r="AC267" s="682"/>
      <c r="AD267" s="682"/>
      <c r="AE267" s="682"/>
      <c r="AF267" s="682"/>
      <c r="AG267" s="685"/>
      <c r="AH267" s="72"/>
    </row>
    <row r="268" spans="2:34" ht="39.75" customHeight="1" x14ac:dyDescent="0.25">
      <c r="B268" s="73"/>
      <c r="C268" s="717"/>
      <c r="D268" s="723"/>
      <c r="E268" s="658"/>
      <c r="F268" s="709"/>
      <c r="G268" s="144"/>
      <c r="H268" s="752" t="s">
        <v>497</v>
      </c>
      <c r="I268" s="753"/>
      <c r="J268" s="753"/>
      <c r="K268" s="65"/>
      <c r="L268" s="127"/>
      <c r="M268" s="145"/>
      <c r="N268" s="146"/>
      <c r="O268" s="147"/>
      <c r="P268" s="98"/>
      <c r="T268" s="71"/>
      <c r="U268" s="148"/>
      <c r="V268" s="149"/>
      <c r="W268" s="149"/>
      <c r="X268" s="149"/>
      <c r="Y268" s="149"/>
      <c r="Z268" s="149"/>
      <c r="AA268" s="149"/>
      <c r="AB268" s="149"/>
      <c r="AC268" s="149"/>
      <c r="AD268" s="149"/>
      <c r="AE268" s="149"/>
      <c r="AF268" s="149"/>
      <c r="AG268" s="150"/>
      <c r="AH268" s="72"/>
    </row>
    <row r="269" spans="2:34" ht="39.75" customHeight="1" x14ac:dyDescent="0.25">
      <c r="B269" s="73"/>
      <c r="C269" s="717"/>
      <c r="D269" s="723"/>
      <c r="E269" s="658"/>
      <c r="F269" s="709"/>
      <c r="G269" s="734"/>
      <c r="H269" s="714" t="s">
        <v>498</v>
      </c>
      <c r="I269" s="743" t="s">
        <v>499</v>
      </c>
      <c r="J269" s="715" t="s">
        <v>500</v>
      </c>
      <c r="K269" s="104" t="s">
        <v>129</v>
      </c>
      <c r="L269" s="126" t="s">
        <v>501</v>
      </c>
      <c r="M269" s="672" t="s">
        <v>209</v>
      </c>
      <c r="N269" s="674">
        <v>100</v>
      </c>
      <c r="O269" s="675"/>
      <c r="P269" s="98"/>
      <c r="T269" s="71"/>
      <c r="U269" s="678"/>
      <c r="V269" s="681"/>
      <c r="W269" s="681"/>
      <c r="X269" s="681"/>
      <c r="Y269" s="681"/>
      <c r="Z269" s="681"/>
      <c r="AA269" s="681"/>
      <c r="AB269" s="681">
        <f>IF($N$269="","",$N$269)</f>
        <v>100</v>
      </c>
      <c r="AC269" s="681"/>
      <c r="AD269" s="681"/>
      <c r="AE269" s="681"/>
      <c r="AF269" s="681"/>
      <c r="AG269" s="684"/>
      <c r="AH269" s="72"/>
    </row>
    <row r="270" spans="2:34" ht="39.75" customHeight="1" x14ac:dyDescent="0.25">
      <c r="B270" s="73"/>
      <c r="C270" s="717"/>
      <c r="D270" s="723"/>
      <c r="E270" s="658"/>
      <c r="F270" s="709"/>
      <c r="G270" s="735"/>
      <c r="H270" s="691"/>
      <c r="I270" s="744"/>
      <c r="J270" s="670"/>
      <c r="K270" s="104" t="s">
        <v>132</v>
      </c>
      <c r="L270" s="125" t="s">
        <v>502</v>
      </c>
      <c r="M270" s="659"/>
      <c r="N270" s="659"/>
      <c r="O270" s="676"/>
      <c r="P270" s="98"/>
      <c r="T270" s="71"/>
      <c r="U270" s="679"/>
      <c r="V270" s="682"/>
      <c r="W270" s="682"/>
      <c r="X270" s="682"/>
      <c r="Y270" s="682"/>
      <c r="Z270" s="682"/>
      <c r="AA270" s="682"/>
      <c r="AB270" s="682"/>
      <c r="AC270" s="682"/>
      <c r="AD270" s="682"/>
      <c r="AE270" s="682"/>
      <c r="AF270" s="682"/>
      <c r="AG270" s="685"/>
      <c r="AH270" s="72"/>
    </row>
    <row r="271" spans="2:34" ht="39.75" customHeight="1" x14ac:dyDescent="0.25">
      <c r="B271" s="73"/>
      <c r="C271" s="717"/>
      <c r="D271" s="723"/>
      <c r="E271" s="658"/>
      <c r="F271" s="709"/>
      <c r="G271" s="735"/>
      <c r="H271" s="691"/>
      <c r="I271" s="744"/>
      <c r="J271" s="670"/>
      <c r="K271" s="104" t="s">
        <v>134</v>
      </c>
      <c r="L271" s="125" t="s">
        <v>503</v>
      </c>
      <c r="M271" s="659"/>
      <c r="N271" s="659"/>
      <c r="O271" s="676"/>
      <c r="P271" s="98"/>
      <c r="T271" s="71"/>
      <c r="U271" s="679"/>
      <c r="V271" s="682"/>
      <c r="W271" s="682"/>
      <c r="X271" s="682"/>
      <c r="Y271" s="682"/>
      <c r="Z271" s="682"/>
      <c r="AA271" s="682"/>
      <c r="AB271" s="682"/>
      <c r="AC271" s="682"/>
      <c r="AD271" s="682"/>
      <c r="AE271" s="682"/>
      <c r="AF271" s="682"/>
      <c r="AG271" s="685"/>
      <c r="AH271" s="72"/>
    </row>
    <row r="272" spans="2:34" ht="39.75" customHeight="1" x14ac:dyDescent="0.25">
      <c r="B272" s="73"/>
      <c r="C272" s="717"/>
      <c r="D272" s="723"/>
      <c r="E272" s="658"/>
      <c r="F272" s="709"/>
      <c r="G272" s="735"/>
      <c r="H272" s="691"/>
      <c r="I272" s="744"/>
      <c r="J272" s="670"/>
      <c r="K272" s="104" t="s">
        <v>136</v>
      </c>
      <c r="L272" s="125" t="s">
        <v>504</v>
      </c>
      <c r="M272" s="659"/>
      <c r="N272" s="659"/>
      <c r="O272" s="676"/>
      <c r="P272" s="98"/>
      <c r="T272" s="71"/>
      <c r="U272" s="679"/>
      <c r="V272" s="682"/>
      <c r="W272" s="682"/>
      <c r="X272" s="682"/>
      <c r="Y272" s="682"/>
      <c r="Z272" s="682"/>
      <c r="AA272" s="682"/>
      <c r="AB272" s="682"/>
      <c r="AC272" s="682"/>
      <c r="AD272" s="682"/>
      <c r="AE272" s="682"/>
      <c r="AF272" s="682"/>
      <c r="AG272" s="685"/>
      <c r="AH272" s="72"/>
    </row>
    <row r="273" spans="2:34" ht="39.75" customHeight="1" x14ac:dyDescent="0.25">
      <c r="B273" s="73"/>
      <c r="C273" s="717"/>
      <c r="D273" s="723"/>
      <c r="E273" s="658"/>
      <c r="F273" s="709"/>
      <c r="G273" s="736"/>
      <c r="H273" s="710"/>
      <c r="I273" s="745"/>
      <c r="J273" s="671"/>
      <c r="K273" s="104" t="s">
        <v>138</v>
      </c>
      <c r="L273" s="125" t="s">
        <v>505</v>
      </c>
      <c r="M273" s="703"/>
      <c r="N273" s="703"/>
      <c r="O273" s="706"/>
      <c r="P273" s="98"/>
      <c r="T273" s="71"/>
      <c r="U273" s="679"/>
      <c r="V273" s="682"/>
      <c r="W273" s="682"/>
      <c r="X273" s="682"/>
      <c r="Y273" s="682"/>
      <c r="Z273" s="682"/>
      <c r="AA273" s="682"/>
      <c r="AB273" s="682"/>
      <c r="AC273" s="682"/>
      <c r="AD273" s="682"/>
      <c r="AE273" s="682"/>
      <c r="AF273" s="682"/>
      <c r="AG273" s="685"/>
      <c r="AH273" s="72"/>
    </row>
    <row r="274" spans="2:34" ht="39.75" customHeight="1" x14ac:dyDescent="0.25">
      <c r="B274" s="73"/>
      <c r="C274" s="717"/>
      <c r="D274" s="723"/>
      <c r="E274" s="658"/>
      <c r="F274" s="709"/>
      <c r="G274" s="734"/>
      <c r="H274" s="714" t="s">
        <v>506</v>
      </c>
      <c r="I274" s="737" t="s">
        <v>507</v>
      </c>
      <c r="J274" s="715" t="s">
        <v>500</v>
      </c>
      <c r="K274" s="104" t="s">
        <v>129</v>
      </c>
      <c r="L274" s="126" t="s">
        <v>501</v>
      </c>
      <c r="M274" s="672" t="s">
        <v>209</v>
      </c>
      <c r="N274" s="674">
        <v>80</v>
      </c>
      <c r="O274" s="675"/>
      <c r="P274" s="98"/>
      <c r="T274" s="71"/>
      <c r="U274" s="678"/>
      <c r="V274" s="681"/>
      <c r="W274" s="681"/>
      <c r="X274" s="681"/>
      <c r="Y274" s="681"/>
      <c r="Z274" s="681"/>
      <c r="AA274" s="681"/>
      <c r="AB274" s="681">
        <f>IF($N$274="","",$N$274)</f>
        <v>80</v>
      </c>
      <c r="AC274" s="681"/>
      <c r="AD274" s="681"/>
      <c r="AE274" s="681"/>
      <c r="AF274" s="681"/>
      <c r="AG274" s="684"/>
      <c r="AH274" s="72"/>
    </row>
    <row r="275" spans="2:34" ht="39.75" customHeight="1" x14ac:dyDescent="0.25">
      <c r="B275" s="73"/>
      <c r="C275" s="717"/>
      <c r="D275" s="723"/>
      <c r="E275" s="658"/>
      <c r="F275" s="709"/>
      <c r="G275" s="735"/>
      <c r="H275" s="691"/>
      <c r="I275" s="738"/>
      <c r="J275" s="670"/>
      <c r="K275" s="104" t="s">
        <v>132</v>
      </c>
      <c r="L275" s="125" t="s">
        <v>502</v>
      </c>
      <c r="M275" s="659"/>
      <c r="N275" s="659"/>
      <c r="O275" s="676"/>
      <c r="P275" s="98"/>
      <c r="T275" s="71"/>
      <c r="U275" s="679"/>
      <c r="V275" s="682"/>
      <c r="W275" s="682"/>
      <c r="X275" s="682"/>
      <c r="Y275" s="682"/>
      <c r="Z275" s="682"/>
      <c r="AA275" s="682"/>
      <c r="AB275" s="682"/>
      <c r="AC275" s="682"/>
      <c r="AD275" s="682"/>
      <c r="AE275" s="682"/>
      <c r="AF275" s="682"/>
      <c r="AG275" s="685"/>
      <c r="AH275" s="72"/>
    </row>
    <row r="276" spans="2:34" ht="39.75" customHeight="1" x14ac:dyDescent="0.25">
      <c r="B276" s="73"/>
      <c r="C276" s="717"/>
      <c r="D276" s="723"/>
      <c r="E276" s="658"/>
      <c r="F276" s="709"/>
      <c r="G276" s="735"/>
      <c r="H276" s="691"/>
      <c r="I276" s="738"/>
      <c r="J276" s="670"/>
      <c r="K276" s="104" t="s">
        <v>134</v>
      </c>
      <c r="L276" s="125" t="s">
        <v>508</v>
      </c>
      <c r="M276" s="659"/>
      <c r="N276" s="659"/>
      <c r="O276" s="676"/>
      <c r="P276" s="98"/>
      <c r="T276" s="71"/>
      <c r="U276" s="679"/>
      <c r="V276" s="682"/>
      <c r="W276" s="682"/>
      <c r="X276" s="682"/>
      <c r="Y276" s="682"/>
      <c r="Z276" s="682"/>
      <c r="AA276" s="682"/>
      <c r="AB276" s="682"/>
      <c r="AC276" s="682"/>
      <c r="AD276" s="682"/>
      <c r="AE276" s="682"/>
      <c r="AF276" s="682"/>
      <c r="AG276" s="685"/>
      <c r="AH276" s="72"/>
    </row>
    <row r="277" spans="2:34" ht="39.75" customHeight="1" x14ac:dyDescent="0.25">
      <c r="B277" s="73"/>
      <c r="C277" s="717"/>
      <c r="D277" s="723"/>
      <c r="E277" s="658"/>
      <c r="F277" s="709"/>
      <c r="G277" s="735"/>
      <c r="H277" s="691"/>
      <c r="I277" s="738"/>
      <c r="J277" s="670"/>
      <c r="K277" s="104" t="s">
        <v>136</v>
      </c>
      <c r="L277" s="125" t="s">
        <v>509</v>
      </c>
      <c r="M277" s="659"/>
      <c r="N277" s="659"/>
      <c r="O277" s="676"/>
      <c r="P277" s="98"/>
      <c r="T277" s="71"/>
      <c r="U277" s="679"/>
      <c r="V277" s="682"/>
      <c r="W277" s="682"/>
      <c r="X277" s="682"/>
      <c r="Y277" s="682"/>
      <c r="Z277" s="682"/>
      <c r="AA277" s="682"/>
      <c r="AB277" s="682"/>
      <c r="AC277" s="682"/>
      <c r="AD277" s="682"/>
      <c r="AE277" s="682"/>
      <c r="AF277" s="682"/>
      <c r="AG277" s="685"/>
      <c r="AH277" s="72"/>
    </row>
    <row r="278" spans="2:34" ht="39.75" customHeight="1" x14ac:dyDescent="0.25">
      <c r="B278" s="73"/>
      <c r="C278" s="717"/>
      <c r="D278" s="723"/>
      <c r="E278" s="658"/>
      <c r="F278" s="709"/>
      <c r="G278" s="736"/>
      <c r="H278" s="710"/>
      <c r="I278" s="739"/>
      <c r="J278" s="671"/>
      <c r="K278" s="104" t="s">
        <v>138</v>
      </c>
      <c r="L278" s="125" t="s">
        <v>510</v>
      </c>
      <c r="M278" s="703"/>
      <c r="N278" s="703"/>
      <c r="O278" s="706"/>
      <c r="P278" s="98"/>
      <c r="T278" s="71"/>
      <c r="U278" s="679"/>
      <c r="V278" s="682"/>
      <c r="W278" s="682"/>
      <c r="X278" s="682"/>
      <c r="Y278" s="682"/>
      <c r="Z278" s="682"/>
      <c r="AA278" s="682"/>
      <c r="AB278" s="682"/>
      <c r="AC278" s="682"/>
      <c r="AD278" s="682"/>
      <c r="AE278" s="682"/>
      <c r="AF278" s="682"/>
      <c r="AG278" s="685"/>
      <c r="AH278" s="72"/>
    </row>
    <row r="279" spans="2:34" ht="39.75" customHeight="1" x14ac:dyDescent="0.25">
      <c r="B279" s="73"/>
      <c r="C279" s="717"/>
      <c r="D279" s="723"/>
      <c r="E279" s="658"/>
      <c r="F279" s="709"/>
      <c r="G279" s="734"/>
      <c r="H279" s="714" t="s">
        <v>511</v>
      </c>
      <c r="I279" s="737" t="s">
        <v>512</v>
      </c>
      <c r="J279" s="715" t="s">
        <v>500</v>
      </c>
      <c r="K279" s="104" t="s">
        <v>129</v>
      </c>
      <c r="L279" s="126" t="s">
        <v>501</v>
      </c>
      <c r="M279" s="672" t="s">
        <v>209</v>
      </c>
      <c r="N279" s="674">
        <v>100</v>
      </c>
      <c r="O279" s="675"/>
      <c r="P279" s="98"/>
      <c r="T279" s="71"/>
      <c r="U279" s="678"/>
      <c r="V279" s="681"/>
      <c r="W279" s="681"/>
      <c r="X279" s="681"/>
      <c r="Y279" s="681">
        <f>IF($N$279="","",$N$279)</f>
        <v>100</v>
      </c>
      <c r="Z279" s="681">
        <f>IF($N$279="","",$N$279)</f>
        <v>100</v>
      </c>
      <c r="AA279" s="681"/>
      <c r="AB279" s="681">
        <f>IF($N$279="","",$N$279)</f>
        <v>100</v>
      </c>
      <c r="AC279" s="681"/>
      <c r="AD279" s="681"/>
      <c r="AE279" s="681"/>
      <c r="AF279" s="681"/>
      <c r="AG279" s="684"/>
      <c r="AH279" s="72"/>
    </row>
    <row r="280" spans="2:34" ht="39.75" customHeight="1" x14ac:dyDescent="0.25">
      <c r="B280" s="73"/>
      <c r="C280" s="717"/>
      <c r="D280" s="723"/>
      <c r="E280" s="658"/>
      <c r="F280" s="709"/>
      <c r="G280" s="735"/>
      <c r="H280" s="691"/>
      <c r="I280" s="738"/>
      <c r="J280" s="670"/>
      <c r="K280" s="104" t="s">
        <v>132</v>
      </c>
      <c r="L280" s="125" t="s">
        <v>502</v>
      </c>
      <c r="M280" s="659"/>
      <c r="N280" s="659"/>
      <c r="O280" s="676"/>
      <c r="P280" s="98"/>
      <c r="T280" s="71"/>
      <c r="U280" s="679"/>
      <c r="V280" s="682"/>
      <c r="W280" s="682"/>
      <c r="X280" s="682"/>
      <c r="Y280" s="682"/>
      <c r="Z280" s="682"/>
      <c r="AA280" s="682"/>
      <c r="AB280" s="682"/>
      <c r="AC280" s="682"/>
      <c r="AD280" s="682"/>
      <c r="AE280" s="682"/>
      <c r="AF280" s="682"/>
      <c r="AG280" s="685"/>
      <c r="AH280" s="72"/>
    </row>
    <row r="281" spans="2:34" ht="39.75" customHeight="1" x14ac:dyDescent="0.25">
      <c r="B281" s="73"/>
      <c r="C281" s="717"/>
      <c r="D281" s="723"/>
      <c r="E281" s="658"/>
      <c r="F281" s="709"/>
      <c r="G281" s="735"/>
      <c r="H281" s="691"/>
      <c r="I281" s="738"/>
      <c r="J281" s="670"/>
      <c r="K281" s="104" t="s">
        <v>134</v>
      </c>
      <c r="L281" s="125" t="s">
        <v>513</v>
      </c>
      <c r="M281" s="659"/>
      <c r="N281" s="659"/>
      <c r="O281" s="676"/>
      <c r="P281" s="98"/>
      <c r="T281" s="71"/>
      <c r="U281" s="679"/>
      <c r="V281" s="682"/>
      <c r="W281" s="682"/>
      <c r="X281" s="682"/>
      <c r="Y281" s="682"/>
      <c r="Z281" s="682"/>
      <c r="AA281" s="682"/>
      <c r="AB281" s="682"/>
      <c r="AC281" s="682"/>
      <c r="AD281" s="682"/>
      <c r="AE281" s="682"/>
      <c r="AF281" s="682"/>
      <c r="AG281" s="685"/>
      <c r="AH281" s="72"/>
    </row>
    <row r="282" spans="2:34" ht="39.75" customHeight="1" x14ac:dyDescent="0.25">
      <c r="B282" s="73"/>
      <c r="C282" s="717"/>
      <c r="D282" s="723"/>
      <c r="E282" s="658"/>
      <c r="F282" s="709"/>
      <c r="G282" s="735"/>
      <c r="H282" s="691"/>
      <c r="I282" s="738"/>
      <c r="J282" s="670"/>
      <c r="K282" s="104" t="s">
        <v>136</v>
      </c>
      <c r="L282" s="125" t="s">
        <v>514</v>
      </c>
      <c r="M282" s="659"/>
      <c r="N282" s="659"/>
      <c r="O282" s="676"/>
      <c r="P282" s="98"/>
      <c r="T282" s="71"/>
      <c r="U282" s="679"/>
      <c r="V282" s="682"/>
      <c r="W282" s="682"/>
      <c r="X282" s="682"/>
      <c r="Y282" s="682"/>
      <c r="Z282" s="682"/>
      <c r="AA282" s="682"/>
      <c r="AB282" s="682"/>
      <c r="AC282" s="682"/>
      <c r="AD282" s="682"/>
      <c r="AE282" s="682"/>
      <c r="AF282" s="682"/>
      <c r="AG282" s="685"/>
      <c r="AH282" s="72"/>
    </row>
    <row r="283" spans="2:34" ht="39.75" customHeight="1" x14ac:dyDescent="0.25">
      <c r="B283" s="73"/>
      <c r="C283" s="717"/>
      <c r="D283" s="723"/>
      <c r="E283" s="658"/>
      <c r="F283" s="709"/>
      <c r="G283" s="736"/>
      <c r="H283" s="710"/>
      <c r="I283" s="739"/>
      <c r="J283" s="671"/>
      <c r="K283" s="104" t="s">
        <v>138</v>
      </c>
      <c r="L283" s="125" t="s">
        <v>515</v>
      </c>
      <c r="M283" s="703"/>
      <c r="N283" s="703"/>
      <c r="O283" s="706"/>
      <c r="P283" s="98"/>
      <c r="T283" s="71"/>
      <c r="U283" s="679"/>
      <c r="V283" s="682"/>
      <c r="W283" s="682"/>
      <c r="X283" s="682"/>
      <c r="Y283" s="682"/>
      <c r="Z283" s="682"/>
      <c r="AA283" s="682"/>
      <c r="AB283" s="682"/>
      <c r="AC283" s="682"/>
      <c r="AD283" s="682"/>
      <c r="AE283" s="682"/>
      <c r="AF283" s="682"/>
      <c r="AG283" s="685"/>
      <c r="AH283" s="72"/>
    </row>
    <row r="284" spans="2:34" ht="39.75" customHeight="1" x14ac:dyDescent="0.25">
      <c r="B284" s="73"/>
      <c r="C284" s="717"/>
      <c r="D284" s="723"/>
      <c r="E284" s="658"/>
      <c r="F284" s="709"/>
      <c r="G284" s="734"/>
      <c r="H284" s="714" t="s">
        <v>516</v>
      </c>
      <c r="I284" s="737" t="s">
        <v>517</v>
      </c>
      <c r="J284" s="715" t="s">
        <v>500</v>
      </c>
      <c r="K284" s="104" t="s">
        <v>129</v>
      </c>
      <c r="L284" s="126" t="s">
        <v>501</v>
      </c>
      <c r="M284" s="672" t="s">
        <v>209</v>
      </c>
      <c r="N284" s="674">
        <v>100</v>
      </c>
      <c r="O284" s="675"/>
      <c r="P284" s="98"/>
      <c r="T284" s="71"/>
      <c r="U284" s="678"/>
      <c r="V284" s="681"/>
      <c r="W284" s="681"/>
      <c r="X284" s="681"/>
      <c r="Y284" s="681"/>
      <c r="Z284" s="681"/>
      <c r="AA284" s="681"/>
      <c r="AB284" s="681">
        <f>IF($N$284="","",$N$284)</f>
        <v>100</v>
      </c>
      <c r="AC284" s="681"/>
      <c r="AD284" s="681"/>
      <c r="AE284" s="681"/>
      <c r="AF284" s="681"/>
      <c r="AG284" s="684"/>
      <c r="AH284" s="72"/>
    </row>
    <row r="285" spans="2:34" ht="39.75" customHeight="1" x14ac:dyDescent="0.25">
      <c r="B285" s="73"/>
      <c r="C285" s="717"/>
      <c r="D285" s="723"/>
      <c r="E285" s="658"/>
      <c r="F285" s="709"/>
      <c r="G285" s="735"/>
      <c r="H285" s="691"/>
      <c r="I285" s="738"/>
      <c r="J285" s="670"/>
      <c r="K285" s="104" t="s">
        <v>132</v>
      </c>
      <c r="L285" s="125" t="s">
        <v>502</v>
      </c>
      <c r="M285" s="659"/>
      <c r="N285" s="659"/>
      <c r="O285" s="676"/>
      <c r="P285" s="98"/>
      <c r="T285" s="71"/>
      <c r="U285" s="679"/>
      <c r="V285" s="682"/>
      <c r="W285" s="682"/>
      <c r="X285" s="682"/>
      <c r="Y285" s="682"/>
      <c r="Z285" s="682"/>
      <c r="AA285" s="682"/>
      <c r="AB285" s="682"/>
      <c r="AC285" s="682"/>
      <c r="AD285" s="682"/>
      <c r="AE285" s="682"/>
      <c r="AF285" s="682"/>
      <c r="AG285" s="685"/>
      <c r="AH285" s="72"/>
    </row>
    <row r="286" spans="2:34" ht="39.75" customHeight="1" x14ac:dyDescent="0.25">
      <c r="B286" s="73"/>
      <c r="C286" s="717"/>
      <c r="D286" s="723"/>
      <c r="E286" s="658"/>
      <c r="F286" s="709"/>
      <c r="G286" s="735"/>
      <c r="H286" s="691"/>
      <c r="I286" s="738"/>
      <c r="J286" s="670"/>
      <c r="K286" s="104" t="s">
        <v>134</v>
      </c>
      <c r="L286" s="125" t="s">
        <v>518</v>
      </c>
      <c r="M286" s="659"/>
      <c r="N286" s="659"/>
      <c r="O286" s="676"/>
      <c r="P286" s="98"/>
      <c r="T286" s="71"/>
      <c r="U286" s="679"/>
      <c r="V286" s="682"/>
      <c r="W286" s="682"/>
      <c r="X286" s="682"/>
      <c r="Y286" s="682"/>
      <c r="Z286" s="682"/>
      <c r="AA286" s="682"/>
      <c r="AB286" s="682"/>
      <c r="AC286" s="682"/>
      <c r="AD286" s="682"/>
      <c r="AE286" s="682"/>
      <c r="AF286" s="682"/>
      <c r="AG286" s="685"/>
      <c r="AH286" s="72"/>
    </row>
    <row r="287" spans="2:34" ht="39.75" customHeight="1" x14ac:dyDescent="0.25">
      <c r="B287" s="73"/>
      <c r="C287" s="717"/>
      <c r="D287" s="723"/>
      <c r="E287" s="658"/>
      <c r="F287" s="709"/>
      <c r="G287" s="735"/>
      <c r="H287" s="691"/>
      <c r="I287" s="738"/>
      <c r="J287" s="670"/>
      <c r="K287" s="104" t="s">
        <v>136</v>
      </c>
      <c r="L287" s="125" t="s">
        <v>519</v>
      </c>
      <c r="M287" s="659"/>
      <c r="N287" s="659"/>
      <c r="O287" s="676"/>
      <c r="P287" s="98"/>
      <c r="T287" s="71"/>
      <c r="U287" s="679"/>
      <c r="V287" s="682"/>
      <c r="W287" s="682"/>
      <c r="X287" s="682"/>
      <c r="Y287" s="682"/>
      <c r="Z287" s="682"/>
      <c r="AA287" s="682"/>
      <c r="AB287" s="682"/>
      <c r="AC287" s="682"/>
      <c r="AD287" s="682"/>
      <c r="AE287" s="682"/>
      <c r="AF287" s="682"/>
      <c r="AG287" s="685"/>
      <c r="AH287" s="72"/>
    </row>
    <row r="288" spans="2:34" ht="39.75" customHeight="1" x14ac:dyDescent="0.25">
      <c r="B288" s="73"/>
      <c r="C288" s="717"/>
      <c r="D288" s="723"/>
      <c r="E288" s="658"/>
      <c r="F288" s="709"/>
      <c r="G288" s="736"/>
      <c r="H288" s="710"/>
      <c r="I288" s="739"/>
      <c r="J288" s="671"/>
      <c r="K288" s="104" t="s">
        <v>138</v>
      </c>
      <c r="L288" s="125" t="s">
        <v>520</v>
      </c>
      <c r="M288" s="703"/>
      <c r="N288" s="703"/>
      <c r="O288" s="706"/>
      <c r="P288" s="98"/>
      <c r="T288" s="71"/>
      <c r="U288" s="679"/>
      <c r="V288" s="682"/>
      <c r="W288" s="682"/>
      <c r="X288" s="682"/>
      <c r="Y288" s="682"/>
      <c r="Z288" s="682"/>
      <c r="AA288" s="682"/>
      <c r="AB288" s="682"/>
      <c r="AC288" s="682"/>
      <c r="AD288" s="682"/>
      <c r="AE288" s="682"/>
      <c r="AF288" s="682"/>
      <c r="AG288" s="685"/>
      <c r="AH288" s="72"/>
    </row>
    <row r="289" spans="2:34" ht="39.75" customHeight="1" x14ac:dyDescent="0.25">
      <c r="B289" s="73"/>
      <c r="C289" s="717"/>
      <c r="D289" s="723"/>
      <c r="E289" s="658"/>
      <c r="F289" s="709"/>
      <c r="G289" s="734"/>
      <c r="H289" s="714" t="s">
        <v>521</v>
      </c>
      <c r="I289" s="743" t="s">
        <v>522</v>
      </c>
      <c r="J289" s="715" t="s">
        <v>500</v>
      </c>
      <c r="K289" s="104" t="s">
        <v>129</v>
      </c>
      <c r="L289" s="126" t="s">
        <v>501</v>
      </c>
      <c r="M289" s="672" t="s">
        <v>209</v>
      </c>
      <c r="N289" s="674">
        <v>80</v>
      </c>
      <c r="O289" s="675"/>
      <c r="P289" s="98"/>
      <c r="T289" s="71"/>
      <c r="U289" s="678"/>
      <c r="V289" s="681"/>
      <c r="W289" s="681"/>
      <c r="X289" s="681"/>
      <c r="Y289" s="681"/>
      <c r="Z289" s="681"/>
      <c r="AA289" s="681"/>
      <c r="AB289" s="681">
        <f>IF($N$289="","",$N$289)</f>
        <v>80</v>
      </c>
      <c r="AC289" s="681"/>
      <c r="AD289" s="681"/>
      <c r="AE289" s="681"/>
      <c r="AF289" s="681"/>
      <c r="AG289" s="684"/>
      <c r="AH289" s="72"/>
    </row>
    <row r="290" spans="2:34" ht="39.75" customHeight="1" x14ac:dyDescent="0.25">
      <c r="B290" s="73"/>
      <c r="C290" s="717"/>
      <c r="D290" s="723"/>
      <c r="E290" s="658"/>
      <c r="F290" s="709"/>
      <c r="G290" s="735"/>
      <c r="H290" s="691"/>
      <c r="I290" s="744"/>
      <c r="J290" s="670"/>
      <c r="K290" s="104" t="s">
        <v>132</v>
      </c>
      <c r="L290" s="125" t="s">
        <v>502</v>
      </c>
      <c r="M290" s="659"/>
      <c r="N290" s="659"/>
      <c r="O290" s="676"/>
      <c r="P290" s="98"/>
      <c r="T290" s="71"/>
      <c r="U290" s="679"/>
      <c r="V290" s="682"/>
      <c r="W290" s="682"/>
      <c r="X290" s="682"/>
      <c r="Y290" s="682"/>
      <c r="Z290" s="682"/>
      <c r="AA290" s="682"/>
      <c r="AB290" s="682"/>
      <c r="AC290" s="682"/>
      <c r="AD290" s="682"/>
      <c r="AE290" s="682"/>
      <c r="AF290" s="682"/>
      <c r="AG290" s="685"/>
      <c r="AH290" s="72"/>
    </row>
    <row r="291" spans="2:34" ht="39.75" customHeight="1" x14ac:dyDescent="0.25">
      <c r="B291" s="73"/>
      <c r="C291" s="717"/>
      <c r="D291" s="723"/>
      <c r="E291" s="658"/>
      <c r="F291" s="709"/>
      <c r="G291" s="735"/>
      <c r="H291" s="691"/>
      <c r="I291" s="744"/>
      <c r="J291" s="670"/>
      <c r="K291" s="104" t="s">
        <v>134</v>
      </c>
      <c r="L291" s="125" t="s">
        <v>523</v>
      </c>
      <c r="M291" s="659"/>
      <c r="N291" s="659"/>
      <c r="O291" s="676"/>
      <c r="P291" s="98"/>
      <c r="T291" s="71"/>
      <c r="U291" s="679"/>
      <c r="V291" s="682"/>
      <c r="W291" s="682"/>
      <c r="X291" s="682"/>
      <c r="Y291" s="682"/>
      <c r="Z291" s="682"/>
      <c r="AA291" s="682"/>
      <c r="AB291" s="682"/>
      <c r="AC291" s="682"/>
      <c r="AD291" s="682"/>
      <c r="AE291" s="682"/>
      <c r="AF291" s="682"/>
      <c r="AG291" s="685"/>
      <c r="AH291" s="72"/>
    </row>
    <row r="292" spans="2:34" ht="39.75" customHeight="1" x14ac:dyDescent="0.25">
      <c r="B292" s="73"/>
      <c r="C292" s="717"/>
      <c r="D292" s="723"/>
      <c r="E292" s="658"/>
      <c r="F292" s="709"/>
      <c r="G292" s="735"/>
      <c r="H292" s="691"/>
      <c r="I292" s="744"/>
      <c r="J292" s="670"/>
      <c r="K292" s="104" t="s">
        <v>136</v>
      </c>
      <c r="L292" s="125" t="s">
        <v>524</v>
      </c>
      <c r="M292" s="659"/>
      <c r="N292" s="659"/>
      <c r="O292" s="676"/>
      <c r="P292" s="98"/>
      <c r="T292" s="71"/>
      <c r="U292" s="679"/>
      <c r="V292" s="682"/>
      <c r="W292" s="682"/>
      <c r="X292" s="682"/>
      <c r="Y292" s="682"/>
      <c r="Z292" s="682"/>
      <c r="AA292" s="682"/>
      <c r="AB292" s="682"/>
      <c r="AC292" s="682"/>
      <c r="AD292" s="682"/>
      <c r="AE292" s="682"/>
      <c r="AF292" s="682"/>
      <c r="AG292" s="685"/>
      <c r="AH292" s="72"/>
    </row>
    <row r="293" spans="2:34" ht="39.75" customHeight="1" x14ac:dyDescent="0.25">
      <c r="B293" s="73"/>
      <c r="C293" s="717"/>
      <c r="D293" s="723"/>
      <c r="E293" s="658"/>
      <c r="F293" s="709"/>
      <c r="G293" s="736"/>
      <c r="H293" s="710"/>
      <c r="I293" s="745"/>
      <c r="J293" s="671"/>
      <c r="K293" s="104" t="s">
        <v>138</v>
      </c>
      <c r="L293" s="125" t="s">
        <v>525</v>
      </c>
      <c r="M293" s="703"/>
      <c r="N293" s="703"/>
      <c r="O293" s="706"/>
      <c r="P293" s="98"/>
      <c r="T293" s="71"/>
      <c r="U293" s="679"/>
      <c r="V293" s="682"/>
      <c r="W293" s="682"/>
      <c r="X293" s="682"/>
      <c r="Y293" s="682"/>
      <c r="Z293" s="682"/>
      <c r="AA293" s="682"/>
      <c r="AB293" s="682"/>
      <c r="AC293" s="682"/>
      <c r="AD293" s="682"/>
      <c r="AE293" s="682"/>
      <c r="AF293" s="682"/>
      <c r="AG293" s="685"/>
      <c r="AH293" s="72"/>
    </row>
    <row r="294" spans="2:34" ht="39.75" customHeight="1" x14ac:dyDescent="0.25">
      <c r="B294" s="73"/>
      <c r="C294" s="717"/>
      <c r="D294" s="723"/>
      <c r="E294" s="658"/>
      <c r="F294" s="709"/>
      <c r="G294" s="734"/>
      <c r="H294" s="714" t="s">
        <v>526</v>
      </c>
      <c r="I294" s="743" t="s">
        <v>527</v>
      </c>
      <c r="J294" s="715" t="s">
        <v>500</v>
      </c>
      <c r="K294" s="104" t="s">
        <v>129</v>
      </c>
      <c r="L294" s="126" t="s">
        <v>501</v>
      </c>
      <c r="M294" s="672" t="s">
        <v>209</v>
      </c>
      <c r="N294" s="674">
        <v>70</v>
      </c>
      <c r="O294" s="675"/>
      <c r="P294" s="98"/>
      <c r="T294" s="71"/>
      <c r="U294" s="678"/>
      <c r="V294" s="681"/>
      <c r="W294" s="681"/>
      <c r="X294" s="681"/>
      <c r="Y294" s="681"/>
      <c r="Z294" s="681"/>
      <c r="AA294" s="681"/>
      <c r="AB294" s="681">
        <f>IF($N$294="","",$N$294)</f>
        <v>70</v>
      </c>
      <c r="AC294" s="681"/>
      <c r="AD294" s="681">
        <f>IF($N$294="","",$N$294)</f>
        <v>70</v>
      </c>
      <c r="AE294" s="681">
        <f>IF($N$294="","",$N$294)</f>
        <v>70</v>
      </c>
      <c r="AF294" s="681"/>
      <c r="AG294" s="684"/>
      <c r="AH294" s="72"/>
    </row>
    <row r="295" spans="2:34" ht="39.75" customHeight="1" x14ac:dyDescent="0.25">
      <c r="B295" s="73"/>
      <c r="C295" s="717"/>
      <c r="D295" s="723"/>
      <c r="E295" s="658"/>
      <c r="F295" s="709"/>
      <c r="G295" s="735"/>
      <c r="H295" s="691"/>
      <c r="I295" s="744"/>
      <c r="J295" s="670"/>
      <c r="K295" s="104" t="s">
        <v>132</v>
      </c>
      <c r="L295" s="125" t="s">
        <v>502</v>
      </c>
      <c r="M295" s="659"/>
      <c r="N295" s="659"/>
      <c r="O295" s="676"/>
      <c r="P295" s="98"/>
      <c r="T295" s="71"/>
      <c r="U295" s="679"/>
      <c r="V295" s="682"/>
      <c r="W295" s="682"/>
      <c r="X295" s="682"/>
      <c r="Y295" s="682"/>
      <c r="Z295" s="682"/>
      <c r="AA295" s="682"/>
      <c r="AB295" s="682"/>
      <c r="AC295" s="682"/>
      <c r="AD295" s="682"/>
      <c r="AE295" s="682"/>
      <c r="AF295" s="682"/>
      <c r="AG295" s="685"/>
      <c r="AH295" s="72"/>
    </row>
    <row r="296" spans="2:34" ht="39.75" customHeight="1" x14ac:dyDescent="0.25">
      <c r="B296" s="73"/>
      <c r="C296" s="717"/>
      <c r="D296" s="723"/>
      <c r="E296" s="658"/>
      <c r="F296" s="709"/>
      <c r="G296" s="735"/>
      <c r="H296" s="691"/>
      <c r="I296" s="744"/>
      <c r="J296" s="670"/>
      <c r="K296" s="104" t="s">
        <v>134</v>
      </c>
      <c r="L296" s="125" t="s">
        <v>528</v>
      </c>
      <c r="M296" s="659"/>
      <c r="N296" s="659"/>
      <c r="O296" s="676"/>
      <c r="P296" s="98"/>
      <c r="T296" s="71"/>
      <c r="U296" s="679"/>
      <c r="V296" s="682"/>
      <c r="W296" s="682"/>
      <c r="X296" s="682"/>
      <c r="Y296" s="682"/>
      <c r="Z296" s="682"/>
      <c r="AA296" s="682"/>
      <c r="AB296" s="682"/>
      <c r="AC296" s="682"/>
      <c r="AD296" s="682"/>
      <c r="AE296" s="682"/>
      <c r="AF296" s="682"/>
      <c r="AG296" s="685"/>
      <c r="AH296" s="72"/>
    </row>
    <row r="297" spans="2:34" ht="39.75" customHeight="1" x14ac:dyDescent="0.25">
      <c r="B297" s="73"/>
      <c r="C297" s="717"/>
      <c r="D297" s="723"/>
      <c r="E297" s="658"/>
      <c r="F297" s="709"/>
      <c r="G297" s="735"/>
      <c r="H297" s="691"/>
      <c r="I297" s="744"/>
      <c r="J297" s="670"/>
      <c r="K297" s="104" t="s">
        <v>136</v>
      </c>
      <c r="L297" s="125" t="s">
        <v>529</v>
      </c>
      <c r="M297" s="659"/>
      <c r="N297" s="659"/>
      <c r="O297" s="676"/>
      <c r="P297" s="98"/>
      <c r="T297" s="71"/>
      <c r="U297" s="679"/>
      <c r="V297" s="682"/>
      <c r="W297" s="682"/>
      <c r="X297" s="682"/>
      <c r="Y297" s="682"/>
      <c r="Z297" s="682"/>
      <c r="AA297" s="682"/>
      <c r="AB297" s="682"/>
      <c r="AC297" s="682"/>
      <c r="AD297" s="682"/>
      <c r="AE297" s="682"/>
      <c r="AF297" s="682"/>
      <c r="AG297" s="685"/>
      <c r="AH297" s="72"/>
    </row>
    <row r="298" spans="2:34" ht="39.75" customHeight="1" x14ac:dyDescent="0.25">
      <c r="B298" s="73"/>
      <c r="C298" s="717"/>
      <c r="D298" s="723"/>
      <c r="E298" s="658"/>
      <c r="F298" s="709"/>
      <c r="G298" s="736"/>
      <c r="H298" s="710"/>
      <c r="I298" s="745"/>
      <c r="J298" s="671"/>
      <c r="K298" s="104" t="s">
        <v>138</v>
      </c>
      <c r="L298" s="125" t="s">
        <v>530</v>
      </c>
      <c r="M298" s="703"/>
      <c r="N298" s="703"/>
      <c r="O298" s="706"/>
      <c r="P298" s="98"/>
      <c r="T298" s="71"/>
      <c r="U298" s="679"/>
      <c r="V298" s="682"/>
      <c r="W298" s="682"/>
      <c r="X298" s="682"/>
      <c r="Y298" s="682"/>
      <c r="Z298" s="682"/>
      <c r="AA298" s="682"/>
      <c r="AB298" s="682"/>
      <c r="AC298" s="682"/>
      <c r="AD298" s="682"/>
      <c r="AE298" s="682"/>
      <c r="AF298" s="682"/>
      <c r="AG298" s="685"/>
      <c r="AH298" s="72"/>
    </row>
    <row r="299" spans="2:34" ht="39.75" customHeight="1" x14ac:dyDescent="0.25">
      <c r="B299" s="73"/>
      <c r="C299" s="717"/>
      <c r="D299" s="723"/>
      <c r="E299" s="658"/>
      <c r="F299" s="709"/>
      <c r="G299" s="144"/>
      <c r="H299" s="752" t="s">
        <v>531</v>
      </c>
      <c r="I299" s="753"/>
      <c r="J299" s="753"/>
      <c r="K299" s="65"/>
      <c r="L299" s="127"/>
      <c r="M299" s="151"/>
      <c r="N299" s="152"/>
      <c r="O299" s="153"/>
      <c r="P299" s="154"/>
      <c r="T299" s="71"/>
      <c r="U299" s="148"/>
      <c r="V299" s="149"/>
      <c r="W299" s="149"/>
      <c r="X299" s="149"/>
      <c r="Y299" s="149"/>
      <c r="Z299" s="149"/>
      <c r="AA299" s="149"/>
      <c r="AB299" s="149"/>
      <c r="AC299" s="149"/>
      <c r="AD299" s="149"/>
      <c r="AE299" s="149"/>
      <c r="AF299" s="149"/>
      <c r="AG299" s="150"/>
      <c r="AH299" s="72"/>
    </row>
    <row r="300" spans="2:34" ht="39.75" customHeight="1" x14ac:dyDescent="0.25">
      <c r="B300" s="73"/>
      <c r="C300" s="717"/>
      <c r="D300" s="723"/>
      <c r="E300" s="658"/>
      <c r="F300" s="709"/>
      <c r="G300" s="734"/>
      <c r="H300" s="714" t="s">
        <v>532</v>
      </c>
      <c r="I300" s="743" t="s">
        <v>533</v>
      </c>
      <c r="J300" s="715" t="s">
        <v>168</v>
      </c>
      <c r="K300" s="104" t="s">
        <v>129</v>
      </c>
      <c r="L300" s="126" t="s">
        <v>534</v>
      </c>
      <c r="M300" s="672" t="s">
        <v>209</v>
      </c>
      <c r="N300" s="674">
        <v>100</v>
      </c>
      <c r="O300" s="675"/>
      <c r="P300" s="98"/>
      <c r="T300" s="71"/>
      <c r="U300" s="678"/>
      <c r="V300" s="681"/>
      <c r="W300" s="681"/>
      <c r="X300" s="681"/>
      <c r="Y300" s="681"/>
      <c r="Z300" s="681">
        <f>IF($N$300="","",$N$300)</f>
        <v>100</v>
      </c>
      <c r="AA300" s="681"/>
      <c r="AB300" s="681">
        <f>IF($N$300="","",$N$300)</f>
        <v>100</v>
      </c>
      <c r="AC300" s="681"/>
      <c r="AD300" s="681"/>
      <c r="AE300" s="681"/>
      <c r="AF300" s="681"/>
      <c r="AG300" s="684"/>
      <c r="AH300" s="72"/>
    </row>
    <row r="301" spans="2:34" ht="39.75" customHeight="1" x14ac:dyDescent="0.25">
      <c r="B301" s="73"/>
      <c r="C301" s="717"/>
      <c r="D301" s="723"/>
      <c r="E301" s="658"/>
      <c r="F301" s="709"/>
      <c r="G301" s="735"/>
      <c r="H301" s="691"/>
      <c r="I301" s="744"/>
      <c r="J301" s="670"/>
      <c r="K301" s="104" t="s">
        <v>132</v>
      </c>
      <c r="L301" s="126" t="s">
        <v>535</v>
      </c>
      <c r="M301" s="659"/>
      <c r="N301" s="659"/>
      <c r="O301" s="676"/>
      <c r="P301" s="98"/>
      <c r="T301" s="71"/>
      <c r="U301" s="679"/>
      <c r="V301" s="682"/>
      <c r="W301" s="682"/>
      <c r="X301" s="682"/>
      <c r="Y301" s="682"/>
      <c r="Z301" s="682"/>
      <c r="AA301" s="682"/>
      <c r="AB301" s="682"/>
      <c r="AC301" s="682"/>
      <c r="AD301" s="682"/>
      <c r="AE301" s="682"/>
      <c r="AF301" s="682"/>
      <c r="AG301" s="685"/>
      <c r="AH301" s="72"/>
    </row>
    <row r="302" spans="2:34" ht="39.75" customHeight="1" x14ac:dyDescent="0.25">
      <c r="B302" s="73"/>
      <c r="C302" s="717"/>
      <c r="D302" s="723"/>
      <c r="E302" s="658"/>
      <c r="F302" s="709"/>
      <c r="G302" s="735"/>
      <c r="H302" s="691"/>
      <c r="I302" s="744"/>
      <c r="J302" s="670"/>
      <c r="K302" s="104" t="s">
        <v>134</v>
      </c>
      <c r="L302" s="125" t="s">
        <v>536</v>
      </c>
      <c r="M302" s="659"/>
      <c r="N302" s="659"/>
      <c r="O302" s="676"/>
      <c r="P302" s="98"/>
      <c r="T302" s="71"/>
      <c r="U302" s="679"/>
      <c r="V302" s="682"/>
      <c r="W302" s="682"/>
      <c r="X302" s="682"/>
      <c r="Y302" s="682"/>
      <c r="Z302" s="682"/>
      <c r="AA302" s="682"/>
      <c r="AB302" s="682"/>
      <c r="AC302" s="682"/>
      <c r="AD302" s="682"/>
      <c r="AE302" s="682"/>
      <c r="AF302" s="682"/>
      <c r="AG302" s="685"/>
      <c r="AH302" s="72"/>
    </row>
    <row r="303" spans="2:34" ht="39.75" customHeight="1" x14ac:dyDescent="0.25">
      <c r="B303" s="73"/>
      <c r="C303" s="717"/>
      <c r="D303" s="723"/>
      <c r="E303" s="658"/>
      <c r="F303" s="709"/>
      <c r="G303" s="735"/>
      <c r="H303" s="691"/>
      <c r="I303" s="744"/>
      <c r="J303" s="670"/>
      <c r="K303" s="104" t="s">
        <v>136</v>
      </c>
      <c r="L303" s="125" t="s">
        <v>537</v>
      </c>
      <c r="M303" s="659"/>
      <c r="N303" s="659"/>
      <c r="O303" s="676"/>
      <c r="P303" s="98"/>
      <c r="T303" s="71"/>
      <c r="U303" s="679"/>
      <c r="V303" s="682"/>
      <c r="W303" s="682"/>
      <c r="X303" s="682"/>
      <c r="Y303" s="682"/>
      <c r="Z303" s="682"/>
      <c r="AA303" s="682"/>
      <c r="AB303" s="682"/>
      <c r="AC303" s="682"/>
      <c r="AD303" s="682"/>
      <c r="AE303" s="682"/>
      <c r="AF303" s="682"/>
      <c r="AG303" s="685"/>
      <c r="AH303" s="72"/>
    </row>
    <row r="304" spans="2:34" ht="39.75" customHeight="1" x14ac:dyDescent="0.25">
      <c r="B304" s="73"/>
      <c r="C304" s="717"/>
      <c r="D304" s="723"/>
      <c r="E304" s="658"/>
      <c r="F304" s="709"/>
      <c r="G304" s="736"/>
      <c r="H304" s="710"/>
      <c r="I304" s="745"/>
      <c r="J304" s="671"/>
      <c r="K304" s="104" t="s">
        <v>138</v>
      </c>
      <c r="L304" s="125" t="s">
        <v>538</v>
      </c>
      <c r="M304" s="703"/>
      <c r="N304" s="703"/>
      <c r="O304" s="706"/>
      <c r="P304" s="98"/>
      <c r="T304" s="71"/>
      <c r="U304" s="679"/>
      <c r="V304" s="682"/>
      <c r="W304" s="682"/>
      <c r="X304" s="682"/>
      <c r="Y304" s="682"/>
      <c r="Z304" s="682"/>
      <c r="AA304" s="682"/>
      <c r="AB304" s="682"/>
      <c r="AC304" s="682"/>
      <c r="AD304" s="682"/>
      <c r="AE304" s="682"/>
      <c r="AF304" s="682"/>
      <c r="AG304" s="685"/>
      <c r="AH304" s="72"/>
    </row>
    <row r="305" spans="2:34" ht="39.75" customHeight="1" x14ac:dyDescent="0.25">
      <c r="B305" s="73"/>
      <c r="C305" s="717"/>
      <c r="D305" s="723"/>
      <c r="E305" s="658"/>
      <c r="F305" s="709"/>
      <c r="G305" s="734"/>
      <c r="H305" s="714" t="s">
        <v>539</v>
      </c>
      <c r="I305" s="743" t="s">
        <v>540</v>
      </c>
      <c r="J305" s="715" t="s">
        <v>168</v>
      </c>
      <c r="K305" s="104" t="s">
        <v>129</v>
      </c>
      <c r="L305" s="126" t="s">
        <v>534</v>
      </c>
      <c r="M305" s="672" t="s">
        <v>209</v>
      </c>
      <c r="N305" s="674">
        <v>80</v>
      </c>
      <c r="O305" s="675"/>
      <c r="P305" s="98"/>
      <c r="T305" s="71"/>
      <c r="U305" s="678"/>
      <c r="V305" s="681"/>
      <c r="W305" s="681"/>
      <c r="X305" s="681"/>
      <c r="Y305" s="681"/>
      <c r="Z305" s="681"/>
      <c r="AA305" s="681">
        <f>IF($N$305="","",$N$305)</f>
        <v>80</v>
      </c>
      <c r="AB305" s="681">
        <f>IF($N$305="","",$N$305)</f>
        <v>80</v>
      </c>
      <c r="AC305" s="681"/>
      <c r="AD305" s="681"/>
      <c r="AE305" s="681"/>
      <c r="AF305" s="681"/>
      <c r="AG305" s="684"/>
      <c r="AH305" s="72"/>
    </row>
    <row r="306" spans="2:34" ht="39.75" customHeight="1" x14ac:dyDescent="0.25">
      <c r="B306" s="73"/>
      <c r="C306" s="717"/>
      <c r="D306" s="723"/>
      <c r="E306" s="658"/>
      <c r="F306" s="709"/>
      <c r="G306" s="735"/>
      <c r="H306" s="691"/>
      <c r="I306" s="744"/>
      <c r="J306" s="670"/>
      <c r="K306" s="104" t="s">
        <v>132</v>
      </c>
      <c r="L306" s="126" t="s">
        <v>535</v>
      </c>
      <c r="M306" s="659"/>
      <c r="N306" s="659"/>
      <c r="O306" s="676"/>
      <c r="P306" s="98"/>
      <c r="T306" s="71"/>
      <c r="U306" s="679"/>
      <c r="V306" s="682"/>
      <c r="W306" s="682"/>
      <c r="X306" s="682"/>
      <c r="Y306" s="682"/>
      <c r="Z306" s="682"/>
      <c r="AA306" s="682"/>
      <c r="AB306" s="682"/>
      <c r="AC306" s="682"/>
      <c r="AD306" s="682"/>
      <c r="AE306" s="682"/>
      <c r="AF306" s="682"/>
      <c r="AG306" s="685"/>
      <c r="AH306" s="72"/>
    </row>
    <row r="307" spans="2:34" ht="39.75" customHeight="1" x14ac:dyDescent="0.25">
      <c r="B307" s="73"/>
      <c r="C307" s="717"/>
      <c r="D307" s="723"/>
      <c r="E307" s="658"/>
      <c r="F307" s="709"/>
      <c r="G307" s="735"/>
      <c r="H307" s="691"/>
      <c r="I307" s="744"/>
      <c r="J307" s="670"/>
      <c r="K307" s="104" t="s">
        <v>134</v>
      </c>
      <c r="L307" s="125" t="s">
        <v>541</v>
      </c>
      <c r="M307" s="659"/>
      <c r="N307" s="659"/>
      <c r="O307" s="676"/>
      <c r="P307" s="98"/>
      <c r="T307" s="71"/>
      <c r="U307" s="679"/>
      <c r="V307" s="682"/>
      <c r="W307" s="682"/>
      <c r="X307" s="682"/>
      <c r="Y307" s="682"/>
      <c r="Z307" s="682"/>
      <c r="AA307" s="682"/>
      <c r="AB307" s="682"/>
      <c r="AC307" s="682"/>
      <c r="AD307" s="682"/>
      <c r="AE307" s="682"/>
      <c r="AF307" s="682"/>
      <c r="AG307" s="685"/>
      <c r="AH307" s="72"/>
    </row>
    <row r="308" spans="2:34" ht="39.75" customHeight="1" x14ac:dyDescent="0.25">
      <c r="B308" s="73"/>
      <c r="C308" s="717"/>
      <c r="D308" s="723"/>
      <c r="E308" s="658"/>
      <c r="F308" s="709"/>
      <c r="G308" s="735"/>
      <c r="H308" s="691"/>
      <c r="I308" s="744"/>
      <c r="J308" s="670"/>
      <c r="K308" s="104" t="s">
        <v>136</v>
      </c>
      <c r="L308" s="125" t="s">
        <v>542</v>
      </c>
      <c r="M308" s="659"/>
      <c r="N308" s="659"/>
      <c r="O308" s="676"/>
      <c r="P308" s="98"/>
      <c r="T308" s="71"/>
      <c r="U308" s="679"/>
      <c r="V308" s="682"/>
      <c r="W308" s="682"/>
      <c r="X308" s="682"/>
      <c r="Y308" s="682"/>
      <c r="Z308" s="682"/>
      <c r="AA308" s="682"/>
      <c r="AB308" s="682"/>
      <c r="AC308" s="682"/>
      <c r="AD308" s="682"/>
      <c r="AE308" s="682"/>
      <c r="AF308" s="682"/>
      <c r="AG308" s="685"/>
      <c r="AH308" s="72"/>
    </row>
    <row r="309" spans="2:34" ht="39.75" customHeight="1" x14ac:dyDescent="0.25">
      <c r="B309" s="73"/>
      <c r="C309" s="717"/>
      <c r="D309" s="723"/>
      <c r="E309" s="658"/>
      <c r="F309" s="709"/>
      <c r="G309" s="736"/>
      <c r="H309" s="710"/>
      <c r="I309" s="745"/>
      <c r="J309" s="671"/>
      <c r="K309" s="104" t="s">
        <v>138</v>
      </c>
      <c r="L309" s="125" t="s">
        <v>543</v>
      </c>
      <c r="M309" s="703"/>
      <c r="N309" s="703"/>
      <c r="O309" s="706"/>
      <c r="P309" s="98"/>
      <c r="T309" s="71"/>
      <c r="U309" s="679"/>
      <c r="V309" s="682"/>
      <c r="W309" s="682"/>
      <c r="X309" s="682"/>
      <c r="Y309" s="682"/>
      <c r="Z309" s="682"/>
      <c r="AA309" s="682"/>
      <c r="AB309" s="682"/>
      <c r="AC309" s="682"/>
      <c r="AD309" s="682"/>
      <c r="AE309" s="682"/>
      <c r="AF309" s="682"/>
      <c r="AG309" s="685"/>
      <c r="AH309" s="72"/>
    </row>
    <row r="310" spans="2:34" ht="39.75" customHeight="1" x14ac:dyDescent="0.25">
      <c r="B310" s="73"/>
      <c r="C310" s="717"/>
      <c r="D310" s="723"/>
      <c r="E310" s="658"/>
      <c r="F310" s="709"/>
      <c r="G310" s="734"/>
      <c r="H310" s="714" t="s">
        <v>544</v>
      </c>
      <c r="I310" s="749" t="s">
        <v>545</v>
      </c>
      <c r="J310" s="715" t="s">
        <v>168</v>
      </c>
      <c r="K310" s="104" t="s">
        <v>129</v>
      </c>
      <c r="L310" s="126" t="s">
        <v>534</v>
      </c>
      <c r="M310" s="672" t="s">
        <v>209</v>
      </c>
      <c r="N310" s="674">
        <v>90</v>
      </c>
      <c r="O310" s="675"/>
      <c r="P310" s="98"/>
      <c r="T310" s="71"/>
      <c r="U310" s="678"/>
      <c r="V310" s="681"/>
      <c r="W310" s="681"/>
      <c r="X310" s="681"/>
      <c r="Y310" s="681"/>
      <c r="Z310" s="681"/>
      <c r="AA310" s="681"/>
      <c r="AB310" s="681">
        <f>IF($N$310="","",$N$310)</f>
        <v>90</v>
      </c>
      <c r="AC310" s="681"/>
      <c r="AD310" s="681"/>
      <c r="AE310" s="681"/>
      <c r="AF310" s="681"/>
      <c r="AG310" s="684"/>
      <c r="AH310" s="72"/>
    </row>
    <row r="311" spans="2:34" ht="39.75" customHeight="1" x14ac:dyDescent="0.25">
      <c r="B311" s="73"/>
      <c r="C311" s="717"/>
      <c r="D311" s="723"/>
      <c r="E311" s="658"/>
      <c r="F311" s="709"/>
      <c r="G311" s="735"/>
      <c r="H311" s="691"/>
      <c r="I311" s="750"/>
      <c r="J311" s="670"/>
      <c r="K311" s="104" t="s">
        <v>132</v>
      </c>
      <c r="L311" s="126" t="s">
        <v>535</v>
      </c>
      <c r="M311" s="659"/>
      <c r="N311" s="659"/>
      <c r="O311" s="676"/>
      <c r="P311" s="98"/>
      <c r="T311" s="71"/>
      <c r="U311" s="679"/>
      <c r="V311" s="682"/>
      <c r="W311" s="682"/>
      <c r="X311" s="682"/>
      <c r="Y311" s="682"/>
      <c r="Z311" s="682"/>
      <c r="AA311" s="682"/>
      <c r="AB311" s="682"/>
      <c r="AC311" s="682"/>
      <c r="AD311" s="682"/>
      <c r="AE311" s="682"/>
      <c r="AF311" s="682"/>
      <c r="AG311" s="685"/>
      <c r="AH311" s="72"/>
    </row>
    <row r="312" spans="2:34" ht="39.75" customHeight="1" x14ac:dyDescent="0.25">
      <c r="B312" s="73"/>
      <c r="C312" s="717"/>
      <c r="D312" s="723"/>
      <c r="E312" s="658"/>
      <c r="F312" s="709"/>
      <c r="G312" s="735"/>
      <c r="H312" s="691"/>
      <c r="I312" s="750"/>
      <c r="J312" s="670"/>
      <c r="K312" s="104" t="s">
        <v>134</v>
      </c>
      <c r="L312" s="125" t="s">
        <v>546</v>
      </c>
      <c r="M312" s="659"/>
      <c r="N312" s="659"/>
      <c r="O312" s="676"/>
      <c r="P312" s="98"/>
      <c r="T312" s="71"/>
      <c r="U312" s="679"/>
      <c r="V312" s="682"/>
      <c r="W312" s="682"/>
      <c r="X312" s="682"/>
      <c r="Y312" s="682"/>
      <c r="Z312" s="682"/>
      <c r="AA312" s="682"/>
      <c r="AB312" s="682"/>
      <c r="AC312" s="682"/>
      <c r="AD312" s="682"/>
      <c r="AE312" s="682"/>
      <c r="AF312" s="682"/>
      <c r="AG312" s="685"/>
      <c r="AH312" s="72"/>
    </row>
    <row r="313" spans="2:34" ht="39.75" customHeight="1" x14ac:dyDescent="0.25">
      <c r="B313" s="73"/>
      <c r="C313" s="717"/>
      <c r="D313" s="723"/>
      <c r="E313" s="658"/>
      <c r="F313" s="709"/>
      <c r="G313" s="735"/>
      <c r="H313" s="691"/>
      <c r="I313" s="750"/>
      <c r="J313" s="670"/>
      <c r="K313" s="104" t="s">
        <v>136</v>
      </c>
      <c r="L313" s="125" t="s">
        <v>547</v>
      </c>
      <c r="M313" s="659"/>
      <c r="N313" s="659"/>
      <c r="O313" s="676"/>
      <c r="P313" s="98"/>
      <c r="T313" s="71"/>
      <c r="U313" s="679"/>
      <c r="V313" s="682"/>
      <c r="W313" s="682"/>
      <c r="X313" s="682"/>
      <c r="Y313" s="682"/>
      <c r="Z313" s="682"/>
      <c r="AA313" s="682"/>
      <c r="AB313" s="682"/>
      <c r="AC313" s="682"/>
      <c r="AD313" s="682"/>
      <c r="AE313" s="682"/>
      <c r="AF313" s="682"/>
      <c r="AG313" s="685"/>
      <c r="AH313" s="72"/>
    </row>
    <row r="314" spans="2:34" ht="39.75" customHeight="1" x14ac:dyDescent="0.25">
      <c r="B314" s="73"/>
      <c r="C314" s="717"/>
      <c r="D314" s="723"/>
      <c r="E314" s="658"/>
      <c r="F314" s="709"/>
      <c r="G314" s="736"/>
      <c r="H314" s="710"/>
      <c r="I314" s="751"/>
      <c r="J314" s="671"/>
      <c r="K314" s="104" t="s">
        <v>138</v>
      </c>
      <c r="L314" s="125" t="s">
        <v>548</v>
      </c>
      <c r="M314" s="703"/>
      <c r="N314" s="703"/>
      <c r="O314" s="706"/>
      <c r="P314" s="98"/>
      <c r="T314" s="71"/>
      <c r="U314" s="679"/>
      <c r="V314" s="682"/>
      <c r="W314" s="682"/>
      <c r="X314" s="682"/>
      <c r="Y314" s="682"/>
      <c r="Z314" s="682"/>
      <c r="AA314" s="682"/>
      <c r="AB314" s="682"/>
      <c r="AC314" s="682"/>
      <c r="AD314" s="682"/>
      <c r="AE314" s="682"/>
      <c r="AF314" s="682"/>
      <c r="AG314" s="685"/>
      <c r="AH314" s="72"/>
    </row>
    <row r="315" spans="2:34" ht="39.75" customHeight="1" x14ac:dyDescent="0.25">
      <c r="B315" s="73"/>
      <c r="C315" s="717"/>
      <c r="D315" s="723"/>
      <c r="E315" s="658"/>
      <c r="F315" s="709"/>
      <c r="G315" s="734"/>
      <c r="H315" s="714" t="s">
        <v>549</v>
      </c>
      <c r="I315" s="743" t="s">
        <v>550</v>
      </c>
      <c r="J315" s="715" t="s">
        <v>168</v>
      </c>
      <c r="K315" s="104" t="s">
        <v>129</v>
      </c>
      <c r="L315" s="126" t="s">
        <v>534</v>
      </c>
      <c r="M315" s="672" t="s">
        <v>209</v>
      </c>
      <c r="N315" s="674">
        <v>90</v>
      </c>
      <c r="O315" s="675"/>
      <c r="P315" s="98"/>
      <c r="T315" s="71"/>
      <c r="U315" s="678"/>
      <c r="V315" s="681"/>
      <c r="W315" s="681"/>
      <c r="X315" s="681"/>
      <c r="Y315" s="681"/>
      <c r="Z315" s="681"/>
      <c r="AA315" s="681"/>
      <c r="AB315" s="681">
        <f>IF($N$315="","",$N$315)</f>
        <v>90</v>
      </c>
      <c r="AC315" s="681"/>
      <c r="AD315" s="681"/>
      <c r="AE315" s="681"/>
      <c r="AF315" s="681"/>
      <c r="AG315" s="684"/>
      <c r="AH315" s="72"/>
    </row>
    <row r="316" spans="2:34" ht="39.75" customHeight="1" x14ac:dyDescent="0.25">
      <c r="B316" s="73"/>
      <c r="C316" s="717"/>
      <c r="D316" s="723"/>
      <c r="E316" s="658"/>
      <c r="F316" s="709"/>
      <c r="G316" s="735"/>
      <c r="H316" s="691"/>
      <c r="I316" s="744"/>
      <c r="J316" s="670"/>
      <c r="K316" s="104" t="s">
        <v>132</v>
      </c>
      <c r="L316" s="126" t="s">
        <v>535</v>
      </c>
      <c r="M316" s="659"/>
      <c r="N316" s="659"/>
      <c r="O316" s="676"/>
      <c r="P316" s="98"/>
      <c r="T316" s="71"/>
      <c r="U316" s="679"/>
      <c r="V316" s="682"/>
      <c r="W316" s="682"/>
      <c r="X316" s="682"/>
      <c r="Y316" s="682"/>
      <c r="Z316" s="682"/>
      <c r="AA316" s="682"/>
      <c r="AB316" s="682"/>
      <c r="AC316" s="682"/>
      <c r="AD316" s="682"/>
      <c r="AE316" s="682"/>
      <c r="AF316" s="682"/>
      <c r="AG316" s="685"/>
      <c r="AH316" s="72"/>
    </row>
    <row r="317" spans="2:34" ht="39.75" customHeight="1" x14ac:dyDescent="0.25">
      <c r="B317" s="73"/>
      <c r="C317" s="717"/>
      <c r="D317" s="723"/>
      <c r="E317" s="658"/>
      <c r="F317" s="709"/>
      <c r="G317" s="735"/>
      <c r="H317" s="691"/>
      <c r="I317" s="744"/>
      <c r="J317" s="670"/>
      <c r="K317" s="104" t="s">
        <v>134</v>
      </c>
      <c r="L317" s="125" t="s">
        <v>551</v>
      </c>
      <c r="M317" s="659"/>
      <c r="N317" s="659"/>
      <c r="O317" s="676"/>
      <c r="P317" s="98"/>
      <c r="T317" s="71"/>
      <c r="U317" s="679"/>
      <c r="V317" s="682"/>
      <c r="W317" s="682"/>
      <c r="X317" s="682"/>
      <c r="Y317" s="682"/>
      <c r="Z317" s="682"/>
      <c r="AA317" s="682"/>
      <c r="AB317" s="682"/>
      <c r="AC317" s="682"/>
      <c r="AD317" s="682"/>
      <c r="AE317" s="682"/>
      <c r="AF317" s="682"/>
      <c r="AG317" s="685"/>
      <c r="AH317" s="72"/>
    </row>
    <row r="318" spans="2:34" ht="39.75" customHeight="1" x14ac:dyDescent="0.25">
      <c r="B318" s="73"/>
      <c r="C318" s="717"/>
      <c r="D318" s="723"/>
      <c r="E318" s="658"/>
      <c r="F318" s="709"/>
      <c r="G318" s="735"/>
      <c r="H318" s="691"/>
      <c r="I318" s="744"/>
      <c r="J318" s="670"/>
      <c r="K318" s="104" t="s">
        <v>136</v>
      </c>
      <c r="L318" s="125" t="s">
        <v>552</v>
      </c>
      <c r="M318" s="659"/>
      <c r="N318" s="659"/>
      <c r="O318" s="676"/>
      <c r="P318" s="98"/>
      <c r="T318" s="71"/>
      <c r="U318" s="679"/>
      <c r="V318" s="682"/>
      <c r="W318" s="682"/>
      <c r="X318" s="682"/>
      <c r="Y318" s="682"/>
      <c r="Z318" s="682"/>
      <c r="AA318" s="682"/>
      <c r="AB318" s="682"/>
      <c r="AC318" s="682"/>
      <c r="AD318" s="682"/>
      <c r="AE318" s="682"/>
      <c r="AF318" s="682"/>
      <c r="AG318" s="685"/>
      <c r="AH318" s="72"/>
    </row>
    <row r="319" spans="2:34" ht="39.75" customHeight="1" x14ac:dyDescent="0.25">
      <c r="B319" s="73"/>
      <c r="C319" s="717"/>
      <c r="D319" s="723"/>
      <c r="E319" s="658"/>
      <c r="F319" s="709"/>
      <c r="G319" s="736"/>
      <c r="H319" s="710"/>
      <c r="I319" s="745"/>
      <c r="J319" s="671"/>
      <c r="K319" s="104" t="s">
        <v>138</v>
      </c>
      <c r="L319" s="125" t="s">
        <v>553</v>
      </c>
      <c r="M319" s="703"/>
      <c r="N319" s="703"/>
      <c r="O319" s="706"/>
      <c r="P319" s="98"/>
      <c r="T319" s="71"/>
      <c r="U319" s="679"/>
      <c r="V319" s="682"/>
      <c r="W319" s="682"/>
      <c r="X319" s="682"/>
      <c r="Y319" s="682"/>
      <c r="Z319" s="682"/>
      <c r="AA319" s="682"/>
      <c r="AB319" s="682"/>
      <c r="AC319" s="682"/>
      <c r="AD319" s="682"/>
      <c r="AE319" s="682"/>
      <c r="AF319" s="682"/>
      <c r="AG319" s="685"/>
      <c r="AH319" s="72"/>
    </row>
    <row r="320" spans="2:34" ht="39.75" customHeight="1" x14ac:dyDescent="0.25">
      <c r="B320" s="73"/>
      <c r="C320" s="717"/>
      <c r="D320" s="723"/>
      <c r="E320" s="658"/>
      <c r="F320" s="709"/>
      <c r="G320" s="734"/>
      <c r="H320" s="714" t="s">
        <v>554</v>
      </c>
      <c r="I320" s="743" t="s">
        <v>555</v>
      </c>
      <c r="J320" s="715" t="s">
        <v>168</v>
      </c>
      <c r="K320" s="104" t="s">
        <v>129</v>
      </c>
      <c r="L320" s="126" t="s">
        <v>534</v>
      </c>
      <c r="M320" s="672" t="s">
        <v>209</v>
      </c>
      <c r="N320" s="674">
        <v>80</v>
      </c>
      <c r="O320" s="675"/>
      <c r="P320" s="98"/>
      <c r="T320" s="71"/>
      <c r="U320" s="678"/>
      <c r="V320" s="681"/>
      <c r="W320" s="681"/>
      <c r="X320" s="681"/>
      <c r="Y320" s="681"/>
      <c r="Z320" s="681"/>
      <c r="AA320" s="681">
        <f>IF($N$320="","",$N$320)</f>
        <v>80</v>
      </c>
      <c r="AB320" s="681">
        <f>IF($N$320="","",$N$320)</f>
        <v>80</v>
      </c>
      <c r="AC320" s="681"/>
      <c r="AD320" s="681">
        <f>IF($N$320="","",$N$320)</f>
        <v>80</v>
      </c>
      <c r="AE320" s="681"/>
      <c r="AF320" s="681"/>
      <c r="AG320" s="684"/>
      <c r="AH320" s="72"/>
    </row>
    <row r="321" spans="2:34" ht="39.75" customHeight="1" x14ac:dyDescent="0.25">
      <c r="B321" s="73"/>
      <c r="C321" s="717"/>
      <c r="D321" s="723"/>
      <c r="E321" s="658"/>
      <c r="F321" s="709"/>
      <c r="G321" s="735"/>
      <c r="H321" s="691"/>
      <c r="I321" s="744"/>
      <c r="J321" s="670"/>
      <c r="K321" s="104" t="s">
        <v>132</v>
      </c>
      <c r="L321" s="126" t="s">
        <v>535</v>
      </c>
      <c r="M321" s="659"/>
      <c r="N321" s="659"/>
      <c r="O321" s="676"/>
      <c r="P321" s="98"/>
      <c r="T321" s="71"/>
      <c r="U321" s="679"/>
      <c r="V321" s="682"/>
      <c r="W321" s="682"/>
      <c r="X321" s="682"/>
      <c r="Y321" s="682"/>
      <c r="Z321" s="682"/>
      <c r="AA321" s="682"/>
      <c r="AB321" s="682"/>
      <c r="AC321" s="682"/>
      <c r="AD321" s="682"/>
      <c r="AE321" s="682"/>
      <c r="AF321" s="682"/>
      <c r="AG321" s="685"/>
      <c r="AH321" s="72"/>
    </row>
    <row r="322" spans="2:34" ht="39.75" customHeight="1" x14ac:dyDescent="0.25">
      <c r="B322" s="73"/>
      <c r="C322" s="717"/>
      <c r="D322" s="723"/>
      <c r="E322" s="658"/>
      <c r="F322" s="709"/>
      <c r="G322" s="735"/>
      <c r="H322" s="691"/>
      <c r="I322" s="744"/>
      <c r="J322" s="670"/>
      <c r="K322" s="104" t="s">
        <v>134</v>
      </c>
      <c r="L322" s="125" t="s">
        <v>556</v>
      </c>
      <c r="M322" s="659"/>
      <c r="N322" s="659"/>
      <c r="O322" s="676"/>
      <c r="P322" s="98"/>
      <c r="T322" s="71"/>
      <c r="U322" s="679"/>
      <c r="V322" s="682"/>
      <c r="W322" s="682"/>
      <c r="X322" s="682"/>
      <c r="Y322" s="682"/>
      <c r="Z322" s="682"/>
      <c r="AA322" s="682"/>
      <c r="AB322" s="682"/>
      <c r="AC322" s="682"/>
      <c r="AD322" s="682"/>
      <c r="AE322" s="682"/>
      <c r="AF322" s="682"/>
      <c r="AG322" s="685"/>
      <c r="AH322" s="72"/>
    </row>
    <row r="323" spans="2:34" ht="39.75" customHeight="1" x14ac:dyDescent="0.25">
      <c r="B323" s="73"/>
      <c r="C323" s="717"/>
      <c r="D323" s="723"/>
      <c r="E323" s="658"/>
      <c r="F323" s="709"/>
      <c r="G323" s="735"/>
      <c r="H323" s="691"/>
      <c r="I323" s="744"/>
      <c r="J323" s="670"/>
      <c r="K323" s="104" t="s">
        <v>136</v>
      </c>
      <c r="L323" s="125" t="s">
        <v>557</v>
      </c>
      <c r="M323" s="659"/>
      <c r="N323" s="659"/>
      <c r="O323" s="676"/>
      <c r="P323" s="98"/>
      <c r="T323" s="71"/>
      <c r="U323" s="679"/>
      <c r="V323" s="682"/>
      <c r="W323" s="682"/>
      <c r="X323" s="682"/>
      <c r="Y323" s="682"/>
      <c r="Z323" s="682"/>
      <c r="AA323" s="682"/>
      <c r="AB323" s="682"/>
      <c r="AC323" s="682"/>
      <c r="AD323" s="682"/>
      <c r="AE323" s="682"/>
      <c r="AF323" s="682"/>
      <c r="AG323" s="685"/>
      <c r="AH323" s="72"/>
    </row>
    <row r="324" spans="2:34" ht="39.75" customHeight="1" x14ac:dyDescent="0.25">
      <c r="B324" s="73"/>
      <c r="C324" s="717"/>
      <c r="D324" s="723"/>
      <c r="E324" s="658"/>
      <c r="F324" s="709"/>
      <c r="G324" s="736"/>
      <c r="H324" s="710"/>
      <c r="I324" s="745"/>
      <c r="J324" s="671"/>
      <c r="K324" s="104" t="s">
        <v>138</v>
      </c>
      <c r="L324" s="125" t="s">
        <v>558</v>
      </c>
      <c r="M324" s="703"/>
      <c r="N324" s="703"/>
      <c r="O324" s="706"/>
      <c r="P324" s="98"/>
      <c r="T324" s="71"/>
      <c r="U324" s="679"/>
      <c r="V324" s="682"/>
      <c r="W324" s="682"/>
      <c r="X324" s="682"/>
      <c r="Y324" s="682"/>
      <c r="Z324" s="682"/>
      <c r="AA324" s="682"/>
      <c r="AB324" s="682"/>
      <c r="AC324" s="682"/>
      <c r="AD324" s="682"/>
      <c r="AE324" s="682"/>
      <c r="AF324" s="682"/>
      <c r="AG324" s="685"/>
      <c r="AH324" s="72"/>
    </row>
    <row r="325" spans="2:34" ht="39.75" customHeight="1" x14ac:dyDescent="0.25">
      <c r="B325" s="73"/>
      <c r="C325" s="717"/>
      <c r="D325" s="723"/>
      <c r="E325" s="658"/>
      <c r="F325" s="709"/>
      <c r="G325" s="734"/>
      <c r="H325" s="714" t="s">
        <v>559</v>
      </c>
      <c r="I325" s="743" t="s">
        <v>560</v>
      </c>
      <c r="J325" s="715" t="s">
        <v>168</v>
      </c>
      <c r="K325" s="104" t="s">
        <v>129</v>
      </c>
      <c r="L325" s="126" t="s">
        <v>534</v>
      </c>
      <c r="M325" s="672" t="s">
        <v>209</v>
      </c>
      <c r="N325" s="674">
        <v>90</v>
      </c>
      <c r="O325" s="675"/>
      <c r="P325" s="98"/>
      <c r="T325" s="71"/>
      <c r="U325" s="678"/>
      <c r="V325" s="681"/>
      <c r="W325" s="681"/>
      <c r="X325" s="681"/>
      <c r="Y325" s="681"/>
      <c r="Z325" s="681"/>
      <c r="AA325" s="681"/>
      <c r="AB325" s="681">
        <f>IF($N$325="","",$N$325)</f>
        <v>90</v>
      </c>
      <c r="AC325" s="681"/>
      <c r="AD325" s="681"/>
      <c r="AE325" s="681"/>
      <c r="AF325" s="681"/>
      <c r="AG325" s="684"/>
      <c r="AH325" s="72"/>
    </row>
    <row r="326" spans="2:34" ht="39.75" customHeight="1" x14ac:dyDescent="0.25">
      <c r="B326" s="73"/>
      <c r="C326" s="717"/>
      <c r="D326" s="723"/>
      <c r="E326" s="658"/>
      <c r="F326" s="709"/>
      <c r="G326" s="735"/>
      <c r="H326" s="691"/>
      <c r="I326" s="744"/>
      <c r="J326" s="670"/>
      <c r="K326" s="104" t="s">
        <v>132</v>
      </c>
      <c r="L326" s="126" t="s">
        <v>535</v>
      </c>
      <c r="M326" s="659"/>
      <c r="N326" s="659"/>
      <c r="O326" s="676"/>
      <c r="P326" s="98"/>
      <c r="T326" s="71"/>
      <c r="U326" s="679"/>
      <c r="V326" s="682"/>
      <c r="W326" s="682"/>
      <c r="X326" s="682"/>
      <c r="Y326" s="682"/>
      <c r="Z326" s="682"/>
      <c r="AA326" s="682"/>
      <c r="AB326" s="682"/>
      <c r="AC326" s="682"/>
      <c r="AD326" s="682"/>
      <c r="AE326" s="682"/>
      <c r="AF326" s="682"/>
      <c r="AG326" s="685"/>
      <c r="AH326" s="72"/>
    </row>
    <row r="327" spans="2:34" ht="39.75" customHeight="1" x14ac:dyDescent="0.25">
      <c r="B327" s="73"/>
      <c r="C327" s="717"/>
      <c r="D327" s="723"/>
      <c r="E327" s="658"/>
      <c r="F327" s="709"/>
      <c r="G327" s="735"/>
      <c r="H327" s="691"/>
      <c r="I327" s="744"/>
      <c r="J327" s="670"/>
      <c r="K327" s="104" t="s">
        <v>134</v>
      </c>
      <c r="L327" s="125" t="s">
        <v>561</v>
      </c>
      <c r="M327" s="659"/>
      <c r="N327" s="659"/>
      <c r="O327" s="676"/>
      <c r="P327" s="98"/>
      <c r="T327" s="71"/>
      <c r="U327" s="679"/>
      <c r="V327" s="682"/>
      <c r="W327" s="682"/>
      <c r="X327" s="682"/>
      <c r="Y327" s="682"/>
      <c r="Z327" s="682"/>
      <c r="AA327" s="682"/>
      <c r="AB327" s="682"/>
      <c r="AC327" s="682"/>
      <c r="AD327" s="682"/>
      <c r="AE327" s="682"/>
      <c r="AF327" s="682"/>
      <c r="AG327" s="685"/>
      <c r="AH327" s="72"/>
    </row>
    <row r="328" spans="2:34" ht="39.75" customHeight="1" x14ac:dyDescent="0.25">
      <c r="B328" s="73"/>
      <c r="C328" s="717"/>
      <c r="D328" s="723"/>
      <c r="E328" s="658"/>
      <c r="F328" s="709"/>
      <c r="G328" s="735"/>
      <c r="H328" s="691"/>
      <c r="I328" s="744"/>
      <c r="J328" s="670"/>
      <c r="K328" s="104" t="s">
        <v>136</v>
      </c>
      <c r="L328" s="125" t="s">
        <v>562</v>
      </c>
      <c r="M328" s="659"/>
      <c r="N328" s="659"/>
      <c r="O328" s="676"/>
      <c r="P328" s="98"/>
      <c r="T328" s="71"/>
      <c r="U328" s="679"/>
      <c r="V328" s="682"/>
      <c r="W328" s="682"/>
      <c r="X328" s="682"/>
      <c r="Y328" s="682"/>
      <c r="Z328" s="682"/>
      <c r="AA328" s="682"/>
      <c r="AB328" s="682"/>
      <c r="AC328" s="682"/>
      <c r="AD328" s="682"/>
      <c r="AE328" s="682"/>
      <c r="AF328" s="682"/>
      <c r="AG328" s="685"/>
      <c r="AH328" s="72"/>
    </row>
    <row r="329" spans="2:34" ht="39.75" customHeight="1" x14ac:dyDescent="0.25">
      <c r="B329" s="73"/>
      <c r="C329" s="717"/>
      <c r="D329" s="723"/>
      <c r="E329" s="658"/>
      <c r="F329" s="709"/>
      <c r="G329" s="736"/>
      <c r="H329" s="710"/>
      <c r="I329" s="745"/>
      <c r="J329" s="671"/>
      <c r="K329" s="104" t="s">
        <v>138</v>
      </c>
      <c r="L329" s="125" t="s">
        <v>563</v>
      </c>
      <c r="M329" s="703"/>
      <c r="N329" s="703"/>
      <c r="O329" s="706"/>
      <c r="P329" s="98"/>
      <c r="T329" s="71"/>
      <c r="U329" s="679"/>
      <c r="V329" s="682"/>
      <c r="W329" s="682"/>
      <c r="X329" s="682"/>
      <c r="Y329" s="682"/>
      <c r="Z329" s="682"/>
      <c r="AA329" s="682"/>
      <c r="AB329" s="682"/>
      <c r="AC329" s="682"/>
      <c r="AD329" s="682"/>
      <c r="AE329" s="682"/>
      <c r="AF329" s="682"/>
      <c r="AG329" s="685"/>
      <c r="AH329" s="72"/>
    </row>
    <row r="330" spans="2:34" ht="39.75" customHeight="1" x14ac:dyDescent="0.25">
      <c r="B330" s="73"/>
      <c r="C330" s="717"/>
      <c r="D330" s="723"/>
      <c r="E330" s="658"/>
      <c r="F330" s="709"/>
      <c r="G330" s="734"/>
      <c r="H330" s="714" t="s">
        <v>564</v>
      </c>
      <c r="I330" s="743" t="s">
        <v>565</v>
      </c>
      <c r="J330" s="715" t="s">
        <v>168</v>
      </c>
      <c r="K330" s="104" t="s">
        <v>129</v>
      </c>
      <c r="L330" s="126" t="s">
        <v>534</v>
      </c>
      <c r="M330" s="672" t="s">
        <v>209</v>
      </c>
      <c r="N330" s="674">
        <v>90</v>
      </c>
      <c r="O330" s="675"/>
      <c r="P330" s="98"/>
      <c r="T330" s="71"/>
      <c r="U330" s="678"/>
      <c r="V330" s="681"/>
      <c r="W330" s="681"/>
      <c r="X330" s="681"/>
      <c r="Y330" s="681"/>
      <c r="Z330" s="681">
        <f t="shared" ref="Z330:AA330" si="4">IF($N$330="","",$N$330)</f>
        <v>90</v>
      </c>
      <c r="AA330" s="681">
        <f t="shared" si="4"/>
        <v>90</v>
      </c>
      <c r="AB330" s="681">
        <f>IF($N$330="","",$N$330)</f>
        <v>90</v>
      </c>
      <c r="AC330" s="681"/>
      <c r="AD330" s="681"/>
      <c r="AE330" s="681">
        <f>IF($N$330="","",$N$330)</f>
        <v>90</v>
      </c>
      <c r="AF330" s="681">
        <f>IF($N$330="","",$N$330)</f>
        <v>90</v>
      </c>
      <c r="AG330" s="684"/>
      <c r="AH330" s="72"/>
    </row>
    <row r="331" spans="2:34" ht="39.75" customHeight="1" x14ac:dyDescent="0.25">
      <c r="B331" s="73"/>
      <c r="C331" s="717"/>
      <c r="D331" s="723"/>
      <c r="E331" s="658"/>
      <c r="F331" s="709"/>
      <c r="G331" s="735"/>
      <c r="H331" s="691"/>
      <c r="I331" s="744"/>
      <c r="J331" s="670"/>
      <c r="K331" s="104" t="s">
        <v>132</v>
      </c>
      <c r="L331" s="126" t="s">
        <v>535</v>
      </c>
      <c r="M331" s="659"/>
      <c r="N331" s="659"/>
      <c r="O331" s="676"/>
      <c r="P331" s="98"/>
      <c r="T331" s="71"/>
      <c r="U331" s="679"/>
      <c r="V331" s="682"/>
      <c r="W331" s="682"/>
      <c r="X331" s="682"/>
      <c r="Y331" s="682"/>
      <c r="Z331" s="682"/>
      <c r="AA331" s="682"/>
      <c r="AB331" s="682"/>
      <c r="AC331" s="682"/>
      <c r="AD331" s="682"/>
      <c r="AE331" s="682"/>
      <c r="AF331" s="682"/>
      <c r="AG331" s="685"/>
      <c r="AH331" s="72"/>
    </row>
    <row r="332" spans="2:34" ht="39.75" customHeight="1" x14ac:dyDescent="0.25">
      <c r="B332" s="73"/>
      <c r="C332" s="717"/>
      <c r="D332" s="723"/>
      <c r="E332" s="658"/>
      <c r="F332" s="709"/>
      <c r="G332" s="735"/>
      <c r="H332" s="691"/>
      <c r="I332" s="744"/>
      <c r="J332" s="670"/>
      <c r="K332" s="104" t="s">
        <v>134</v>
      </c>
      <c r="L332" s="125" t="s">
        <v>566</v>
      </c>
      <c r="M332" s="659"/>
      <c r="N332" s="659"/>
      <c r="O332" s="676"/>
      <c r="P332" s="98"/>
      <c r="T332" s="71"/>
      <c r="U332" s="679"/>
      <c r="V332" s="682"/>
      <c r="W332" s="682"/>
      <c r="X332" s="682"/>
      <c r="Y332" s="682"/>
      <c r="Z332" s="682"/>
      <c r="AA332" s="682"/>
      <c r="AB332" s="682"/>
      <c r="AC332" s="682"/>
      <c r="AD332" s="682"/>
      <c r="AE332" s="682"/>
      <c r="AF332" s="682"/>
      <c r="AG332" s="685"/>
      <c r="AH332" s="72"/>
    </row>
    <row r="333" spans="2:34" ht="39.75" customHeight="1" x14ac:dyDescent="0.25">
      <c r="B333" s="73"/>
      <c r="C333" s="717"/>
      <c r="D333" s="723"/>
      <c r="E333" s="658"/>
      <c r="F333" s="709"/>
      <c r="G333" s="735"/>
      <c r="H333" s="691"/>
      <c r="I333" s="744"/>
      <c r="J333" s="670"/>
      <c r="K333" s="104" t="s">
        <v>136</v>
      </c>
      <c r="L333" s="125" t="s">
        <v>567</v>
      </c>
      <c r="M333" s="659"/>
      <c r="N333" s="659"/>
      <c r="O333" s="676"/>
      <c r="P333" s="98"/>
      <c r="T333" s="71"/>
      <c r="U333" s="679"/>
      <c r="V333" s="682"/>
      <c r="W333" s="682"/>
      <c r="X333" s="682"/>
      <c r="Y333" s="682"/>
      <c r="Z333" s="682"/>
      <c r="AA333" s="682"/>
      <c r="AB333" s="682"/>
      <c r="AC333" s="682"/>
      <c r="AD333" s="682"/>
      <c r="AE333" s="682"/>
      <c r="AF333" s="682"/>
      <c r="AG333" s="685"/>
      <c r="AH333" s="72"/>
    </row>
    <row r="334" spans="2:34" ht="39.75" customHeight="1" x14ac:dyDescent="0.25">
      <c r="B334" s="73"/>
      <c r="C334" s="717"/>
      <c r="D334" s="723"/>
      <c r="E334" s="658"/>
      <c r="F334" s="709"/>
      <c r="G334" s="736"/>
      <c r="H334" s="710"/>
      <c r="I334" s="745"/>
      <c r="J334" s="671"/>
      <c r="K334" s="104" t="s">
        <v>138</v>
      </c>
      <c r="L334" s="125" t="s">
        <v>568</v>
      </c>
      <c r="M334" s="703"/>
      <c r="N334" s="703"/>
      <c r="O334" s="706"/>
      <c r="P334" s="98"/>
      <c r="T334" s="71"/>
      <c r="U334" s="679"/>
      <c r="V334" s="682"/>
      <c r="W334" s="682"/>
      <c r="X334" s="682"/>
      <c r="Y334" s="682"/>
      <c r="Z334" s="682"/>
      <c r="AA334" s="682"/>
      <c r="AB334" s="682"/>
      <c r="AC334" s="682"/>
      <c r="AD334" s="682"/>
      <c r="AE334" s="682"/>
      <c r="AF334" s="682"/>
      <c r="AG334" s="685"/>
      <c r="AH334" s="72"/>
    </row>
    <row r="335" spans="2:34" ht="39.75" customHeight="1" x14ac:dyDescent="0.25">
      <c r="B335" s="73"/>
      <c r="C335" s="717"/>
      <c r="D335" s="723"/>
      <c r="E335" s="658"/>
      <c r="F335" s="709"/>
      <c r="G335" s="734"/>
      <c r="H335" s="714" t="s">
        <v>569</v>
      </c>
      <c r="I335" s="743" t="s">
        <v>570</v>
      </c>
      <c r="J335" s="715" t="s">
        <v>168</v>
      </c>
      <c r="K335" s="104" t="s">
        <v>129</v>
      </c>
      <c r="L335" s="126" t="s">
        <v>534</v>
      </c>
      <c r="M335" s="672" t="s">
        <v>209</v>
      </c>
      <c r="N335" s="674">
        <v>90</v>
      </c>
      <c r="O335" s="675"/>
      <c r="P335" s="98"/>
      <c r="T335" s="71"/>
      <c r="U335" s="678"/>
      <c r="V335" s="681"/>
      <c r="W335" s="681"/>
      <c r="X335" s="681"/>
      <c r="Y335" s="681"/>
      <c r="Z335" s="681"/>
      <c r="AA335" s="681"/>
      <c r="AB335" s="681">
        <f>IF($N$335="","",$N$335)</f>
        <v>90</v>
      </c>
      <c r="AC335" s="681"/>
      <c r="AD335" s="681"/>
      <c r="AE335" s="681"/>
      <c r="AF335" s="681"/>
      <c r="AG335" s="684"/>
      <c r="AH335" s="72"/>
    </row>
    <row r="336" spans="2:34" ht="39.75" customHeight="1" x14ac:dyDescent="0.25">
      <c r="B336" s="73"/>
      <c r="C336" s="717"/>
      <c r="D336" s="723"/>
      <c r="E336" s="658"/>
      <c r="F336" s="709"/>
      <c r="G336" s="735"/>
      <c r="H336" s="691"/>
      <c r="I336" s="744"/>
      <c r="J336" s="670"/>
      <c r="K336" s="104" t="s">
        <v>132</v>
      </c>
      <c r="L336" s="126" t="s">
        <v>535</v>
      </c>
      <c r="M336" s="659"/>
      <c r="N336" s="659"/>
      <c r="O336" s="676"/>
      <c r="P336" s="98"/>
      <c r="T336" s="71"/>
      <c r="U336" s="679"/>
      <c r="V336" s="682"/>
      <c r="W336" s="682"/>
      <c r="X336" s="682"/>
      <c r="Y336" s="682"/>
      <c r="Z336" s="682"/>
      <c r="AA336" s="682"/>
      <c r="AB336" s="682"/>
      <c r="AC336" s="682"/>
      <c r="AD336" s="682"/>
      <c r="AE336" s="682"/>
      <c r="AF336" s="682"/>
      <c r="AG336" s="685"/>
      <c r="AH336" s="72"/>
    </row>
    <row r="337" spans="2:34" ht="39.75" customHeight="1" x14ac:dyDescent="0.25">
      <c r="B337" s="73"/>
      <c r="C337" s="717"/>
      <c r="D337" s="723"/>
      <c r="E337" s="658"/>
      <c r="F337" s="709"/>
      <c r="G337" s="735"/>
      <c r="H337" s="691"/>
      <c r="I337" s="744"/>
      <c r="J337" s="670"/>
      <c r="K337" s="104" t="s">
        <v>134</v>
      </c>
      <c r="L337" s="125" t="s">
        <v>571</v>
      </c>
      <c r="M337" s="659"/>
      <c r="N337" s="659"/>
      <c r="O337" s="676"/>
      <c r="P337" s="98"/>
      <c r="T337" s="71"/>
      <c r="U337" s="679"/>
      <c r="V337" s="682"/>
      <c r="W337" s="682"/>
      <c r="X337" s="682"/>
      <c r="Y337" s="682"/>
      <c r="Z337" s="682"/>
      <c r="AA337" s="682"/>
      <c r="AB337" s="682"/>
      <c r="AC337" s="682"/>
      <c r="AD337" s="682"/>
      <c r="AE337" s="682"/>
      <c r="AF337" s="682"/>
      <c r="AG337" s="685"/>
      <c r="AH337" s="72"/>
    </row>
    <row r="338" spans="2:34" ht="39.75" customHeight="1" x14ac:dyDescent="0.25">
      <c r="B338" s="73"/>
      <c r="C338" s="717"/>
      <c r="D338" s="723"/>
      <c r="E338" s="658"/>
      <c r="F338" s="709"/>
      <c r="G338" s="735"/>
      <c r="H338" s="691"/>
      <c r="I338" s="744"/>
      <c r="J338" s="670"/>
      <c r="K338" s="104" t="s">
        <v>136</v>
      </c>
      <c r="L338" s="125" t="s">
        <v>572</v>
      </c>
      <c r="M338" s="659"/>
      <c r="N338" s="659"/>
      <c r="O338" s="676"/>
      <c r="P338" s="98"/>
      <c r="T338" s="71"/>
      <c r="U338" s="679"/>
      <c r="V338" s="682"/>
      <c r="W338" s="682"/>
      <c r="X338" s="682"/>
      <c r="Y338" s="682"/>
      <c r="Z338" s="682"/>
      <c r="AA338" s="682"/>
      <c r="AB338" s="682"/>
      <c r="AC338" s="682"/>
      <c r="AD338" s="682"/>
      <c r="AE338" s="682"/>
      <c r="AF338" s="682"/>
      <c r="AG338" s="685"/>
      <c r="AH338" s="72"/>
    </row>
    <row r="339" spans="2:34" ht="39.75" customHeight="1" x14ac:dyDescent="0.25">
      <c r="B339" s="73"/>
      <c r="C339" s="717"/>
      <c r="D339" s="723"/>
      <c r="E339" s="658"/>
      <c r="F339" s="709"/>
      <c r="G339" s="736"/>
      <c r="H339" s="710"/>
      <c r="I339" s="745"/>
      <c r="J339" s="671"/>
      <c r="K339" s="104" t="s">
        <v>138</v>
      </c>
      <c r="L339" s="125" t="s">
        <v>573</v>
      </c>
      <c r="M339" s="703"/>
      <c r="N339" s="703"/>
      <c r="O339" s="706"/>
      <c r="P339" s="98"/>
      <c r="T339" s="71"/>
      <c r="U339" s="679"/>
      <c r="V339" s="682"/>
      <c r="W339" s="682"/>
      <c r="X339" s="682"/>
      <c r="Y339" s="682"/>
      <c r="Z339" s="682"/>
      <c r="AA339" s="682"/>
      <c r="AB339" s="682"/>
      <c r="AC339" s="682"/>
      <c r="AD339" s="682"/>
      <c r="AE339" s="682"/>
      <c r="AF339" s="682"/>
      <c r="AG339" s="685"/>
      <c r="AH339" s="72"/>
    </row>
    <row r="340" spans="2:34" ht="39.75" customHeight="1" x14ac:dyDescent="0.25">
      <c r="B340" s="73"/>
      <c r="C340" s="717"/>
      <c r="D340" s="723"/>
      <c r="E340" s="658"/>
      <c r="F340" s="709"/>
      <c r="G340" s="734"/>
      <c r="H340" s="714" t="s">
        <v>574</v>
      </c>
      <c r="I340" s="743" t="s">
        <v>575</v>
      </c>
      <c r="J340" s="715" t="s">
        <v>168</v>
      </c>
      <c r="K340" s="104" t="s">
        <v>129</v>
      </c>
      <c r="L340" s="126" t="s">
        <v>534</v>
      </c>
      <c r="M340" s="672" t="s">
        <v>209</v>
      </c>
      <c r="N340" s="674">
        <v>90</v>
      </c>
      <c r="O340" s="675"/>
      <c r="P340" s="98"/>
      <c r="T340" s="71"/>
      <c r="U340" s="678"/>
      <c r="V340" s="681"/>
      <c r="W340" s="681"/>
      <c r="X340" s="681"/>
      <c r="Y340" s="681"/>
      <c r="Z340" s="681"/>
      <c r="AA340" s="681"/>
      <c r="AB340" s="681">
        <f>IF($N$340="","",$N$340)</f>
        <v>90</v>
      </c>
      <c r="AC340" s="681"/>
      <c r="AD340" s="681"/>
      <c r="AE340" s="681"/>
      <c r="AF340" s="681"/>
      <c r="AG340" s="684"/>
      <c r="AH340" s="72"/>
    </row>
    <row r="341" spans="2:34" ht="39.75" customHeight="1" x14ac:dyDescent="0.25">
      <c r="B341" s="73"/>
      <c r="C341" s="717"/>
      <c r="D341" s="723"/>
      <c r="E341" s="658"/>
      <c r="F341" s="709"/>
      <c r="G341" s="735"/>
      <c r="H341" s="691"/>
      <c r="I341" s="744"/>
      <c r="J341" s="670"/>
      <c r="K341" s="104" t="s">
        <v>132</v>
      </c>
      <c r="L341" s="126" t="s">
        <v>535</v>
      </c>
      <c r="M341" s="659"/>
      <c r="N341" s="659"/>
      <c r="O341" s="676"/>
      <c r="P341" s="98"/>
      <c r="T341" s="71"/>
      <c r="U341" s="679"/>
      <c r="V341" s="682"/>
      <c r="W341" s="682"/>
      <c r="X341" s="682"/>
      <c r="Y341" s="682"/>
      <c r="Z341" s="682"/>
      <c r="AA341" s="682"/>
      <c r="AB341" s="682"/>
      <c r="AC341" s="682"/>
      <c r="AD341" s="682"/>
      <c r="AE341" s="682"/>
      <c r="AF341" s="682"/>
      <c r="AG341" s="685"/>
      <c r="AH341" s="72"/>
    </row>
    <row r="342" spans="2:34" ht="39.75" customHeight="1" x14ac:dyDescent="0.25">
      <c r="B342" s="73"/>
      <c r="C342" s="717"/>
      <c r="D342" s="723"/>
      <c r="E342" s="658"/>
      <c r="F342" s="709"/>
      <c r="G342" s="735"/>
      <c r="H342" s="691"/>
      <c r="I342" s="744"/>
      <c r="J342" s="670"/>
      <c r="K342" s="104" t="s">
        <v>134</v>
      </c>
      <c r="L342" s="125" t="s">
        <v>576</v>
      </c>
      <c r="M342" s="659"/>
      <c r="N342" s="659"/>
      <c r="O342" s="676"/>
      <c r="P342" s="98"/>
      <c r="T342" s="71"/>
      <c r="U342" s="679"/>
      <c r="V342" s="682"/>
      <c r="W342" s="682"/>
      <c r="X342" s="682"/>
      <c r="Y342" s="682"/>
      <c r="Z342" s="682"/>
      <c r="AA342" s="682"/>
      <c r="AB342" s="682"/>
      <c r="AC342" s="682"/>
      <c r="AD342" s="682"/>
      <c r="AE342" s="682"/>
      <c r="AF342" s="682"/>
      <c r="AG342" s="685"/>
      <c r="AH342" s="72"/>
    </row>
    <row r="343" spans="2:34" ht="39.75" customHeight="1" x14ac:dyDescent="0.25">
      <c r="B343" s="73"/>
      <c r="C343" s="717"/>
      <c r="D343" s="723"/>
      <c r="E343" s="658"/>
      <c r="F343" s="709"/>
      <c r="G343" s="735"/>
      <c r="H343" s="691"/>
      <c r="I343" s="744"/>
      <c r="J343" s="670"/>
      <c r="K343" s="104" t="s">
        <v>136</v>
      </c>
      <c r="L343" s="125" t="s">
        <v>577</v>
      </c>
      <c r="M343" s="659"/>
      <c r="N343" s="659"/>
      <c r="O343" s="676"/>
      <c r="P343" s="98"/>
      <c r="T343" s="71"/>
      <c r="U343" s="679"/>
      <c r="V343" s="682"/>
      <c r="W343" s="682"/>
      <c r="X343" s="682"/>
      <c r="Y343" s="682"/>
      <c r="Z343" s="682"/>
      <c r="AA343" s="682"/>
      <c r="AB343" s="682"/>
      <c r="AC343" s="682"/>
      <c r="AD343" s="682"/>
      <c r="AE343" s="682"/>
      <c r="AF343" s="682"/>
      <c r="AG343" s="685"/>
      <c r="AH343" s="72"/>
    </row>
    <row r="344" spans="2:34" ht="39.75" customHeight="1" x14ac:dyDescent="0.25">
      <c r="B344" s="73"/>
      <c r="C344" s="717"/>
      <c r="D344" s="723"/>
      <c r="E344" s="658"/>
      <c r="F344" s="709"/>
      <c r="G344" s="736"/>
      <c r="H344" s="710"/>
      <c r="I344" s="745"/>
      <c r="J344" s="671"/>
      <c r="K344" s="104" t="s">
        <v>138</v>
      </c>
      <c r="L344" s="125" t="s">
        <v>578</v>
      </c>
      <c r="M344" s="703"/>
      <c r="N344" s="703"/>
      <c r="O344" s="706"/>
      <c r="P344" s="98"/>
      <c r="T344" s="71"/>
      <c r="U344" s="679"/>
      <c r="V344" s="682"/>
      <c r="W344" s="682"/>
      <c r="X344" s="682"/>
      <c r="Y344" s="682"/>
      <c r="Z344" s="682"/>
      <c r="AA344" s="682"/>
      <c r="AB344" s="682"/>
      <c r="AC344" s="682"/>
      <c r="AD344" s="682"/>
      <c r="AE344" s="682"/>
      <c r="AF344" s="682"/>
      <c r="AG344" s="685"/>
      <c r="AH344" s="72"/>
    </row>
    <row r="345" spans="2:34" ht="39.75" customHeight="1" x14ac:dyDescent="0.25">
      <c r="B345" s="73"/>
      <c r="C345" s="717"/>
      <c r="D345" s="723"/>
      <c r="E345" s="658"/>
      <c r="F345" s="709"/>
      <c r="G345" s="734"/>
      <c r="H345" s="714" t="s">
        <v>579</v>
      </c>
      <c r="I345" s="743" t="s">
        <v>580</v>
      </c>
      <c r="J345" s="715" t="s">
        <v>168</v>
      </c>
      <c r="K345" s="104" t="s">
        <v>129</v>
      </c>
      <c r="L345" s="126" t="s">
        <v>534</v>
      </c>
      <c r="M345" s="672" t="s">
        <v>209</v>
      </c>
      <c r="N345" s="674">
        <v>80</v>
      </c>
      <c r="O345" s="675"/>
      <c r="P345" s="98"/>
      <c r="T345" s="71"/>
      <c r="U345" s="678"/>
      <c r="V345" s="681"/>
      <c r="W345" s="681"/>
      <c r="X345" s="681"/>
      <c r="Y345" s="681"/>
      <c r="Z345" s="681"/>
      <c r="AA345" s="681"/>
      <c r="AB345" s="681">
        <f>IF($N$345="","",$N$345)</f>
        <v>80</v>
      </c>
      <c r="AC345" s="681"/>
      <c r="AD345" s="681"/>
      <c r="AE345" s="681"/>
      <c r="AF345" s="681"/>
      <c r="AG345" s="684"/>
      <c r="AH345" s="72"/>
    </row>
    <row r="346" spans="2:34" ht="39.75" customHeight="1" x14ac:dyDescent="0.25">
      <c r="B346" s="73"/>
      <c r="C346" s="717"/>
      <c r="D346" s="723"/>
      <c r="E346" s="658"/>
      <c r="F346" s="709"/>
      <c r="G346" s="735"/>
      <c r="H346" s="691"/>
      <c r="I346" s="744"/>
      <c r="J346" s="670"/>
      <c r="K346" s="104" t="s">
        <v>132</v>
      </c>
      <c r="L346" s="126" t="s">
        <v>535</v>
      </c>
      <c r="M346" s="659"/>
      <c r="N346" s="659"/>
      <c r="O346" s="676"/>
      <c r="P346" s="98"/>
      <c r="T346" s="71"/>
      <c r="U346" s="679"/>
      <c r="V346" s="682"/>
      <c r="W346" s="682"/>
      <c r="X346" s="682"/>
      <c r="Y346" s="682"/>
      <c r="Z346" s="682"/>
      <c r="AA346" s="682"/>
      <c r="AB346" s="682"/>
      <c r="AC346" s="682"/>
      <c r="AD346" s="682"/>
      <c r="AE346" s="682"/>
      <c r="AF346" s="682"/>
      <c r="AG346" s="685"/>
      <c r="AH346" s="72"/>
    </row>
    <row r="347" spans="2:34" ht="39.75" customHeight="1" x14ac:dyDescent="0.25">
      <c r="B347" s="73"/>
      <c r="C347" s="717"/>
      <c r="D347" s="723"/>
      <c r="E347" s="658"/>
      <c r="F347" s="709"/>
      <c r="G347" s="735"/>
      <c r="H347" s="691"/>
      <c r="I347" s="744"/>
      <c r="J347" s="670"/>
      <c r="K347" s="104" t="s">
        <v>134</v>
      </c>
      <c r="L347" s="125" t="s">
        <v>581</v>
      </c>
      <c r="M347" s="659"/>
      <c r="N347" s="659"/>
      <c r="O347" s="676"/>
      <c r="P347" s="98"/>
      <c r="T347" s="71"/>
      <c r="U347" s="679"/>
      <c r="V347" s="682"/>
      <c r="W347" s="682"/>
      <c r="X347" s="682"/>
      <c r="Y347" s="682"/>
      <c r="Z347" s="682"/>
      <c r="AA347" s="682"/>
      <c r="AB347" s="682"/>
      <c r="AC347" s="682"/>
      <c r="AD347" s="682"/>
      <c r="AE347" s="682"/>
      <c r="AF347" s="682"/>
      <c r="AG347" s="685"/>
      <c r="AH347" s="72"/>
    </row>
    <row r="348" spans="2:34" ht="39.75" customHeight="1" x14ac:dyDescent="0.25">
      <c r="B348" s="73"/>
      <c r="C348" s="717"/>
      <c r="D348" s="723"/>
      <c r="E348" s="658"/>
      <c r="F348" s="709"/>
      <c r="G348" s="735"/>
      <c r="H348" s="691"/>
      <c r="I348" s="744"/>
      <c r="J348" s="670"/>
      <c r="K348" s="104" t="s">
        <v>136</v>
      </c>
      <c r="L348" s="125" t="s">
        <v>582</v>
      </c>
      <c r="M348" s="659"/>
      <c r="N348" s="659"/>
      <c r="O348" s="676"/>
      <c r="P348" s="98"/>
      <c r="T348" s="71"/>
      <c r="U348" s="679"/>
      <c r="V348" s="682"/>
      <c r="W348" s="682"/>
      <c r="X348" s="682"/>
      <c r="Y348" s="682"/>
      <c r="Z348" s="682"/>
      <c r="AA348" s="682"/>
      <c r="AB348" s="682"/>
      <c r="AC348" s="682"/>
      <c r="AD348" s="682"/>
      <c r="AE348" s="682"/>
      <c r="AF348" s="682"/>
      <c r="AG348" s="685"/>
      <c r="AH348" s="72"/>
    </row>
    <row r="349" spans="2:34" ht="39.75" customHeight="1" x14ac:dyDescent="0.25">
      <c r="B349" s="73"/>
      <c r="C349" s="717"/>
      <c r="D349" s="723"/>
      <c r="E349" s="658"/>
      <c r="F349" s="709"/>
      <c r="G349" s="736"/>
      <c r="H349" s="710"/>
      <c r="I349" s="745"/>
      <c r="J349" s="671"/>
      <c r="K349" s="104" t="s">
        <v>138</v>
      </c>
      <c r="L349" s="125" t="s">
        <v>583</v>
      </c>
      <c r="M349" s="703"/>
      <c r="N349" s="703"/>
      <c r="O349" s="706"/>
      <c r="P349" s="98"/>
      <c r="T349" s="71"/>
      <c r="U349" s="679"/>
      <c r="V349" s="682"/>
      <c r="W349" s="682"/>
      <c r="X349" s="682"/>
      <c r="Y349" s="682"/>
      <c r="Z349" s="682"/>
      <c r="AA349" s="682"/>
      <c r="AB349" s="682"/>
      <c r="AC349" s="682"/>
      <c r="AD349" s="682"/>
      <c r="AE349" s="682"/>
      <c r="AF349" s="682"/>
      <c r="AG349" s="685"/>
      <c r="AH349" s="72"/>
    </row>
    <row r="350" spans="2:34" ht="39.75" customHeight="1" x14ac:dyDescent="0.25">
      <c r="B350" s="73"/>
      <c r="C350" s="717"/>
      <c r="D350" s="723"/>
      <c r="E350" s="658"/>
      <c r="F350" s="709"/>
      <c r="G350" s="734"/>
      <c r="H350" s="714" t="s">
        <v>584</v>
      </c>
      <c r="I350" s="743" t="s">
        <v>585</v>
      </c>
      <c r="J350" s="715" t="s">
        <v>168</v>
      </c>
      <c r="K350" s="104" t="s">
        <v>129</v>
      </c>
      <c r="L350" s="126" t="s">
        <v>534</v>
      </c>
      <c r="M350" s="672" t="s">
        <v>209</v>
      </c>
      <c r="N350" s="674">
        <v>90</v>
      </c>
      <c r="O350" s="675"/>
      <c r="P350" s="98"/>
      <c r="T350" s="71"/>
      <c r="U350" s="678"/>
      <c r="V350" s="681"/>
      <c r="W350" s="681"/>
      <c r="X350" s="681"/>
      <c r="Y350" s="681"/>
      <c r="Z350" s="681"/>
      <c r="AA350" s="681"/>
      <c r="AB350" s="681">
        <f>IF(N350="","",N350)</f>
        <v>90</v>
      </c>
      <c r="AC350" s="681"/>
      <c r="AD350" s="681"/>
      <c r="AE350" s="681"/>
      <c r="AF350" s="681"/>
      <c r="AG350" s="684"/>
      <c r="AH350" s="72"/>
    </row>
    <row r="351" spans="2:34" ht="39.75" customHeight="1" x14ac:dyDescent="0.25">
      <c r="B351" s="73"/>
      <c r="C351" s="717"/>
      <c r="D351" s="723"/>
      <c r="E351" s="658"/>
      <c r="F351" s="709"/>
      <c r="G351" s="735"/>
      <c r="H351" s="691"/>
      <c r="I351" s="744"/>
      <c r="J351" s="670"/>
      <c r="K351" s="104" t="s">
        <v>132</v>
      </c>
      <c r="L351" s="126" t="s">
        <v>535</v>
      </c>
      <c r="M351" s="659"/>
      <c r="N351" s="659"/>
      <c r="O351" s="676"/>
      <c r="P351" s="98"/>
      <c r="T351" s="71"/>
      <c r="U351" s="679"/>
      <c r="V351" s="682"/>
      <c r="W351" s="682"/>
      <c r="X351" s="682"/>
      <c r="Y351" s="682"/>
      <c r="Z351" s="682"/>
      <c r="AA351" s="682"/>
      <c r="AB351" s="682"/>
      <c r="AC351" s="682"/>
      <c r="AD351" s="682"/>
      <c r="AE351" s="682"/>
      <c r="AF351" s="682"/>
      <c r="AG351" s="685"/>
      <c r="AH351" s="72"/>
    </row>
    <row r="352" spans="2:34" ht="39.75" customHeight="1" x14ac:dyDescent="0.25">
      <c r="B352" s="73"/>
      <c r="C352" s="717"/>
      <c r="D352" s="723"/>
      <c r="E352" s="658"/>
      <c r="F352" s="709"/>
      <c r="G352" s="735"/>
      <c r="H352" s="691"/>
      <c r="I352" s="744"/>
      <c r="J352" s="670"/>
      <c r="K352" s="104" t="s">
        <v>134</v>
      </c>
      <c r="L352" s="125" t="s">
        <v>586</v>
      </c>
      <c r="M352" s="659"/>
      <c r="N352" s="659"/>
      <c r="O352" s="676"/>
      <c r="P352" s="98"/>
      <c r="T352" s="71"/>
      <c r="U352" s="679"/>
      <c r="V352" s="682"/>
      <c r="W352" s="682"/>
      <c r="X352" s="682"/>
      <c r="Y352" s="682"/>
      <c r="Z352" s="682"/>
      <c r="AA352" s="682"/>
      <c r="AB352" s="682"/>
      <c r="AC352" s="682"/>
      <c r="AD352" s="682"/>
      <c r="AE352" s="682"/>
      <c r="AF352" s="682"/>
      <c r="AG352" s="685"/>
      <c r="AH352" s="72"/>
    </row>
    <row r="353" spans="2:34" ht="39.75" customHeight="1" x14ac:dyDescent="0.25">
      <c r="B353" s="73"/>
      <c r="C353" s="717"/>
      <c r="D353" s="723"/>
      <c r="E353" s="658"/>
      <c r="F353" s="709"/>
      <c r="G353" s="735"/>
      <c r="H353" s="691"/>
      <c r="I353" s="744"/>
      <c r="J353" s="670"/>
      <c r="K353" s="104" t="s">
        <v>136</v>
      </c>
      <c r="L353" s="125" t="s">
        <v>587</v>
      </c>
      <c r="M353" s="659"/>
      <c r="N353" s="659"/>
      <c r="O353" s="676"/>
      <c r="P353" s="98"/>
      <c r="T353" s="71"/>
      <c r="U353" s="679"/>
      <c r="V353" s="682"/>
      <c r="W353" s="682"/>
      <c r="X353" s="682"/>
      <c r="Y353" s="682"/>
      <c r="Z353" s="682"/>
      <c r="AA353" s="682"/>
      <c r="AB353" s="682"/>
      <c r="AC353" s="682"/>
      <c r="AD353" s="682"/>
      <c r="AE353" s="682"/>
      <c r="AF353" s="682"/>
      <c r="AG353" s="685"/>
      <c r="AH353" s="72"/>
    </row>
    <row r="354" spans="2:34" ht="39.75" customHeight="1" x14ac:dyDescent="0.25">
      <c r="B354" s="73"/>
      <c r="C354" s="717"/>
      <c r="D354" s="723"/>
      <c r="E354" s="658"/>
      <c r="F354" s="709"/>
      <c r="G354" s="736"/>
      <c r="H354" s="710"/>
      <c r="I354" s="745"/>
      <c r="J354" s="671"/>
      <c r="K354" s="104" t="s">
        <v>138</v>
      </c>
      <c r="L354" s="125" t="s">
        <v>588</v>
      </c>
      <c r="M354" s="703"/>
      <c r="N354" s="703"/>
      <c r="O354" s="706"/>
      <c r="P354" s="98"/>
      <c r="T354" s="71"/>
      <c r="U354" s="679"/>
      <c r="V354" s="682"/>
      <c r="W354" s="682"/>
      <c r="X354" s="682"/>
      <c r="Y354" s="682"/>
      <c r="Z354" s="682"/>
      <c r="AA354" s="682"/>
      <c r="AB354" s="682"/>
      <c r="AC354" s="682"/>
      <c r="AD354" s="682"/>
      <c r="AE354" s="682"/>
      <c r="AF354" s="682"/>
      <c r="AG354" s="685"/>
      <c r="AH354" s="72"/>
    </row>
    <row r="355" spans="2:34" ht="39.75" customHeight="1" x14ac:dyDescent="0.25">
      <c r="B355" s="73"/>
      <c r="C355" s="717"/>
      <c r="D355" s="723"/>
      <c r="E355" s="658"/>
      <c r="F355" s="709"/>
      <c r="G355" s="734"/>
      <c r="H355" s="714" t="s">
        <v>589</v>
      </c>
      <c r="I355" s="743" t="s">
        <v>590</v>
      </c>
      <c r="J355" s="715" t="s">
        <v>168</v>
      </c>
      <c r="K355" s="104" t="s">
        <v>129</v>
      </c>
      <c r="L355" s="126" t="s">
        <v>534</v>
      </c>
      <c r="M355" s="672" t="s">
        <v>209</v>
      </c>
      <c r="N355" s="674">
        <v>90</v>
      </c>
      <c r="O355" s="675"/>
      <c r="P355" s="98"/>
      <c r="T355" s="71"/>
      <c r="U355" s="678"/>
      <c r="V355" s="681"/>
      <c r="W355" s="681"/>
      <c r="X355" s="681"/>
      <c r="Y355" s="681"/>
      <c r="Z355" s="681"/>
      <c r="AA355" s="681"/>
      <c r="AB355" s="681">
        <f>IF($N$355="","",$N$355)</f>
        <v>90</v>
      </c>
      <c r="AC355" s="681"/>
      <c r="AD355" s="681"/>
      <c r="AE355" s="681"/>
      <c r="AF355" s="681"/>
      <c r="AG355" s="684"/>
      <c r="AH355" s="72"/>
    </row>
    <row r="356" spans="2:34" ht="39.75" customHeight="1" x14ac:dyDescent="0.25">
      <c r="B356" s="73"/>
      <c r="C356" s="717"/>
      <c r="D356" s="723"/>
      <c r="E356" s="658"/>
      <c r="F356" s="709"/>
      <c r="G356" s="735"/>
      <c r="H356" s="691"/>
      <c r="I356" s="744"/>
      <c r="J356" s="670"/>
      <c r="K356" s="104" t="s">
        <v>132</v>
      </c>
      <c r="L356" s="126" t="s">
        <v>535</v>
      </c>
      <c r="M356" s="659"/>
      <c r="N356" s="659"/>
      <c r="O356" s="676"/>
      <c r="P356" s="98"/>
      <c r="T356" s="71"/>
      <c r="U356" s="679"/>
      <c r="V356" s="682"/>
      <c r="W356" s="682"/>
      <c r="X356" s="682"/>
      <c r="Y356" s="682"/>
      <c r="Z356" s="682"/>
      <c r="AA356" s="682"/>
      <c r="AB356" s="682"/>
      <c r="AC356" s="682"/>
      <c r="AD356" s="682"/>
      <c r="AE356" s="682"/>
      <c r="AF356" s="682"/>
      <c r="AG356" s="685"/>
      <c r="AH356" s="72"/>
    </row>
    <row r="357" spans="2:34" ht="39.75" customHeight="1" x14ac:dyDescent="0.25">
      <c r="B357" s="73"/>
      <c r="C357" s="717"/>
      <c r="D357" s="723"/>
      <c r="E357" s="658"/>
      <c r="F357" s="709"/>
      <c r="G357" s="735"/>
      <c r="H357" s="691"/>
      <c r="I357" s="744"/>
      <c r="J357" s="670"/>
      <c r="K357" s="104" t="s">
        <v>134</v>
      </c>
      <c r="L357" s="125" t="s">
        <v>591</v>
      </c>
      <c r="M357" s="659"/>
      <c r="N357" s="659"/>
      <c r="O357" s="676"/>
      <c r="P357" s="98"/>
      <c r="T357" s="71"/>
      <c r="U357" s="679"/>
      <c r="V357" s="682"/>
      <c r="W357" s="682"/>
      <c r="X357" s="682"/>
      <c r="Y357" s="682"/>
      <c r="Z357" s="682"/>
      <c r="AA357" s="682"/>
      <c r="AB357" s="682"/>
      <c r="AC357" s="682"/>
      <c r="AD357" s="682"/>
      <c r="AE357" s="682"/>
      <c r="AF357" s="682"/>
      <c r="AG357" s="685"/>
      <c r="AH357" s="72"/>
    </row>
    <row r="358" spans="2:34" ht="39.75" customHeight="1" x14ac:dyDescent="0.25">
      <c r="B358" s="73"/>
      <c r="C358" s="717"/>
      <c r="D358" s="723"/>
      <c r="E358" s="658"/>
      <c r="F358" s="709"/>
      <c r="G358" s="735"/>
      <c r="H358" s="691"/>
      <c r="I358" s="744"/>
      <c r="J358" s="670"/>
      <c r="K358" s="104" t="s">
        <v>136</v>
      </c>
      <c r="L358" s="125" t="s">
        <v>592</v>
      </c>
      <c r="M358" s="659"/>
      <c r="N358" s="659"/>
      <c r="O358" s="676"/>
      <c r="P358" s="98"/>
      <c r="T358" s="71"/>
      <c r="U358" s="679"/>
      <c r="V358" s="682"/>
      <c r="W358" s="682"/>
      <c r="X358" s="682"/>
      <c r="Y358" s="682"/>
      <c r="Z358" s="682"/>
      <c r="AA358" s="682"/>
      <c r="AB358" s="682"/>
      <c r="AC358" s="682"/>
      <c r="AD358" s="682"/>
      <c r="AE358" s="682"/>
      <c r="AF358" s="682"/>
      <c r="AG358" s="685"/>
      <c r="AH358" s="72"/>
    </row>
    <row r="359" spans="2:34" ht="39.75" customHeight="1" x14ac:dyDescent="0.25">
      <c r="B359" s="73"/>
      <c r="C359" s="717"/>
      <c r="D359" s="723"/>
      <c r="E359" s="658"/>
      <c r="F359" s="709"/>
      <c r="G359" s="736"/>
      <c r="H359" s="710"/>
      <c r="I359" s="745"/>
      <c r="J359" s="671"/>
      <c r="K359" s="104" t="s">
        <v>138</v>
      </c>
      <c r="L359" s="125" t="s">
        <v>593</v>
      </c>
      <c r="M359" s="703"/>
      <c r="N359" s="703"/>
      <c r="O359" s="706"/>
      <c r="P359" s="98"/>
      <c r="T359" s="71"/>
      <c r="U359" s="679"/>
      <c r="V359" s="682"/>
      <c r="W359" s="682"/>
      <c r="X359" s="682"/>
      <c r="Y359" s="682"/>
      <c r="Z359" s="682"/>
      <c r="AA359" s="682"/>
      <c r="AB359" s="682"/>
      <c r="AC359" s="682"/>
      <c r="AD359" s="682"/>
      <c r="AE359" s="682"/>
      <c r="AF359" s="682"/>
      <c r="AG359" s="685"/>
      <c r="AH359" s="72"/>
    </row>
    <row r="360" spans="2:34" ht="39.75" customHeight="1" x14ac:dyDescent="0.25">
      <c r="B360" s="73"/>
      <c r="C360" s="717"/>
      <c r="D360" s="723"/>
      <c r="E360" s="658"/>
      <c r="F360" s="709"/>
      <c r="G360" s="734"/>
      <c r="H360" s="714" t="s">
        <v>594</v>
      </c>
      <c r="I360" s="743" t="s">
        <v>595</v>
      </c>
      <c r="J360" s="715" t="s">
        <v>168</v>
      </c>
      <c r="K360" s="104" t="s">
        <v>129</v>
      </c>
      <c r="L360" s="126" t="s">
        <v>534</v>
      </c>
      <c r="M360" s="672" t="s">
        <v>209</v>
      </c>
      <c r="N360" s="674">
        <v>40</v>
      </c>
      <c r="O360" s="675"/>
      <c r="P360" s="98"/>
      <c r="T360" s="71"/>
      <c r="U360" s="678"/>
      <c r="V360" s="681"/>
      <c r="W360" s="681"/>
      <c r="X360" s="681"/>
      <c r="Y360" s="681"/>
      <c r="Z360" s="681"/>
      <c r="AA360" s="681"/>
      <c r="AB360" s="681">
        <f>IF($N$360="","",$N$360)</f>
        <v>40</v>
      </c>
      <c r="AC360" s="681">
        <f>IF($N$360="","",$N$360)</f>
        <v>40</v>
      </c>
      <c r="AD360" s="681"/>
      <c r="AE360" s="681"/>
      <c r="AF360" s="681"/>
      <c r="AG360" s="684"/>
      <c r="AH360" s="72"/>
    </row>
    <row r="361" spans="2:34" ht="39.75" customHeight="1" x14ac:dyDescent="0.25">
      <c r="B361" s="73"/>
      <c r="C361" s="717"/>
      <c r="D361" s="723"/>
      <c r="E361" s="658"/>
      <c r="F361" s="709"/>
      <c r="G361" s="735"/>
      <c r="H361" s="691"/>
      <c r="I361" s="744"/>
      <c r="J361" s="670"/>
      <c r="K361" s="104" t="s">
        <v>132</v>
      </c>
      <c r="L361" s="126" t="s">
        <v>535</v>
      </c>
      <c r="M361" s="659"/>
      <c r="N361" s="659"/>
      <c r="O361" s="676"/>
      <c r="P361" s="98"/>
      <c r="T361" s="71"/>
      <c r="U361" s="679"/>
      <c r="V361" s="682"/>
      <c r="W361" s="682"/>
      <c r="X361" s="682"/>
      <c r="Y361" s="682"/>
      <c r="Z361" s="682"/>
      <c r="AA361" s="682"/>
      <c r="AB361" s="682"/>
      <c r="AC361" s="682"/>
      <c r="AD361" s="682"/>
      <c r="AE361" s="682"/>
      <c r="AF361" s="682"/>
      <c r="AG361" s="685"/>
      <c r="AH361" s="72"/>
    </row>
    <row r="362" spans="2:34" ht="39.75" customHeight="1" x14ac:dyDescent="0.25">
      <c r="B362" s="73"/>
      <c r="C362" s="717"/>
      <c r="D362" s="723"/>
      <c r="E362" s="658"/>
      <c r="F362" s="709"/>
      <c r="G362" s="735"/>
      <c r="H362" s="691"/>
      <c r="I362" s="744"/>
      <c r="J362" s="670"/>
      <c r="K362" s="104" t="s">
        <v>134</v>
      </c>
      <c r="L362" s="125" t="s">
        <v>596</v>
      </c>
      <c r="M362" s="659"/>
      <c r="N362" s="659"/>
      <c r="O362" s="676"/>
      <c r="P362" s="98"/>
      <c r="T362" s="71"/>
      <c r="U362" s="679"/>
      <c r="V362" s="682"/>
      <c r="W362" s="682"/>
      <c r="X362" s="682"/>
      <c r="Y362" s="682"/>
      <c r="Z362" s="682"/>
      <c r="AA362" s="682"/>
      <c r="AB362" s="682"/>
      <c r="AC362" s="682"/>
      <c r="AD362" s="682"/>
      <c r="AE362" s="682"/>
      <c r="AF362" s="682"/>
      <c r="AG362" s="685"/>
      <c r="AH362" s="72"/>
    </row>
    <row r="363" spans="2:34" ht="39.75" customHeight="1" x14ac:dyDescent="0.25">
      <c r="B363" s="73"/>
      <c r="C363" s="717"/>
      <c r="D363" s="723"/>
      <c r="E363" s="658"/>
      <c r="F363" s="709"/>
      <c r="G363" s="735"/>
      <c r="H363" s="691"/>
      <c r="I363" s="744"/>
      <c r="J363" s="670"/>
      <c r="K363" s="104" t="s">
        <v>136</v>
      </c>
      <c r="L363" s="125" t="s">
        <v>597</v>
      </c>
      <c r="M363" s="659"/>
      <c r="N363" s="659"/>
      <c r="O363" s="676"/>
      <c r="P363" s="98"/>
      <c r="T363" s="71"/>
      <c r="U363" s="679"/>
      <c r="V363" s="682"/>
      <c r="W363" s="682"/>
      <c r="X363" s="682"/>
      <c r="Y363" s="682"/>
      <c r="Z363" s="682"/>
      <c r="AA363" s="682"/>
      <c r="AB363" s="682"/>
      <c r="AC363" s="682"/>
      <c r="AD363" s="682"/>
      <c r="AE363" s="682"/>
      <c r="AF363" s="682"/>
      <c r="AG363" s="685"/>
      <c r="AH363" s="72"/>
    </row>
    <row r="364" spans="2:34" ht="39.75" customHeight="1" x14ac:dyDescent="0.25">
      <c r="B364" s="73"/>
      <c r="C364" s="717"/>
      <c r="D364" s="723"/>
      <c r="E364" s="658"/>
      <c r="F364" s="709"/>
      <c r="G364" s="736"/>
      <c r="H364" s="710"/>
      <c r="I364" s="745"/>
      <c r="J364" s="671"/>
      <c r="K364" s="104" t="s">
        <v>138</v>
      </c>
      <c r="L364" s="125" t="s">
        <v>598</v>
      </c>
      <c r="M364" s="703"/>
      <c r="N364" s="703"/>
      <c r="O364" s="706"/>
      <c r="P364" s="98"/>
      <c r="T364" s="71"/>
      <c r="U364" s="679"/>
      <c r="V364" s="682"/>
      <c r="W364" s="682"/>
      <c r="X364" s="682"/>
      <c r="Y364" s="682"/>
      <c r="Z364" s="682"/>
      <c r="AA364" s="682"/>
      <c r="AB364" s="682"/>
      <c r="AC364" s="682"/>
      <c r="AD364" s="682"/>
      <c r="AE364" s="682"/>
      <c r="AF364" s="682"/>
      <c r="AG364" s="685"/>
      <c r="AH364" s="72"/>
    </row>
    <row r="365" spans="2:34" ht="39.75" customHeight="1" x14ac:dyDescent="0.25">
      <c r="B365" s="73"/>
      <c r="C365" s="717"/>
      <c r="D365" s="723"/>
      <c r="E365" s="658"/>
      <c r="F365" s="709"/>
      <c r="G365" s="734"/>
      <c r="H365" s="714" t="s">
        <v>599</v>
      </c>
      <c r="I365" s="743" t="s">
        <v>600</v>
      </c>
      <c r="J365" s="715" t="s">
        <v>168</v>
      </c>
      <c r="K365" s="104" t="s">
        <v>129</v>
      </c>
      <c r="L365" s="126" t="s">
        <v>534</v>
      </c>
      <c r="M365" s="672" t="s">
        <v>209</v>
      </c>
      <c r="N365" s="674">
        <v>90</v>
      </c>
      <c r="O365" s="675"/>
      <c r="P365" s="98"/>
      <c r="T365" s="71"/>
      <c r="U365" s="678"/>
      <c r="V365" s="681"/>
      <c r="W365" s="681"/>
      <c r="X365" s="681">
        <f>IF($N$365="","",$N$365)</f>
        <v>90</v>
      </c>
      <c r="Y365" s="681"/>
      <c r="Z365" s="681"/>
      <c r="AA365" s="681"/>
      <c r="AB365" s="681">
        <f>IF($N$365="","",$N$365)</f>
        <v>90</v>
      </c>
      <c r="AC365" s="681">
        <f>IF($N$365="","",$N$365)</f>
        <v>90</v>
      </c>
      <c r="AD365" s="681"/>
      <c r="AE365" s="681"/>
      <c r="AF365" s="681">
        <f>IF($N$365="","",$N$365)</f>
        <v>90</v>
      </c>
      <c r="AG365" s="684"/>
      <c r="AH365" s="72"/>
    </row>
    <row r="366" spans="2:34" ht="39.75" customHeight="1" x14ac:dyDescent="0.25">
      <c r="B366" s="73"/>
      <c r="C366" s="717"/>
      <c r="D366" s="723"/>
      <c r="E366" s="658"/>
      <c r="F366" s="709"/>
      <c r="G366" s="735"/>
      <c r="H366" s="691"/>
      <c r="I366" s="744"/>
      <c r="J366" s="670"/>
      <c r="K366" s="104" t="s">
        <v>132</v>
      </c>
      <c r="L366" s="126" t="s">
        <v>535</v>
      </c>
      <c r="M366" s="659"/>
      <c r="N366" s="659"/>
      <c r="O366" s="676"/>
      <c r="P366" s="98"/>
      <c r="T366" s="71"/>
      <c r="U366" s="679"/>
      <c r="V366" s="682"/>
      <c r="W366" s="682"/>
      <c r="X366" s="682"/>
      <c r="Y366" s="682"/>
      <c r="Z366" s="682"/>
      <c r="AA366" s="682"/>
      <c r="AB366" s="682"/>
      <c r="AC366" s="682"/>
      <c r="AD366" s="682"/>
      <c r="AE366" s="682"/>
      <c r="AF366" s="682"/>
      <c r="AG366" s="685"/>
      <c r="AH366" s="72"/>
    </row>
    <row r="367" spans="2:34" ht="39.75" customHeight="1" x14ac:dyDescent="0.25">
      <c r="B367" s="73"/>
      <c r="C367" s="717"/>
      <c r="D367" s="723"/>
      <c r="E367" s="658"/>
      <c r="F367" s="709"/>
      <c r="G367" s="735"/>
      <c r="H367" s="691"/>
      <c r="I367" s="744"/>
      <c r="J367" s="670"/>
      <c r="K367" s="104" t="s">
        <v>134</v>
      </c>
      <c r="L367" s="125" t="s">
        <v>601</v>
      </c>
      <c r="M367" s="659"/>
      <c r="N367" s="659"/>
      <c r="O367" s="676"/>
      <c r="P367" s="98"/>
      <c r="T367" s="71"/>
      <c r="U367" s="679"/>
      <c r="V367" s="682"/>
      <c r="W367" s="682"/>
      <c r="X367" s="682"/>
      <c r="Y367" s="682"/>
      <c r="Z367" s="682"/>
      <c r="AA367" s="682"/>
      <c r="AB367" s="682"/>
      <c r="AC367" s="682"/>
      <c r="AD367" s="682"/>
      <c r="AE367" s="682"/>
      <c r="AF367" s="682"/>
      <c r="AG367" s="685"/>
      <c r="AH367" s="72"/>
    </row>
    <row r="368" spans="2:34" ht="39.75" customHeight="1" x14ac:dyDescent="0.25">
      <c r="B368" s="73"/>
      <c r="C368" s="717"/>
      <c r="D368" s="723"/>
      <c r="E368" s="658"/>
      <c r="F368" s="709"/>
      <c r="G368" s="735"/>
      <c r="H368" s="691"/>
      <c r="I368" s="744"/>
      <c r="J368" s="670"/>
      <c r="K368" s="104" t="s">
        <v>136</v>
      </c>
      <c r="L368" s="125" t="s">
        <v>602</v>
      </c>
      <c r="M368" s="659"/>
      <c r="N368" s="659"/>
      <c r="O368" s="676"/>
      <c r="P368" s="98"/>
      <c r="T368" s="71"/>
      <c r="U368" s="679"/>
      <c r="V368" s="682"/>
      <c r="W368" s="682"/>
      <c r="X368" s="682"/>
      <c r="Y368" s="682"/>
      <c r="Z368" s="682"/>
      <c r="AA368" s="682"/>
      <c r="AB368" s="682"/>
      <c r="AC368" s="682"/>
      <c r="AD368" s="682"/>
      <c r="AE368" s="682"/>
      <c r="AF368" s="682"/>
      <c r="AG368" s="685"/>
      <c r="AH368" s="72"/>
    </row>
    <row r="369" spans="2:34" ht="39.75" customHeight="1" x14ac:dyDescent="0.25">
      <c r="B369" s="73"/>
      <c r="C369" s="717"/>
      <c r="D369" s="723"/>
      <c r="E369" s="658"/>
      <c r="F369" s="709"/>
      <c r="G369" s="736"/>
      <c r="H369" s="710"/>
      <c r="I369" s="745"/>
      <c r="J369" s="671"/>
      <c r="K369" s="104" t="s">
        <v>138</v>
      </c>
      <c r="L369" s="125" t="s">
        <v>603</v>
      </c>
      <c r="M369" s="703"/>
      <c r="N369" s="703"/>
      <c r="O369" s="706"/>
      <c r="P369" s="98"/>
      <c r="T369" s="71"/>
      <c r="U369" s="679"/>
      <c r="V369" s="682"/>
      <c r="W369" s="682"/>
      <c r="X369" s="682"/>
      <c r="Y369" s="682"/>
      <c r="Z369" s="682"/>
      <c r="AA369" s="682"/>
      <c r="AB369" s="682"/>
      <c r="AC369" s="682"/>
      <c r="AD369" s="682"/>
      <c r="AE369" s="682"/>
      <c r="AF369" s="682"/>
      <c r="AG369" s="685"/>
      <c r="AH369" s="72"/>
    </row>
    <row r="370" spans="2:34" ht="39.75" customHeight="1" x14ac:dyDescent="0.25">
      <c r="B370" s="73"/>
      <c r="C370" s="717"/>
      <c r="D370" s="723"/>
      <c r="E370" s="658"/>
      <c r="F370" s="709"/>
      <c r="G370" s="734"/>
      <c r="H370" s="714" t="s">
        <v>604</v>
      </c>
      <c r="I370" s="743" t="s">
        <v>605</v>
      </c>
      <c r="J370" s="715" t="s">
        <v>168</v>
      </c>
      <c r="K370" s="104" t="s">
        <v>129</v>
      </c>
      <c r="L370" s="126" t="s">
        <v>534</v>
      </c>
      <c r="M370" s="672" t="s">
        <v>209</v>
      </c>
      <c r="N370" s="674">
        <v>90</v>
      </c>
      <c r="O370" s="675"/>
      <c r="P370" s="98"/>
      <c r="T370" s="71"/>
      <c r="U370" s="678"/>
      <c r="V370" s="681"/>
      <c r="W370" s="681"/>
      <c r="X370" s="681"/>
      <c r="Y370" s="681"/>
      <c r="Z370" s="681"/>
      <c r="AA370" s="746"/>
      <c r="AB370" s="681">
        <f>IF($N$370="","",$N$370)</f>
        <v>90</v>
      </c>
      <c r="AC370" s="681">
        <f>IF($N$370="","",$N$370)</f>
        <v>90</v>
      </c>
      <c r="AD370" s="681"/>
      <c r="AE370" s="681"/>
      <c r="AF370" s="681"/>
      <c r="AG370" s="684"/>
      <c r="AH370" s="72"/>
    </row>
    <row r="371" spans="2:34" ht="39.75" customHeight="1" x14ac:dyDescent="0.25">
      <c r="B371" s="73"/>
      <c r="C371" s="717"/>
      <c r="D371" s="723"/>
      <c r="E371" s="658"/>
      <c r="F371" s="709"/>
      <c r="G371" s="735"/>
      <c r="H371" s="691"/>
      <c r="I371" s="744"/>
      <c r="J371" s="670"/>
      <c r="K371" s="104" t="s">
        <v>132</v>
      </c>
      <c r="L371" s="126" t="s">
        <v>535</v>
      </c>
      <c r="M371" s="659"/>
      <c r="N371" s="659"/>
      <c r="O371" s="676"/>
      <c r="P371" s="98"/>
      <c r="T371" s="71"/>
      <c r="U371" s="679"/>
      <c r="V371" s="682"/>
      <c r="W371" s="682"/>
      <c r="X371" s="682"/>
      <c r="Y371" s="682"/>
      <c r="Z371" s="682"/>
      <c r="AA371" s="747"/>
      <c r="AB371" s="682"/>
      <c r="AC371" s="682"/>
      <c r="AD371" s="682"/>
      <c r="AE371" s="682"/>
      <c r="AF371" s="682"/>
      <c r="AG371" s="685"/>
      <c r="AH371" s="72"/>
    </row>
    <row r="372" spans="2:34" ht="39.75" customHeight="1" x14ac:dyDescent="0.25">
      <c r="B372" s="73"/>
      <c r="C372" s="717"/>
      <c r="D372" s="723"/>
      <c r="E372" s="658"/>
      <c r="F372" s="709"/>
      <c r="G372" s="735"/>
      <c r="H372" s="691"/>
      <c r="I372" s="744"/>
      <c r="J372" s="670"/>
      <c r="K372" s="104" t="s">
        <v>134</v>
      </c>
      <c r="L372" s="125" t="s">
        <v>606</v>
      </c>
      <c r="M372" s="659"/>
      <c r="N372" s="659"/>
      <c r="O372" s="676"/>
      <c r="P372" s="98"/>
      <c r="T372" s="71"/>
      <c r="U372" s="679"/>
      <c r="V372" s="682"/>
      <c r="W372" s="682"/>
      <c r="X372" s="682"/>
      <c r="Y372" s="682"/>
      <c r="Z372" s="682"/>
      <c r="AA372" s="747"/>
      <c r="AB372" s="682"/>
      <c r="AC372" s="682"/>
      <c r="AD372" s="682"/>
      <c r="AE372" s="682"/>
      <c r="AF372" s="682"/>
      <c r="AG372" s="685"/>
      <c r="AH372" s="72"/>
    </row>
    <row r="373" spans="2:34" ht="39.75" customHeight="1" x14ac:dyDescent="0.25">
      <c r="B373" s="73"/>
      <c r="C373" s="717"/>
      <c r="D373" s="723"/>
      <c r="E373" s="658"/>
      <c r="F373" s="709"/>
      <c r="G373" s="735"/>
      <c r="H373" s="691"/>
      <c r="I373" s="744"/>
      <c r="J373" s="670"/>
      <c r="K373" s="104" t="s">
        <v>136</v>
      </c>
      <c r="L373" s="125" t="s">
        <v>607</v>
      </c>
      <c r="M373" s="659"/>
      <c r="N373" s="659"/>
      <c r="O373" s="676"/>
      <c r="P373" s="98"/>
      <c r="T373" s="71"/>
      <c r="U373" s="679"/>
      <c r="V373" s="682"/>
      <c r="W373" s="682"/>
      <c r="X373" s="682"/>
      <c r="Y373" s="682"/>
      <c r="Z373" s="682"/>
      <c r="AA373" s="747"/>
      <c r="AB373" s="682"/>
      <c r="AC373" s="682"/>
      <c r="AD373" s="682"/>
      <c r="AE373" s="682"/>
      <c r="AF373" s="682"/>
      <c r="AG373" s="685"/>
      <c r="AH373" s="72"/>
    </row>
    <row r="374" spans="2:34" ht="39.75" customHeight="1" x14ac:dyDescent="0.25">
      <c r="B374" s="73"/>
      <c r="C374" s="717"/>
      <c r="D374" s="723"/>
      <c r="E374" s="658"/>
      <c r="F374" s="709"/>
      <c r="G374" s="736"/>
      <c r="H374" s="710"/>
      <c r="I374" s="745"/>
      <c r="J374" s="671"/>
      <c r="K374" s="104" t="s">
        <v>138</v>
      </c>
      <c r="L374" s="125" t="s">
        <v>608</v>
      </c>
      <c r="M374" s="703"/>
      <c r="N374" s="703"/>
      <c r="O374" s="706"/>
      <c r="P374" s="98"/>
      <c r="T374" s="71"/>
      <c r="U374" s="679"/>
      <c r="V374" s="682"/>
      <c r="W374" s="682"/>
      <c r="X374" s="682"/>
      <c r="Y374" s="682"/>
      <c r="Z374" s="682"/>
      <c r="AA374" s="748"/>
      <c r="AB374" s="682"/>
      <c r="AC374" s="682"/>
      <c r="AD374" s="682"/>
      <c r="AE374" s="682"/>
      <c r="AF374" s="682"/>
      <c r="AG374" s="685"/>
      <c r="AH374" s="72"/>
    </row>
    <row r="375" spans="2:34" ht="39.75" customHeight="1" x14ac:dyDescent="0.25">
      <c r="B375" s="73"/>
      <c r="C375" s="717"/>
      <c r="D375" s="723"/>
      <c r="E375" s="658"/>
      <c r="F375" s="709"/>
      <c r="G375" s="734"/>
      <c r="H375" s="714" t="s">
        <v>609</v>
      </c>
      <c r="I375" s="743" t="s">
        <v>610</v>
      </c>
      <c r="J375" s="715" t="s">
        <v>168</v>
      </c>
      <c r="K375" s="104" t="s">
        <v>129</v>
      </c>
      <c r="L375" s="126" t="s">
        <v>534</v>
      </c>
      <c r="M375" s="672" t="s">
        <v>209</v>
      </c>
      <c r="N375" s="674">
        <v>90</v>
      </c>
      <c r="O375" s="675"/>
      <c r="P375" s="98"/>
      <c r="T375" s="71"/>
      <c r="U375" s="678"/>
      <c r="V375" s="681"/>
      <c r="W375" s="681"/>
      <c r="X375" s="681"/>
      <c r="Y375" s="681"/>
      <c r="Z375" s="681"/>
      <c r="AA375" s="681"/>
      <c r="AB375" s="681">
        <f>IF($N$375="","",$N$375)</f>
        <v>90</v>
      </c>
      <c r="AC375" s="681">
        <f>IF($N$375="","",$N$375)</f>
        <v>90</v>
      </c>
      <c r="AD375" s="681">
        <f>IF($N$375="","",$N$375)</f>
        <v>90</v>
      </c>
      <c r="AE375" s="681"/>
      <c r="AF375" s="681"/>
      <c r="AG375" s="684"/>
      <c r="AH375" s="72"/>
    </row>
    <row r="376" spans="2:34" ht="39.75" customHeight="1" x14ac:dyDescent="0.25">
      <c r="B376" s="73"/>
      <c r="C376" s="717"/>
      <c r="D376" s="723"/>
      <c r="E376" s="658"/>
      <c r="F376" s="709"/>
      <c r="G376" s="735"/>
      <c r="H376" s="691"/>
      <c r="I376" s="744"/>
      <c r="J376" s="670"/>
      <c r="K376" s="104" t="s">
        <v>132</v>
      </c>
      <c r="L376" s="126" t="s">
        <v>535</v>
      </c>
      <c r="M376" s="659"/>
      <c r="N376" s="659"/>
      <c r="O376" s="676"/>
      <c r="P376" s="98"/>
      <c r="T376" s="71"/>
      <c r="U376" s="679"/>
      <c r="V376" s="682"/>
      <c r="W376" s="682"/>
      <c r="X376" s="682"/>
      <c r="Y376" s="682"/>
      <c r="Z376" s="682"/>
      <c r="AA376" s="682"/>
      <c r="AB376" s="682"/>
      <c r="AC376" s="682"/>
      <c r="AD376" s="682"/>
      <c r="AE376" s="682"/>
      <c r="AF376" s="682"/>
      <c r="AG376" s="685"/>
      <c r="AH376" s="72"/>
    </row>
    <row r="377" spans="2:34" ht="39.75" customHeight="1" x14ac:dyDescent="0.25">
      <c r="B377" s="73"/>
      <c r="C377" s="717"/>
      <c r="D377" s="723"/>
      <c r="E377" s="658"/>
      <c r="F377" s="709"/>
      <c r="G377" s="735"/>
      <c r="H377" s="691"/>
      <c r="I377" s="744"/>
      <c r="J377" s="670"/>
      <c r="K377" s="104" t="s">
        <v>134</v>
      </c>
      <c r="L377" s="125" t="s">
        <v>611</v>
      </c>
      <c r="M377" s="659"/>
      <c r="N377" s="659"/>
      <c r="O377" s="676"/>
      <c r="P377" s="98"/>
      <c r="T377" s="71"/>
      <c r="U377" s="679"/>
      <c r="V377" s="682"/>
      <c r="W377" s="682"/>
      <c r="X377" s="682"/>
      <c r="Y377" s="682"/>
      <c r="Z377" s="682"/>
      <c r="AA377" s="682"/>
      <c r="AB377" s="682"/>
      <c r="AC377" s="682"/>
      <c r="AD377" s="682"/>
      <c r="AE377" s="682"/>
      <c r="AF377" s="682"/>
      <c r="AG377" s="685"/>
      <c r="AH377" s="72"/>
    </row>
    <row r="378" spans="2:34" ht="39.75" customHeight="1" x14ac:dyDescent="0.25">
      <c r="B378" s="73"/>
      <c r="C378" s="717"/>
      <c r="D378" s="723"/>
      <c r="E378" s="658"/>
      <c r="F378" s="709"/>
      <c r="G378" s="735"/>
      <c r="H378" s="691"/>
      <c r="I378" s="744"/>
      <c r="J378" s="670"/>
      <c r="K378" s="104" t="s">
        <v>136</v>
      </c>
      <c r="L378" s="125" t="s">
        <v>612</v>
      </c>
      <c r="M378" s="659"/>
      <c r="N378" s="659"/>
      <c r="O378" s="676"/>
      <c r="P378" s="98"/>
      <c r="T378" s="71"/>
      <c r="U378" s="679"/>
      <c r="V378" s="682"/>
      <c r="W378" s="682"/>
      <c r="X378" s="682"/>
      <c r="Y378" s="682"/>
      <c r="Z378" s="682"/>
      <c r="AA378" s="682"/>
      <c r="AB378" s="682"/>
      <c r="AC378" s="682"/>
      <c r="AD378" s="682"/>
      <c r="AE378" s="682"/>
      <c r="AF378" s="682"/>
      <c r="AG378" s="685"/>
      <c r="AH378" s="72"/>
    </row>
    <row r="379" spans="2:34" ht="39.75" customHeight="1" x14ac:dyDescent="0.25">
      <c r="B379" s="73"/>
      <c r="C379" s="717"/>
      <c r="D379" s="723"/>
      <c r="E379" s="658"/>
      <c r="F379" s="709"/>
      <c r="G379" s="736"/>
      <c r="H379" s="710"/>
      <c r="I379" s="745"/>
      <c r="J379" s="671"/>
      <c r="K379" s="104" t="s">
        <v>138</v>
      </c>
      <c r="L379" s="125" t="s">
        <v>613</v>
      </c>
      <c r="M379" s="703"/>
      <c r="N379" s="703"/>
      <c r="O379" s="706"/>
      <c r="P379" s="98"/>
      <c r="T379" s="71"/>
      <c r="U379" s="679"/>
      <c r="V379" s="682"/>
      <c r="W379" s="682"/>
      <c r="X379" s="682"/>
      <c r="Y379" s="682"/>
      <c r="Z379" s="682"/>
      <c r="AA379" s="682"/>
      <c r="AB379" s="682"/>
      <c r="AC379" s="682"/>
      <c r="AD379" s="682"/>
      <c r="AE379" s="682"/>
      <c r="AF379" s="682"/>
      <c r="AG379" s="685"/>
      <c r="AH379" s="72"/>
    </row>
    <row r="380" spans="2:34" ht="39.75" customHeight="1" x14ac:dyDescent="0.25">
      <c r="B380" s="73"/>
      <c r="C380" s="717"/>
      <c r="D380" s="723"/>
      <c r="E380" s="658"/>
      <c r="F380" s="709"/>
      <c r="G380" s="734"/>
      <c r="H380" s="714" t="s">
        <v>614</v>
      </c>
      <c r="I380" s="743" t="s">
        <v>615</v>
      </c>
      <c r="J380" s="715" t="s">
        <v>168</v>
      </c>
      <c r="K380" s="104" t="s">
        <v>129</v>
      </c>
      <c r="L380" s="126" t="s">
        <v>534</v>
      </c>
      <c r="M380" s="672" t="s">
        <v>209</v>
      </c>
      <c r="N380" s="674">
        <v>80</v>
      </c>
      <c r="O380" s="675"/>
      <c r="P380" s="98"/>
      <c r="T380" s="71"/>
      <c r="U380" s="681">
        <f>IF($N$380="","",$N$380)</f>
        <v>80</v>
      </c>
      <c r="V380" s="681"/>
      <c r="W380" s="681"/>
      <c r="X380" s="681"/>
      <c r="Y380" s="681"/>
      <c r="Z380" s="681"/>
      <c r="AA380" s="681"/>
      <c r="AB380" s="681">
        <f>IF($N$380="","",$N$380)</f>
        <v>80</v>
      </c>
      <c r="AC380" s="681"/>
      <c r="AD380" s="681"/>
      <c r="AE380" s="681"/>
      <c r="AF380" s="681"/>
      <c r="AG380" s="684"/>
      <c r="AH380" s="72"/>
    </row>
    <row r="381" spans="2:34" ht="39.75" customHeight="1" x14ac:dyDescent="0.25">
      <c r="B381" s="73"/>
      <c r="C381" s="717"/>
      <c r="D381" s="723"/>
      <c r="E381" s="658"/>
      <c r="F381" s="709"/>
      <c r="G381" s="735"/>
      <c r="H381" s="691"/>
      <c r="I381" s="744"/>
      <c r="J381" s="670"/>
      <c r="K381" s="104" t="s">
        <v>132</v>
      </c>
      <c r="L381" s="126" t="s">
        <v>535</v>
      </c>
      <c r="M381" s="659"/>
      <c r="N381" s="659"/>
      <c r="O381" s="676"/>
      <c r="P381" s="98"/>
      <c r="T381" s="71"/>
      <c r="U381" s="682"/>
      <c r="V381" s="682"/>
      <c r="W381" s="682"/>
      <c r="X381" s="682"/>
      <c r="Y381" s="682"/>
      <c r="Z381" s="682"/>
      <c r="AA381" s="682"/>
      <c r="AB381" s="682"/>
      <c r="AC381" s="682"/>
      <c r="AD381" s="682"/>
      <c r="AE381" s="682"/>
      <c r="AF381" s="682"/>
      <c r="AG381" s="685"/>
      <c r="AH381" s="72"/>
    </row>
    <row r="382" spans="2:34" ht="39.75" customHeight="1" x14ac:dyDescent="0.25">
      <c r="B382" s="73"/>
      <c r="C382" s="717"/>
      <c r="D382" s="723"/>
      <c r="E382" s="658"/>
      <c r="F382" s="709"/>
      <c r="G382" s="735"/>
      <c r="H382" s="691"/>
      <c r="I382" s="744"/>
      <c r="J382" s="670"/>
      <c r="K382" s="104" t="s">
        <v>134</v>
      </c>
      <c r="L382" s="125" t="s">
        <v>616</v>
      </c>
      <c r="M382" s="659"/>
      <c r="N382" s="659"/>
      <c r="O382" s="676"/>
      <c r="P382" s="98"/>
      <c r="T382" s="71"/>
      <c r="U382" s="682"/>
      <c r="V382" s="682"/>
      <c r="W382" s="682"/>
      <c r="X382" s="682"/>
      <c r="Y382" s="682"/>
      <c r="Z382" s="682"/>
      <c r="AA382" s="682"/>
      <c r="AB382" s="682"/>
      <c r="AC382" s="682"/>
      <c r="AD382" s="682"/>
      <c r="AE382" s="682"/>
      <c r="AF382" s="682"/>
      <c r="AG382" s="685"/>
      <c r="AH382" s="72"/>
    </row>
    <row r="383" spans="2:34" ht="39.75" customHeight="1" x14ac:dyDescent="0.25">
      <c r="B383" s="73"/>
      <c r="C383" s="717"/>
      <c r="D383" s="723"/>
      <c r="E383" s="658"/>
      <c r="F383" s="709"/>
      <c r="G383" s="735"/>
      <c r="H383" s="691"/>
      <c r="I383" s="744"/>
      <c r="J383" s="670"/>
      <c r="K383" s="104" t="s">
        <v>136</v>
      </c>
      <c r="L383" s="125" t="s">
        <v>617</v>
      </c>
      <c r="M383" s="659"/>
      <c r="N383" s="659"/>
      <c r="O383" s="676"/>
      <c r="P383" s="98"/>
      <c r="T383" s="71"/>
      <c r="U383" s="682"/>
      <c r="V383" s="682"/>
      <c r="W383" s="682"/>
      <c r="X383" s="682"/>
      <c r="Y383" s="682"/>
      <c r="Z383" s="682"/>
      <c r="AA383" s="682"/>
      <c r="AB383" s="682"/>
      <c r="AC383" s="682"/>
      <c r="AD383" s="682"/>
      <c r="AE383" s="682"/>
      <c r="AF383" s="682"/>
      <c r="AG383" s="685"/>
      <c r="AH383" s="72"/>
    </row>
    <row r="384" spans="2:34" ht="39.75" customHeight="1" x14ac:dyDescent="0.25">
      <c r="B384" s="73"/>
      <c r="C384" s="717"/>
      <c r="D384" s="723"/>
      <c r="E384" s="658"/>
      <c r="F384" s="709"/>
      <c r="G384" s="736"/>
      <c r="H384" s="710"/>
      <c r="I384" s="745"/>
      <c r="J384" s="671"/>
      <c r="K384" s="104" t="s">
        <v>138</v>
      </c>
      <c r="L384" s="125" t="s">
        <v>618</v>
      </c>
      <c r="M384" s="703"/>
      <c r="N384" s="703"/>
      <c r="O384" s="706"/>
      <c r="P384" s="98"/>
      <c r="T384" s="71"/>
      <c r="U384" s="682"/>
      <c r="V384" s="682"/>
      <c r="W384" s="682"/>
      <c r="X384" s="682"/>
      <c r="Y384" s="682"/>
      <c r="Z384" s="682"/>
      <c r="AA384" s="682"/>
      <c r="AB384" s="682"/>
      <c r="AC384" s="682"/>
      <c r="AD384" s="682"/>
      <c r="AE384" s="682"/>
      <c r="AF384" s="682"/>
      <c r="AG384" s="685"/>
      <c r="AH384" s="72"/>
    </row>
    <row r="385" spans="2:34" ht="39.75" customHeight="1" x14ac:dyDescent="0.25">
      <c r="B385" s="73"/>
      <c r="C385" s="717"/>
      <c r="D385" s="723"/>
      <c r="E385" s="658"/>
      <c r="F385" s="709"/>
      <c r="G385" s="734"/>
      <c r="H385" s="714" t="s">
        <v>619</v>
      </c>
      <c r="I385" s="743" t="s">
        <v>620</v>
      </c>
      <c r="J385" s="715" t="s">
        <v>168</v>
      </c>
      <c r="K385" s="104" t="s">
        <v>129</v>
      </c>
      <c r="L385" s="126" t="s">
        <v>534</v>
      </c>
      <c r="M385" s="672" t="s">
        <v>209</v>
      </c>
      <c r="N385" s="674">
        <v>90</v>
      </c>
      <c r="O385" s="675"/>
      <c r="P385" s="98"/>
      <c r="T385" s="71"/>
      <c r="U385" s="678"/>
      <c r="V385" s="681"/>
      <c r="W385" s="681"/>
      <c r="X385" s="681"/>
      <c r="Y385" s="681"/>
      <c r="Z385" s="681"/>
      <c r="AA385" s="681"/>
      <c r="AB385" s="681">
        <f>IF($N$385="","",$N$385)</f>
        <v>90</v>
      </c>
      <c r="AC385" s="681"/>
      <c r="AD385" s="681"/>
      <c r="AE385" s="681"/>
      <c r="AF385" s="681"/>
      <c r="AG385" s="684"/>
      <c r="AH385" s="72"/>
    </row>
    <row r="386" spans="2:34" ht="39.75" customHeight="1" x14ac:dyDescent="0.25">
      <c r="B386" s="73"/>
      <c r="C386" s="717"/>
      <c r="D386" s="723"/>
      <c r="E386" s="658"/>
      <c r="F386" s="709"/>
      <c r="G386" s="735"/>
      <c r="H386" s="691"/>
      <c r="I386" s="744"/>
      <c r="J386" s="670"/>
      <c r="K386" s="104" t="s">
        <v>132</v>
      </c>
      <c r="L386" s="126" t="s">
        <v>535</v>
      </c>
      <c r="M386" s="659"/>
      <c r="N386" s="659"/>
      <c r="O386" s="676"/>
      <c r="P386" s="98"/>
      <c r="T386" s="71"/>
      <c r="U386" s="679"/>
      <c r="V386" s="682"/>
      <c r="W386" s="682"/>
      <c r="X386" s="682"/>
      <c r="Y386" s="682"/>
      <c r="Z386" s="682"/>
      <c r="AA386" s="682"/>
      <c r="AB386" s="682"/>
      <c r="AC386" s="682"/>
      <c r="AD386" s="682"/>
      <c r="AE386" s="682"/>
      <c r="AF386" s="682"/>
      <c r="AG386" s="685"/>
      <c r="AH386" s="72"/>
    </row>
    <row r="387" spans="2:34" ht="39.75" customHeight="1" x14ac:dyDescent="0.25">
      <c r="B387" s="73"/>
      <c r="C387" s="717"/>
      <c r="D387" s="723"/>
      <c r="E387" s="658"/>
      <c r="F387" s="709"/>
      <c r="G387" s="735"/>
      <c r="H387" s="691"/>
      <c r="I387" s="744"/>
      <c r="J387" s="670"/>
      <c r="K387" s="104" t="s">
        <v>134</v>
      </c>
      <c r="L387" s="125" t="s">
        <v>621</v>
      </c>
      <c r="M387" s="659"/>
      <c r="N387" s="659"/>
      <c r="O387" s="676"/>
      <c r="P387" s="98"/>
      <c r="T387" s="71"/>
      <c r="U387" s="679"/>
      <c r="V387" s="682"/>
      <c r="W387" s="682"/>
      <c r="X387" s="682"/>
      <c r="Y387" s="682"/>
      <c r="Z387" s="682"/>
      <c r="AA387" s="682"/>
      <c r="AB387" s="682"/>
      <c r="AC387" s="682"/>
      <c r="AD387" s="682"/>
      <c r="AE387" s="682"/>
      <c r="AF387" s="682"/>
      <c r="AG387" s="685"/>
      <c r="AH387" s="72"/>
    </row>
    <row r="388" spans="2:34" ht="39.75" customHeight="1" x14ac:dyDescent="0.25">
      <c r="B388" s="73"/>
      <c r="C388" s="717"/>
      <c r="D388" s="723"/>
      <c r="E388" s="658"/>
      <c r="F388" s="709"/>
      <c r="G388" s="735"/>
      <c r="H388" s="691"/>
      <c r="I388" s="744"/>
      <c r="J388" s="670"/>
      <c r="K388" s="104" t="s">
        <v>136</v>
      </c>
      <c r="L388" s="125" t="s">
        <v>622</v>
      </c>
      <c r="M388" s="659"/>
      <c r="N388" s="659"/>
      <c r="O388" s="676"/>
      <c r="P388" s="98"/>
      <c r="T388" s="71"/>
      <c r="U388" s="679"/>
      <c r="V388" s="682"/>
      <c r="W388" s="682"/>
      <c r="X388" s="682"/>
      <c r="Y388" s="682"/>
      <c r="Z388" s="682"/>
      <c r="AA388" s="682"/>
      <c r="AB388" s="682"/>
      <c r="AC388" s="682"/>
      <c r="AD388" s="682"/>
      <c r="AE388" s="682"/>
      <c r="AF388" s="682"/>
      <c r="AG388" s="685"/>
      <c r="AH388" s="72"/>
    </row>
    <row r="389" spans="2:34" ht="39.75" customHeight="1" x14ac:dyDescent="0.25">
      <c r="B389" s="73"/>
      <c r="C389" s="717"/>
      <c r="D389" s="723"/>
      <c r="E389" s="658"/>
      <c r="F389" s="709"/>
      <c r="G389" s="736"/>
      <c r="H389" s="710"/>
      <c r="I389" s="745"/>
      <c r="J389" s="671"/>
      <c r="K389" s="104" t="s">
        <v>138</v>
      </c>
      <c r="L389" s="125" t="s">
        <v>623</v>
      </c>
      <c r="M389" s="703"/>
      <c r="N389" s="703"/>
      <c r="O389" s="706"/>
      <c r="P389" s="98"/>
      <c r="T389" s="71"/>
      <c r="U389" s="679"/>
      <c r="V389" s="682"/>
      <c r="W389" s="682"/>
      <c r="X389" s="682"/>
      <c r="Y389" s="682"/>
      <c r="Z389" s="682"/>
      <c r="AA389" s="682"/>
      <c r="AB389" s="682"/>
      <c r="AC389" s="682"/>
      <c r="AD389" s="682"/>
      <c r="AE389" s="682"/>
      <c r="AF389" s="682"/>
      <c r="AG389" s="685"/>
      <c r="AH389" s="72"/>
    </row>
    <row r="390" spans="2:34" ht="39.75" customHeight="1" x14ac:dyDescent="0.25">
      <c r="B390" s="73"/>
      <c r="C390" s="717"/>
      <c r="D390" s="723"/>
      <c r="E390" s="658"/>
      <c r="F390" s="709"/>
      <c r="G390" s="714">
        <v>38</v>
      </c>
      <c r="H390" s="700" t="s">
        <v>624</v>
      </c>
      <c r="I390" s="701"/>
      <c r="J390" s="715" t="s">
        <v>625</v>
      </c>
      <c r="K390" s="104" t="s">
        <v>129</v>
      </c>
      <c r="L390" s="126" t="s">
        <v>626</v>
      </c>
      <c r="M390" s="672" t="s">
        <v>209</v>
      </c>
      <c r="N390" s="674">
        <v>40</v>
      </c>
      <c r="O390" s="675"/>
      <c r="P390" s="98"/>
      <c r="T390" s="71"/>
      <c r="U390" s="678"/>
      <c r="V390" s="681"/>
      <c r="W390" s="681"/>
      <c r="X390" s="681"/>
      <c r="Y390" s="681"/>
      <c r="Z390" s="681"/>
      <c r="AA390" s="681"/>
      <c r="AB390" s="681">
        <f>IF($N$390="","",$N$390)</f>
        <v>40</v>
      </c>
      <c r="AC390" s="681"/>
      <c r="AD390" s="681"/>
      <c r="AE390" s="681"/>
      <c r="AF390" s="681"/>
      <c r="AG390" s="684"/>
      <c r="AH390" s="72"/>
    </row>
    <row r="391" spans="2:34" ht="39.75" customHeight="1" x14ac:dyDescent="0.25">
      <c r="B391" s="73"/>
      <c r="C391" s="717"/>
      <c r="D391" s="723"/>
      <c r="E391" s="659"/>
      <c r="F391" s="660"/>
      <c r="G391" s="691"/>
      <c r="H391" s="666"/>
      <c r="I391" s="665"/>
      <c r="J391" s="670"/>
      <c r="K391" s="104" t="s">
        <v>132</v>
      </c>
      <c r="L391" s="125" t="s">
        <v>627</v>
      </c>
      <c r="M391" s="659"/>
      <c r="N391" s="659"/>
      <c r="O391" s="676"/>
      <c r="P391" s="98"/>
      <c r="T391" s="71"/>
      <c r="U391" s="679"/>
      <c r="V391" s="682"/>
      <c r="W391" s="682"/>
      <c r="X391" s="682"/>
      <c r="Y391" s="682"/>
      <c r="Z391" s="682"/>
      <c r="AA391" s="682"/>
      <c r="AB391" s="682"/>
      <c r="AC391" s="682"/>
      <c r="AD391" s="682"/>
      <c r="AE391" s="682"/>
      <c r="AF391" s="682"/>
      <c r="AG391" s="685"/>
      <c r="AH391" s="72"/>
    </row>
    <row r="392" spans="2:34" ht="39.75" customHeight="1" x14ac:dyDescent="0.25">
      <c r="B392" s="73"/>
      <c r="C392" s="717"/>
      <c r="D392" s="723"/>
      <c r="E392" s="659"/>
      <c r="F392" s="660"/>
      <c r="G392" s="691"/>
      <c r="H392" s="666"/>
      <c r="I392" s="665"/>
      <c r="J392" s="670"/>
      <c r="K392" s="104" t="s">
        <v>134</v>
      </c>
      <c r="L392" s="125" t="s">
        <v>628</v>
      </c>
      <c r="M392" s="659"/>
      <c r="N392" s="659"/>
      <c r="O392" s="676"/>
      <c r="P392" s="98"/>
      <c r="T392" s="71"/>
      <c r="U392" s="679"/>
      <c r="V392" s="682"/>
      <c r="W392" s="682"/>
      <c r="X392" s="682"/>
      <c r="Y392" s="682"/>
      <c r="Z392" s="682"/>
      <c r="AA392" s="682"/>
      <c r="AB392" s="682"/>
      <c r="AC392" s="682"/>
      <c r="AD392" s="682"/>
      <c r="AE392" s="682"/>
      <c r="AF392" s="682"/>
      <c r="AG392" s="685"/>
      <c r="AH392" s="72"/>
    </row>
    <row r="393" spans="2:34" ht="39.75" customHeight="1" x14ac:dyDescent="0.25">
      <c r="B393" s="73"/>
      <c r="C393" s="717"/>
      <c r="D393" s="723"/>
      <c r="E393" s="659"/>
      <c r="F393" s="660"/>
      <c r="G393" s="691"/>
      <c r="H393" s="666"/>
      <c r="I393" s="665"/>
      <c r="J393" s="670"/>
      <c r="K393" s="104" t="s">
        <v>136</v>
      </c>
      <c r="L393" s="125" t="s">
        <v>629</v>
      </c>
      <c r="M393" s="659"/>
      <c r="N393" s="659"/>
      <c r="O393" s="676"/>
      <c r="P393" s="98"/>
      <c r="T393" s="71"/>
      <c r="U393" s="679"/>
      <c r="V393" s="682"/>
      <c r="W393" s="682"/>
      <c r="X393" s="682"/>
      <c r="Y393" s="682"/>
      <c r="Z393" s="682"/>
      <c r="AA393" s="682"/>
      <c r="AB393" s="682"/>
      <c r="AC393" s="682"/>
      <c r="AD393" s="682"/>
      <c r="AE393" s="682"/>
      <c r="AF393" s="682"/>
      <c r="AG393" s="685"/>
      <c r="AH393" s="72"/>
    </row>
    <row r="394" spans="2:34" ht="39.75" customHeight="1" x14ac:dyDescent="0.25">
      <c r="B394" s="73"/>
      <c r="C394" s="717"/>
      <c r="D394" s="723"/>
      <c r="E394" s="673"/>
      <c r="F394" s="689"/>
      <c r="G394" s="692"/>
      <c r="H394" s="695"/>
      <c r="I394" s="696"/>
      <c r="J394" s="698"/>
      <c r="K394" s="109" t="s">
        <v>138</v>
      </c>
      <c r="L394" s="128" t="s">
        <v>630</v>
      </c>
      <c r="M394" s="673"/>
      <c r="N394" s="673"/>
      <c r="O394" s="677"/>
      <c r="P394" s="98"/>
      <c r="T394" s="71"/>
      <c r="U394" s="679"/>
      <c r="V394" s="682"/>
      <c r="W394" s="682"/>
      <c r="X394" s="682"/>
      <c r="Y394" s="682"/>
      <c r="Z394" s="682"/>
      <c r="AA394" s="682"/>
      <c r="AB394" s="682"/>
      <c r="AC394" s="682"/>
      <c r="AD394" s="682"/>
      <c r="AE394" s="682"/>
      <c r="AF394" s="682"/>
      <c r="AG394" s="685"/>
      <c r="AH394" s="72"/>
    </row>
    <row r="395" spans="2:34" ht="39.75" customHeight="1" x14ac:dyDescent="0.25">
      <c r="B395" s="73"/>
      <c r="C395" s="717"/>
      <c r="D395" s="723"/>
      <c r="E395" s="658" t="s">
        <v>631</v>
      </c>
      <c r="F395" s="708">
        <f>IF(SUM(N395:N510)=0,"",AVERAGE(N395:N510))</f>
        <v>91.304347826086953</v>
      </c>
      <c r="G395" s="699">
        <v>39</v>
      </c>
      <c r="H395" s="693" t="s">
        <v>632</v>
      </c>
      <c r="I395" s="694"/>
      <c r="J395" s="669" t="s">
        <v>633</v>
      </c>
      <c r="K395" s="111" t="s">
        <v>129</v>
      </c>
      <c r="L395" s="135" t="s">
        <v>634</v>
      </c>
      <c r="M395" s="711" t="s">
        <v>209</v>
      </c>
      <c r="N395" s="712">
        <v>100</v>
      </c>
      <c r="O395" s="713"/>
      <c r="P395" s="98"/>
      <c r="T395" s="71"/>
      <c r="U395" s="678"/>
      <c r="V395" s="681">
        <f>IF($N$395="","",$N$395)</f>
        <v>100</v>
      </c>
      <c r="W395" s="681">
        <f>IF($N$395="","",$N$395)</f>
        <v>100</v>
      </c>
      <c r="X395" s="681"/>
      <c r="Y395" s="681">
        <f>IF($N$395="","",$N$395)</f>
        <v>100</v>
      </c>
      <c r="Z395" s="681"/>
      <c r="AA395" s="681"/>
      <c r="AB395" s="681"/>
      <c r="AC395" s="681"/>
      <c r="AD395" s="681"/>
      <c r="AE395" s="681"/>
      <c r="AF395" s="681"/>
      <c r="AG395" s="684"/>
      <c r="AH395" s="72"/>
    </row>
    <row r="396" spans="2:34" ht="39.75" customHeight="1" x14ac:dyDescent="0.25">
      <c r="B396" s="73"/>
      <c r="C396" s="717"/>
      <c r="D396" s="723"/>
      <c r="E396" s="658"/>
      <c r="F396" s="708"/>
      <c r="G396" s="691"/>
      <c r="H396" s="666"/>
      <c r="I396" s="665"/>
      <c r="J396" s="670"/>
      <c r="K396" s="104" t="s">
        <v>132</v>
      </c>
      <c r="L396" s="125" t="s">
        <v>635</v>
      </c>
      <c r="M396" s="659"/>
      <c r="N396" s="659"/>
      <c r="O396" s="676"/>
      <c r="P396" s="98"/>
      <c r="T396" s="71"/>
      <c r="U396" s="679"/>
      <c r="V396" s="682"/>
      <c r="W396" s="682"/>
      <c r="X396" s="682"/>
      <c r="Y396" s="682"/>
      <c r="Z396" s="682"/>
      <c r="AA396" s="682"/>
      <c r="AB396" s="682"/>
      <c r="AC396" s="682"/>
      <c r="AD396" s="682"/>
      <c r="AE396" s="682"/>
      <c r="AF396" s="682"/>
      <c r="AG396" s="685"/>
      <c r="AH396" s="72"/>
    </row>
    <row r="397" spans="2:34" ht="39.75" customHeight="1" x14ac:dyDescent="0.25">
      <c r="B397" s="73"/>
      <c r="C397" s="717"/>
      <c r="D397" s="723"/>
      <c r="E397" s="658"/>
      <c r="F397" s="708"/>
      <c r="G397" s="691"/>
      <c r="H397" s="666"/>
      <c r="I397" s="665"/>
      <c r="J397" s="670"/>
      <c r="K397" s="104" t="s">
        <v>134</v>
      </c>
      <c r="L397" s="125" t="s">
        <v>636</v>
      </c>
      <c r="M397" s="659"/>
      <c r="N397" s="659"/>
      <c r="O397" s="676"/>
      <c r="P397" s="98"/>
      <c r="T397" s="71"/>
      <c r="U397" s="679"/>
      <c r="V397" s="682"/>
      <c r="W397" s="682"/>
      <c r="X397" s="682"/>
      <c r="Y397" s="682"/>
      <c r="Z397" s="682"/>
      <c r="AA397" s="682"/>
      <c r="AB397" s="682"/>
      <c r="AC397" s="682"/>
      <c r="AD397" s="682"/>
      <c r="AE397" s="682"/>
      <c r="AF397" s="682"/>
      <c r="AG397" s="685"/>
      <c r="AH397" s="72"/>
    </row>
    <row r="398" spans="2:34" ht="39.75" customHeight="1" x14ac:dyDescent="0.25">
      <c r="B398" s="73"/>
      <c r="C398" s="717"/>
      <c r="D398" s="723"/>
      <c r="E398" s="658"/>
      <c r="F398" s="708"/>
      <c r="G398" s="691"/>
      <c r="H398" s="666"/>
      <c r="I398" s="665"/>
      <c r="J398" s="670"/>
      <c r="K398" s="104" t="s">
        <v>136</v>
      </c>
      <c r="L398" s="125" t="s">
        <v>637</v>
      </c>
      <c r="M398" s="659"/>
      <c r="N398" s="659"/>
      <c r="O398" s="676"/>
      <c r="P398" s="98"/>
      <c r="T398" s="71"/>
      <c r="U398" s="679"/>
      <c r="V398" s="682"/>
      <c r="W398" s="682"/>
      <c r="X398" s="682"/>
      <c r="Y398" s="682"/>
      <c r="Z398" s="682"/>
      <c r="AA398" s="682"/>
      <c r="AB398" s="682"/>
      <c r="AC398" s="682"/>
      <c r="AD398" s="682"/>
      <c r="AE398" s="682"/>
      <c r="AF398" s="682"/>
      <c r="AG398" s="685"/>
      <c r="AH398" s="72"/>
    </row>
    <row r="399" spans="2:34" ht="39.75" customHeight="1" x14ac:dyDescent="0.25">
      <c r="B399" s="73"/>
      <c r="C399" s="717"/>
      <c r="D399" s="723"/>
      <c r="E399" s="658"/>
      <c r="F399" s="708"/>
      <c r="G399" s="710"/>
      <c r="H399" s="667"/>
      <c r="I399" s="668"/>
      <c r="J399" s="671"/>
      <c r="K399" s="104" t="s">
        <v>138</v>
      </c>
      <c r="L399" s="125" t="s">
        <v>638</v>
      </c>
      <c r="M399" s="703"/>
      <c r="N399" s="703"/>
      <c r="O399" s="706"/>
      <c r="P399" s="98"/>
      <c r="T399" s="71"/>
      <c r="U399" s="679"/>
      <c r="V399" s="682"/>
      <c r="W399" s="682"/>
      <c r="X399" s="682"/>
      <c r="Y399" s="682"/>
      <c r="Z399" s="682"/>
      <c r="AA399" s="682"/>
      <c r="AB399" s="682"/>
      <c r="AC399" s="682"/>
      <c r="AD399" s="682"/>
      <c r="AE399" s="682"/>
      <c r="AF399" s="682"/>
      <c r="AG399" s="685"/>
      <c r="AH399" s="72"/>
    </row>
    <row r="400" spans="2:34" ht="39.75" customHeight="1" x14ac:dyDescent="0.25">
      <c r="B400" s="73"/>
      <c r="C400" s="717"/>
      <c r="D400" s="723"/>
      <c r="E400" s="658"/>
      <c r="F400" s="709"/>
      <c r="G400" s="734"/>
      <c r="H400" s="714" t="s">
        <v>639</v>
      </c>
      <c r="I400" s="737" t="s">
        <v>640</v>
      </c>
      <c r="J400" s="715" t="s">
        <v>470</v>
      </c>
      <c r="K400" s="104" t="s">
        <v>129</v>
      </c>
      <c r="L400" s="126" t="s">
        <v>634</v>
      </c>
      <c r="M400" s="672" t="s">
        <v>209</v>
      </c>
      <c r="N400" s="674">
        <v>100</v>
      </c>
      <c r="O400" s="675"/>
      <c r="P400" s="98"/>
      <c r="T400" s="71"/>
      <c r="U400" s="678"/>
      <c r="V400" s="681"/>
      <c r="W400" s="681"/>
      <c r="X400" s="681"/>
      <c r="Y400" s="681">
        <f>IF($N$400="","",$N$400)</f>
        <v>100</v>
      </c>
      <c r="Z400" s="681">
        <f>IF($N$400="","",$N$400)</f>
        <v>100</v>
      </c>
      <c r="AA400" s="681"/>
      <c r="AB400" s="681"/>
      <c r="AC400" s="681"/>
      <c r="AD400" s="681">
        <f>IF($N$400="","",$N$400)</f>
        <v>100</v>
      </c>
      <c r="AE400" s="681"/>
      <c r="AF400" s="681"/>
      <c r="AG400" s="684"/>
      <c r="AH400" s="72"/>
    </row>
    <row r="401" spans="2:34" ht="39.75" customHeight="1" x14ac:dyDescent="0.25">
      <c r="B401" s="73"/>
      <c r="C401" s="717"/>
      <c r="D401" s="723"/>
      <c r="E401" s="658"/>
      <c r="F401" s="709"/>
      <c r="G401" s="735"/>
      <c r="H401" s="691"/>
      <c r="I401" s="738"/>
      <c r="J401" s="670"/>
      <c r="K401" s="104" t="s">
        <v>132</v>
      </c>
      <c r="L401" s="126" t="s">
        <v>641</v>
      </c>
      <c r="M401" s="659"/>
      <c r="N401" s="659"/>
      <c r="O401" s="676"/>
      <c r="P401" s="98"/>
      <c r="T401" s="71"/>
      <c r="U401" s="679"/>
      <c r="V401" s="682"/>
      <c r="W401" s="682"/>
      <c r="X401" s="682"/>
      <c r="Y401" s="682"/>
      <c r="Z401" s="682"/>
      <c r="AA401" s="682"/>
      <c r="AB401" s="682"/>
      <c r="AC401" s="682"/>
      <c r="AD401" s="682"/>
      <c r="AE401" s="682"/>
      <c r="AF401" s="682"/>
      <c r="AG401" s="685"/>
      <c r="AH401" s="72"/>
    </row>
    <row r="402" spans="2:34" ht="39.75" customHeight="1" x14ac:dyDescent="0.25">
      <c r="B402" s="73"/>
      <c r="C402" s="717"/>
      <c r="D402" s="723"/>
      <c r="E402" s="658"/>
      <c r="F402" s="709"/>
      <c r="G402" s="735"/>
      <c r="H402" s="691"/>
      <c r="I402" s="738"/>
      <c r="J402" s="670"/>
      <c r="K402" s="104" t="s">
        <v>134</v>
      </c>
      <c r="L402" s="125" t="s">
        <v>642</v>
      </c>
      <c r="M402" s="659"/>
      <c r="N402" s="659"/>
      <c r="O402" s="676"/>
      <c r="P402" s="98"/>
      <c r="T402" s="71"/>
      <c r="U402" s="679"/>
      <c r="V402" s="682"/>
      <c r="W402" s="682"/>
      <c r="X402" s="682"/>
      <c r="Y402" s="682"/>
      <c r="Z402" s="682"/>
      <c r="AA402" s="682"/>
      <c r="AB402" s="682"/>
      <c r="AC402" s="682"/>
      <c r="AD402" s="682"/>
      <c r="AE402" s="682"/>
      <c r="AF402" s="682"/>
      <c r="AG402" s="685"/>
      <c r="AH402" s="72"/>
    </row>
    <row r="403" spans="2:34" ht="39.75" customHeight="1" x14ac:dyDescent="0.25">
      <c r="B403" s="73"/>
      <c r="C403" s="717"/>
      <c r="D403" s="723"/>
      <c r="E403" s="658"/>
      <c r="F403" s="709"/>
      <c r="G403" s="735"/>
      <c r="H403" s="691"/>
      <c r="I403" s="738"/>
      <c r="J403" s="670"/>
      <c r="K403" s="104" t="s">
        <v>136</v>
      </c>
      <c r="L403" s="125" t="s">
        <v>643</v>
      </c>
      <c r="M403" s="659"/>
      <c r="N403" s="659"/>
      <c r="O403" s="676"/>
      <c r="P403" s="98"/>
      <c r="T403" s="71"/>
      <c r="U403" s="679"/>
      <c r="V403" s="682"/>
      <c r="W403" s="682"/>
      <c r="X403" s="682"/>
      <c r="Y403" s="682"/>
      <c r="Z403" s="682"/>
      <c r="AA403" s="682"/>
      <c r="AB403" s="682"/>
      <c r="AC403" s="682"/>
      <c r="AD403" s="682"/>
      <c r="AE403" s="682"/>
      <c r="AF403" s="682"/>
      <c r="AG403" s="685"/>
      <c r="AH403" s="72"/>
    </row>
    <row r="404" spans="2:34" ht="39.75" customHeight="1" x14ac:dyDescent="0.25">
      <c r="B404" s="73"/>
      <c r="C404" s="717"/>
      <c r="D404" s="723"/>
      <c r="E404" s="658"/>
      <c r="F404" s="709"/>
      <c r="G404" s="736"/>
      <c r="H404" s="710"/>
      <c r="I404" s="739"/>
      <c r="J404" s="671"/>
      <c r="K404" s="104" t="s">
        <v>138</v>
      </c>
      <c r="L404" s="125" t="s">
        <v>644</v>
      </c>
      <c r="M404" s="703"/>
      <c r="N404" s="703"/>
      <c r="O404" s="706"/>
      <c r="P404" s="98"/>
      <c r="T404" s="71"/>
      <c r="U404" s="679"/>
      <c r="V404" s="682"/>
      <c r="W404" s="682"/>
      <c r="X404" s="682"/>
      <c r="Y404" s="682"/>
      <c r="Z404" s="682"/>
      <c r="AA404" s="682"/>
      <c r="AB404" s="682"/>
      <c r="AC404" s="682"/>
      <c r="AD404" s="682"/>
      <c r="AE404" s="682"/>
      <c r="AF404" s="682"/>
      <c r="AG404" s="685"/>
      <c r="AH404" s="72"/>
    </row>
    <row r="405" spans="2:34" ht="39.75" customHeight="1" x14ac:dyDescent="0.25">
      <c r="B405" s="73"/>
      <c r="C405" s="717"/>
      <c r="D405" s="723"/>
      <c r="E405" s="658"/>
      <c r="F405" s="709"/>
      <c r="G405" s="734"/>
      <c r="H405" s="714" t="s">
        <v>645</v>
      </c>
      <c r="I405" s="737" t="s">
        <v>646</v>
      </c>
      <c r="J405" s="715" t="s">
        <v>470</v>
      </c>
      <c r="K405" s="104" t="s">
        <v>129</v>
      </c>
      <c r="L405" s="126" t="s">
        <v>634</v>
      </c>
      <c r="M405" s="672" t="s">
        <v>209</v>
      </c>
      <c r="N405" s="674">
        <v>60</v>
      </c>
      <c r="O405" s="675"/>
      <c r="P405" s="98"/>
      <c r="T405" s="71"/>
      <c r="U405" s="678"/>
      <c r="V405" s="681"/>
      <c r="W405" s="681"/>
      <c r="X405" s="681"/>
      <c r="Y405" s="681">
        <f>IF($N$405="","",$N$405)</f>
        <v>60</v>
      </c>
      <c r="Z405" s="681"/>
      <c r="AA405" s="681"/>
      <c r="AB405" s="681"/>
      <c r="AC405" s="681"/>
      <c r="AD405" s="681"/>
      <c r="AE405" s="681"/>
      <c r="AF405" s="681"/>
      <c r="AG405" s="684"/>
      <c r="AH405" s="72"/>
    </row>
    <row r="406" spans="2:34" ht="39.75" customHeight="1" x14ac:dyDescent="0.25">
      <c r="B406" s="73"/>
      <c r="C406" s="717"/>
      <c r="D406" s="723"/>
      <c r="E406" s="658"/>
      <c r="F406" s="709"/>
      <c r="G406" s="735"/>
      <c r="H406" s="691"/>
      <c r="I406" s="738"/>
      <c r="J406" s="670"/>
      <c r="K406" s="104" t="s">
        <v>132</v>
      </c>
      <c r="L406" s="126" t="s">
        <v>641</v>
      </c>
      <c r="M406" s="659"/>
      <c r="N406" s="659"/>
      <c r="O406" s="676"/>
      <c r="P406" s="98"/>
      <c r="T406" s="71"/>
      <c r="U406" s="679"/>
      <c r="V406" s="682"/>
      <c r="W406" s="682"/>
      <c r="X406" s="682"/>
      <c r="Y406" s="682"/>
      <c r="Z406" s="682"/>
      <c r="AA406" s="682"/>
      <c r="AB406" s="682"/>
      <c r="AC406" s="682"/>
      <c r="AD406" s="682"/>
      <c r="AE406" s="682"/>
      <c r="AF406" s="682"/>
      <c r="AG406" s="685"/>
      <c r="AH406" s="72"/>
    </row>
    <row r="407" spans="2:34" ht="39.75" customHeight="1" x14ac:dyDescent="0.25">
      <c r="B407" s="73"/>
      <c r="C407" s="717"/>
      <c r="D407" s="723"/>
      <c r="E407" s="658"/>
      <c r="F407" s="709"/>
      <c r="G407" s="735"/>
      <c r="H407" s="691"/>
      <c r="I407" s="738"/>
      <c r="J407" s="670"/>
      <c r="K407" s="104" t="s">
        <v>134</v>
      </c>
      <c r="L407" s="125" t="s">
        <v>647</v>
      </c>
      <c r="M407" s="659"/>
      <c r="N407" s="659"/>
      <c r="O407" s="676"/>
      <c r="P407" s="98"/>
      <c r="T407" s="71"/>
      <c r="U407" s="679"/>
      <c r="V407" s="682"/>
      <c r="W407" s="682"/>
      <c r="X407" s="682"/>
      <c r="Y407" s="682"/>
      <c r="Z407" s="682"/>
      <c r="AA407" s="682"/>
      <c r="AB407" s="682"/>
      <c r="AC407" s="682"/>
      <c r="AD407" s="682"/>
      <c r="AE407" s="682"/>
      <c r="AF407" s="682"/>
      <c r="AG407" s="685"/>
      <c r="AH407" s="72"/>
    </row>
    <row r="408" spans="2:34" ht="39.75" customHeight="1" x14ac:dyDescent="0.25">
      <c r="B408" s="73"/>
      <c r="C408" s="717"/>
      <c r="D408" s="723"/>
      <c r="E408" s="658"/>
      <c r="F408" s="709"/>
      <c r="G408" s="735"/>
      <c r="H408" s="691"/>
      <c r="I408" s="738"/>
      <c r="J408" s="670"/>
      <c r="K408" s="104" t="s">
        <v>136</v>
      </c>
      <c r="L408" s="125" t="s">
        <v>648</v>
      </c>
      <c r="M408" s="659"/>
      <c r="N408" s="659"/>
      <c r="O408" s="676"/>
      <c r="P408" s="98"/>
      <c r="T408" s="71"/>
      <c r="U408" s="679"/>
      <c r="V408" s="682"/>
      <c r="W408" s="682"/>
      <c r="X408" s="682"/>
      <c r="Y408" s="682"/>
      <c r="Z408" s="682"/>
      <c r="AA408" s="682"/>
      <c r="AB408" s="682"/>
      <c r="AC408" s="682"/>
      <c r="AD408" s="682"/>
      <c r="AE408" s="682"/>
      <c r="AF408" s="682"/>
      <c r="AG408" s="685"/>
      <c r="AH408" s="72"/>
    </row>
    <row r="409" spans="2:34" ht="39.75" customHeight="1" x14ac:dyDescent="0.25">
      <c r="B409" s="73"/>
      <c r="C409" s="717"/>
      <c r="D409" s="723"/>
      <c r="E409" s="658"/>
      <c r="F409" s="709"/>
      <c r="G409" s="736"/>
      <c r="H409" s="710"/>
      <c r="I409" s="739"/>
      <c r="J409" s="671"/>
      <c r="K409" s="104" t="s">
        <v>138</v>
      </c>
      <c r="L409" s="125" t="s">
        <v>649</v>
      </c>
      <c r="M409" s="703"/>
      <c r="N409" s="703"/>
      <c r="O409" s="706"/>
      <c r="P409" s="98"/>
      <c r="T409" s="71"/>
      <c r="U409" s="679"/>
      <c r="V409" s="682"/>
      <c r="W409" s="682"/>
      <c r="X409" s="682"/>
      <c r="Y409" s="682"/>
      <c r="Z409" s="682"/>
      <c r="AA409" s="682"/>
      <c r="AB409" s="682"/>
      <c r="AC409" s="682"/>
      <c r="AD409" s="682"/>
      <c r="AE409" s="682"/>
      <c r="AF409" s="682"/>
      <c r="AG409" s="685"/>
      <c r="AH409" s="72"/>
    </row>
    <row r="410" spans="2:34" ht="39.75" customHeight="1" x14ac:dyDescent="0.25">
      <c r="B410" s="73"/>
      <c r="C410" s="717"/>
      <c r="D410" s="723"/>
      <c r="E410" s="658"/>
      <c r="F410" s="709"/>
      <c r="G410" s="734"/>
      <c r="H410" s="714" t="s">
        <v>650</v>
      </c>
      <c r="I410" s="737" t="s">
        <v>651</v>
      </c>
      <c r="J410" s="715" t="s">
        <v>470</v>
      </c>
      <c r="K410" s="104" t="s">
        <v>129</v>
      </c>
      <c r="L410" s="126" t="s">
        <v>634</v>
      </c>
      <c r="M410" s="672" t="s">
        <v>209</v>
      </c>
      <c r="N410" s="674">
        <v>100</v>
      </c>
      <c r="O410" s="675"/>
      <c r="P410" s="98"/>
      <c r="T410" s="71"/>
      <c r="U410" s="678"/>
      <c r="V410" s="681"/>
      <c r="W410" s="681">
        <f>IF($N$410="","",$N$410)</f>
        <v>100</v>
      </c>
      <c r="X410" s="681"/>
      <c r="Y410" s="681"/>
      <c r="Z410" s="681"/>
      <c r="AA410" s="681"/>
      <c r="AB410" s="681"/>
      <c r="AC410" s="681"/>
      <c r="AD410" s="681"/>
      <c r="AE410" s="681"/>
      <c r="AF410" s="681"/>
      <c r="AG410" s="684"/>
      <c r="AH410" s="72"/>
    </row>
    <row r="411" spans="2:34" ht="39.75" customHeight="1" x14ac:dyDescent="0.25">
      <c r="B411" s="73"/>
      <c r="C411" s="717"/>
      <c r="D411" s="723"/>
      <c r="E411" s="658"/>
      <c r="F411" s="709"/>
      <c r="G411" s="735"/>
      <c r="H411" s="691"/>
      <c r="I411" s="738"/>
      <c r="J411" s="670"/>
      <c r="K411" s="104" t="s">
        <v>132</v>
      </c>
      <c r="L411" s="126" t="s">
        <v>641</v>
      </c>
      <c r="M411" s="659"/>
      <c r="N411" s="659"/>
      <c r="O411" s="676"/>
      <c r="P411" s="98"/>
      <c r="T411" s="71"/>
      <c r="U411" s="679"/>
      <c r="V411" s="682"/>
      <c r="W411" s="682"/>
      <c r="X411" s="682"/>
      <c r="Y411" s="682"/>
      <c r="Z411" s="682"/>
      <c r="AA411" s="682"/>
      <c r="AB411" s="682"/>
      <c r="AC411" s="682"/>
      <c r="AD411" s="682"/>
      <c r="AE411" s="682"/>
      <c r="AF411" s="682"/>
      <c r="AG411" s="685"/>
      <c r="AH411" s="72"/>
    </row>
    <row r="412" spans="2:34" ht="39.75" customHeight="1" x14ac:dyDescent="0.25">
      <c r="B412" s="73"/>
      <c r="C412" s="717"/>
      <c r="D412" s="723"/>
      <c r="E412" s="658"/>
      <c r="F412" s="709"/>
      <c r="G412" s="735"/>
      <c r="H412" s="691"/>
      <c r="I412" s="738"/>
      <c r="J412" s="670"/>
      <c r="K412" s="104" t="s">
        <v>134</v>
      </c>
      <c r="L412" s="125" t="s">
        <v>652</v>
      </c>
      <c r="M412" s="659"/>
      <c r="N412" s="659"/>
      <c r="O412" s="676"/>
      <c r="P412" s="98"/>
      <c r="T412" s="71"/>
      <c r="U412" s="679"/>
      <c r="V412" s="682"/>
      <c r="W412" s="682"/>
      <c r="X412" s="682"/>
      <c r="Y412" s="682"/>
      <c r="Z412" s="682"/>
      <c r="AA412" s="682"/>
      <c r="AB412" s="682"/>
      <c r="AC412" s="682"/>
      <c r="AD412" s="682"/>
      <c r="AE412" s="682"/>
      <c r="AF412" s="682"/>
      <c r="AG412" s="685"/>
      <c r="AH412" s="72"/>
    </row>
    <row r="413" spans="2:34" ht="39.75" customHeight="1" x14ac:dyDescent="0.25">
      <c r="B413" s="73"/>
      <c r="C413" s="717"/>
      <c r="D413" s="723"/>
      <c r="E413" s="658"/>
      <c r="F413" s="709"/>
      <c r="G413" s="735"/>
      <c r="H413" s="691"/>
      <c r="I413" s="738"/>
      <c r="J413" s="670"/>
      <c r="K413" s="104" t="s">
        <v>136</v>
      </c>
      <c r="L413" s="125" t="s">
        <v>653</v>
      </c>
      <c r="M413" s="659"/>
      <c r="N413" s="659"/>
      <c r="O413" s="676"/>
      <c r="P413" s="98"/>
      <c r="T413" s="71"/>
      <c r="U413" s="679"/>
      <c r="V413" s="682"/>
      <c r="W413" s="682"/>
      <c r="X413" s="682"/>
      <c r="Y413" s="682"/>
      <c r="Z413" s="682"/>
      <c r="AA413" s="682"/>
      <c r="AB413" s="682"/>
      <c r="AC413" s="682"/>
      <c r="AD413" s="682"/>
      <c r="AE413" s="682"/>
      <c r="AF413" s="682"/>
      <c r="AG413" s="685"/>
      <c r="AH413" s="72"/>
    </row>
    <row r="414" spans="2:34" ht="39.75" customHeight="1" x14ac:dyDescent="0.25">
      <c r="B414" s="73"/>
      <c r="C414" s="717"/>
      <c r="D414" s="723"/>
      <c r="E414" s="658"/>
      <c r="F414" s="709"/>
      <c r="G414" s="736"/>
      <c r="H414" s="710"/>
      <c r="I414" s="739"/>
      <c r="J414" s="671"/>
      <c r="K414" s="104" t="s">
        <v>138</v>
      </c>
      <c r="L414" s="125" t="s">
        <v>654</v>
      </c>
      <c r="M414" s="703"/>
      <c r="N414" s="703"/>
      <c r="O414" s="706"/>
      <c r="P414" s="98"/>
      <c r="T414" s="71"/>
      <c r="U414" s="679"/>
      <c r="V414" s="682"/>
      <c r="W414" s="682"/>
      <c r="X414" s="682"/>
      <c r="Y414" s="682"/>
      <c r="Z414" s="682"/>
      <c r="AA414" s="682"/>
      <c r="AB414" s="682"/>
      <c r="AC414" s="682"/>
      <c r="AD414" s="682"/>
      <c r="AE414" s="682"/>
      <c r="AF414" s="682"/>
      <c r="AG414" s="685"/>
      <c r="AH414" s="72"/>
    </row>
    <row r="415" spans="2:34" ht="39.75" customHeight="1" x14ac:dyDescent="0.25">
      <c r="B415" s="73"/>
      <c r="C415" s="717"/>
      <c r="D415" s="723"/>
      <c r="E415" s="658"/>
      <c r="F415" s="709"/>
      <c r="G415" s="734"/>
      <c r="H415" s="714" t="s">
        <v>655</v>
      </c>
      <c r="I415" s="737" t="s">
        <v>656</v>
      </c>
      <c r="J415" s="715" t="s">
        <v>470</v>
      </c>
      <c r="K415" s="104" t="s">
        <v>129</v>
      </c>
      <c r="L415" s="126" t="s">
        <v>634</v>
      </c>
      <c r="M415" s="672" t="s">
        <v>209</v>
      </c>
      <c r="N415" s="674">
        <v>100</v>
      </c>
      <c r="O415" s="675"/>
      <c r="P415" s="98"/>
      <c r="T415" s="71"/>
      <c r="U415" s="678"/>
      <c r="V415" s="681"/>
      <c r="W415" s="681"/>
      <c r="X415" s="681"/>
      <c r="Y415" s="681"/>
      <c r="Z415" s="681"/>
      <c r="AA415" s="681"/>
      <c r="AB415" s="681"/>
      <c r="AC415" s="681"/>
      <c r="AD415" s="681"/>
      <c r="AE415" s="681">
        <f>IF(N415="","",N415)</f>
        <v>100</v>
      </c>
      <c r="AF415" s="681"/>
      <c r="AG415" s="684"/>
      <c r="AH415" s="72"/>
    </row>
    <row r="416" spans="2:34" ht="39.75" customHeight="1" x14ac:dyDescent="0.25">
      <c r="B416" s="73"/>
      <c r="C416" s="717"/>
      <c r="D416" s="723"/>
      <c r="E416" s="658"/>
      <c r="F416" s="709"/>
      <c r="G416" s="735"/>
      <c r="H416" s="691"/>
      <c r="I416" s="738"/>
      <c r="J416" s="670"/>
      <c r="K416" s="104" t="s">
        <v>132</v>
      </c>
      <c r="L416" s="126" t="s">
        <v>641</v>
      </c>
      <c r="M416" s="659"/>
      <c r="N416" s="659"/>
      <c r="O416" s="676"/>
      <c r="P416" s="98"/>
      <c r="T416" s="71"/>
      <c r="U416" s="679"/>
      <c r="V416" s="682"/>
      <c r="W416" s="682"/>
      <c r="X416" s="682"/>
      <c r="Y416" s="682"/>
      <c r="Z416" s="682"/>
      <c r="AA416" s="682"/>
      <c r="AB416" s="682"/>
      <c r="AC416" s="682"/>
      <c r="AD416" s="682"/>
      <c r="AE416" s="682"/>
      <c r="AF416" s="682"/>
      <c r="AG416" s="685"/>
      <c r="AH416" s="72"/>
    </row>
    <row r="417" spans="2:34" ht="39.75" customHeight="1" x14ac:dyDescent="0.25">
      <c r="B417" s="73"/>
      <c r="C417" s="717"/>
      <c r="D417" s="723"/>
      <c r="E417" s="658"/>
      <c r="F417" s="709"/>
      <c r="G417" s="735"/>
      <c r="H417" s="691"/>
      <c r="I417" s="738"/>
      <c r="J417" s="670"/>
      <c r="K417" s="104" t="s">
        <v>134</v>
      </c>
      <c r="L417" s="125" t="s">
        <v>657</v>
      </c>
      <c r="M417" s="659"/>
      <c r="N417" s="659"/>
      <c r="O417" s="676"/>
      <c r="P417" s="98"/>
      <c r="T417" s="71"/>
      <c r="U417" s="679"/>
      <c r="V417" s="682"/>
      <c r="W417" s="682"/>
      <c r="X417" s="682"/>
      <c r="Y417" s="682"/>
      <c r="Z417" s="682"/>
      <c r="AA417" s="682"/>
      <c r="AB417" s="682"/>
      <c r="AC417" s="682"/>
      <c r="AD417" s="682"/>
      <c r="AE417" s="682"/>
      <c r="AF417" s="682"/>
      <c r="AG417" s="685"/>
      <c r="AH417" s="72"/>
    </row>
    <row r="418" spans="2:34" ht="39.75" customHeight="1" x14ac:dyDescent="0.25">
      <c r="B418" s="73"/>
      <c r="C418" s="717"/>
      <c r="D418" s="723"/>
      <c r="E418" s="658"/>
      <c r="F418" s="709"/>
      <c r="G418" s="735"/>
      <c r="H418" s="691"/>
      <c r="I418" s="738"/>
      <c r="J418" s="670"/>
      <c r="K418" s="104" t="s">
        <v>136</v>
      </c>
      <c r="L418" s="125" t="s">
        <v>658</v>
      </c>
      <c r="M418" s="659"/>
      <c r="N418" s="659"/>
      <c r="O418" s="676"/>
      <c r="P418" s="98"/>
      <c r="T418" s="71"/>
      <c r="U418" s="679"/>
      <c r="V418" s="682"/>
      <c r="W418" s="682"/>
      <c r="X418" s="682"/>
      <c r="Y418" s="682"/>
      <c r="Z418" s="682"/>
      <c r="AA418" s="682"/>
      <c r="AB418" s="682"/>
      <c r="AC418" s="682"/>
      <c r="AD418" s="682"/>
      <c r="AE418" s="682"/>
      <c r="AF418" s="682"/>
      <c r="AG418" s="685"/>
      <c r="AH418" s="72"/>
    </row>
    <row r="419" spans="2:34" ht="39.75" customHeight="1" x14ac:dyDescent="0.25">
      <c r="B419" s="73"/>
      <c r="C419" s="717"/>
      <c r="D419" s="723"/>
      <c r="E419" s="658"/>
      <c r="F419" s="709"/>
      <c r="G419" s="736"/>
      <c r="H419" s="710"/>
      <c r="I419" s="739"/>
      <c r="J419" s="671"/>
      <c r="K419" s="104" t="s">
        <v>138</v>
      </c>
      <c r="L419" s="125" t="s">
        <v>659</v>
      </c>
      <c r="M419" s="703"/>
      <c r="N419" s="703"/>
      <c r="O419" s="706"/>
      <c r="P419" s="98"/>
      <c r="T419" s="71"/>
      <c r="U419" s="679"/>
      <c r="V419" s="682"/>
      <c r="W419" s="682"/>
      <c r="X419" s="682"/>
      <c r="Y419" s="682"/>
      <c r="Z419" s="682"/>
      <c r="AA419" s="682"/>
      <c r="AB419" s="682"/>
      <c r="AC419" s="682"/>
      <c r="AD419" s="682"/>
      <c r="AE419" s="682"/>
      <c r="AF419" s="682"/>
      <c r="AG419" s="685"/>
      <c r="AH419" s="72"/>
    </row>
    <row r="420" spans="2:34" ht="39.75" customHeight="1" x14ac:dyDescent="0.25">
      <c r="B420" s="73"/>
      <c r="C420" s="717"/>
      <c r="D420" s="723"/>
      <c r="E420" s="658"/>
      <c r="F420" s="709"/>
      <c r="G420" s="734"/>
      <c r="H420" s="714" t="s">
        <v>660</v>
      </c>
      <c r="I420" s="737" t="s">
        <v>661</v>
      </c>
      <c r="J420" s="715" t="s">
        <v>470</v>
      </c>
      <c r="K420" s="104" t="s">
        <v>129</v>
      </c>
      <c r="L420" s="126" t="s">
        <v>634</v>
      </c>
      <c r="M420" s="672" t="s">
        <v>209</v>
      </c>
      <c r="N420" s="674">
        <v>100</v>
      </c>
      <c r="O420" s="675"/>
      <c r="P420" s="98"/>
      <c r="T420" s="71"/>
      <c r="U420" s="678"/>
      <c r="V420" s="681"/>
      <c r="W420" s="681"/>
      <c r="X420" s="681"/>
      <c r="Y420" s="681"/>
      <c r="Z420" s="681"/>
      <c r="AA420" s="681"/>
      <c r="AB420" s="681"/>
      <c r="AC420" s="681"/>
      <c r="AD420" s="681"/>
      <c r="AE420" s="681">
        <f>IF(N420="","",N420)</f>
        <v>100</v>
      </c>
      <c r="AF420" s="681"/>
      <c r="AG420" s="684"/>
      <c r="AH420" s="72"/>
    </row>
    <row r="421" spans="2:34" ht="39.75" customHeight="1" x14ac:dyDescent="0.25">
      <c r="B421" s="73"/>
      <c r="C421" s="717"/>
      <c r="D421" s="723"/>
      <c r="E421" s="658"/>
      <c r="F421" s="709"/>
      <c r="G421" s="735"/>
      <c r="H421" s="691"/>
      <c r="I421" s="738"/>
      <c r="J421" s="670"/>
      <c r="K421" s="104" t="s">
        <v>132</v>
      </c>
      <c r="L421" s="126" t="s">
        <v>641</v>
      </c>
      <c r="M421" s="659"/>
      <c r="N421" s="659"/>
      <c r="O421" s="676"/>
      <c r="P421" s="98"/>
      <c r="T421" s="71"/>
      <c r="U421" s="679"/>
      <c r="V421" s="682"/>
      <c r="W421" s="682"/>
      <c r="X421" s="682"/>
      <c r="Y421" s="682"/>
      <c r="Z421" s="682"/>
      <c r="AA421" s="682"/>
      <c r="AB421" s="682"/>
      <c r="AC421" s="682"/>
      <c r="AD421" s="682"/>
      <c r="AE421" s="682"/>
      <c r="AF421" s="682"/>
      <c r="AG421" s="685"/>
      <c r="AH421" s="72"/>
    </row>
    <row r="422" spans="2:34" ht="39.75" customHeight="1" x14ac:dyDescent="0.25">
      <c r="B422" s="73"/>
      <c r="C422" s="717"/>
      <c r="D422" s="723"/>
      <c r="E422" s="658"/>
      <c r="F422" s="709"/>
      <c r="G422" s="735"/>
      <c r="H422" s="691"/>
      <c r="I422" s="738"/>
      <c r="J422" s="670"/>
      <c r="K422" s="104" t="s">
        <v>134</v>
      </c>
      <c r="L422" s="125" t="s">
        <v>662</v>
      </c>
      <c r="M422" s="659"/>
      <c r="N422" s="659"/>
      <c r="O422" s="676"/>
      <c r="P422" s="98"/>
      <c r="T422" s="71"/>
      <c r="U422" s="679"/>
      <c r="V422" s="682"/>
      <c r="W422" s="682"/>
      <c r="X422" s="682"/>
      <c r="Y422" s="682"/>
      <c r="Z422" s="682"/>
      <c r="AA422" s="682"/>
      <c r="AB422" s="682"/>
      <c r="AC422" s="682"/>
      <c r="AD422" s="682"/>
      <c r="AE422" s="682"/>
      <c r="AF422" s="682"/>
      <c r="AG422" s="685"/>
      <c r="AH422" s="72"/>
    </row>
    <row r="423" spans="2:34" ht="39.75" customHeight="1" x14ac:dyDescent="0.25">
      <c r="B423" s="73"/>
      <c r="C423" s="717"/>
      <c r="D423" s="723"/>
      <c r="E423" s="658"/>
      <c r="F423" s="709"/>
      <c r="G423" s="735"/>
      <c r="H423" s="691"/>
      <c r="I423" s="738"/>
      <c r="J423" s="670"/>
      <c r="K423" s="104" t="s">
        <v>136</v>
      </c>
      <c r="L423" s="125" t="s">
        <v>663</v>
      </c>
      <c r="M423" s="659"/>
      <c r="N423" s="659"/>
      <c r="O423" s="676"/>
      <c r="P423" s="98"/>
      <c r="T423" s="71"/>
      <c r="U423" s="679"/>
      <c r="V423" s="682"/>
      <c r="W423" s="682"/>
      <c r="X423" s="682"/>
      <c r="Y423" s="682"/>
      <c r="Z423" s="682"/>
      <c r="AA423" s="682"/>
      <c r="AB423" s="682"/>
      <c r="AC423" s="682"/>
      <c r="AD423" s="682"/>
      <c r="AE423" s="682"/>
      <c r="AF423" s="682"/>
      <c r="AG423" s="685"/>
      <c r="AH423" s="72"/>
    </row>
    <row r="424" spans="2:34" ht="39.75" customHeight="1" x14ac:dyDescent="0.25">
      <c r="B424" s="73"/>
      <c r="C424" s="717"/>
      <c r="D424" s="723"/>
      <c r="E424" s="658"/>
      <c r="F424" s="709"/>
      <c r="G424" s="736"/>
      <c r="H424" s="710"/>
      <c r="I424" s="739"/>
      <c r="J424" s="671"/>
      <c r="K424" s="104" t="s">
        <v>138</v>
      </c>
      <c r="L424" s="125" t="s">
        <v>664</v>
      </c>
      <c r="M424" s="703"/>
      <c r="N424" s="703"/>
      <c r="O424" s="706"/>
      <c r="P424" s="98"/>
      <c r="T424" s="71"/>
      <c r="U424" s="679"/>
      <c r="V424" s="682"/>
      <c r="W424" s="682"/>
      <c r="X424" s="682"/>
      <c r="Y424" s="682"/>
      <c r="Z424" s="682"/>
      <c r="AA424" s="682"/>
      <c r="AB424" s="682"/>
      <c r="AC424" s="682"/>
      <c r="AD424" s="682"/>
      <c r="AE424" s="682"/>
      <c r="AF424" s="682"/>
      <c r="AG424" s="685"/>
      <c r="AH424" s="72"/>
    </row>
    <row r="425" spans="2:34" ht="39.75" customHeight="1" x14ac:dyDescent="0.25">
      <c r="B425" s="73"/>
      <c r="C425" s="717"/>
      <c r="D425" s="723"/>
      <c r="E425" s="658"/>
      <c r="F425" s="709"/>
      <c r="G425" s="734"/>
      <c r="H425" s="714" t="s">
        <v>665</v>
      </c>
      <c r="I425" s="737" t="s">
        <v>666</v>
      </c>
      <c r="J425" s="715" t="s">
        <v>470</v>
      </c>
      <c r="K425" s="104" t="s">
        <v>129</v>
      </c>
      <c r="L425" s="126" t="s">
        <v>634</v>
      </c>
      <c r="M425" s="672" t="s">
        <v>209</v>
      </c>
      <c r="N425" s="674">
        <v>80</v>
      </c>
      <c r="O425" s="675"/>
      <c r="P425" s="98"/>
      <c r="T425" s="71"/>
      <c r="U425" s="678">
        <f>IF(N425="","",N425)</f>
        <v>80</v>
      </c>
      <c r="V425" s="681"/>
      <c r="W425" s="681"/>
      <c r="X425" s="681"/>
      <c r="Y425" s="681"/>
      <c r="Z425" s="681"/>
      <c r="AA425" s="681"/>
      <c r="AB425" s="681"/>
      <c r="AC425" s="681"/>
      <c r="AD425" s="681"/>
      <c r="AE425" s="681"/>
      <c r="AF425" s="681"/>
      <c r="AG425" s="684"/>
      <c r="AH425" s="72"/>
    </row>
    <row r="426" spans="2:34" ht="39.75" customHeight="1" x14ac:dyDescent="0.25">
      <c r="B426" s="73"/>
      <c r="C426" s="717"/>
      <c r="D426" s="723"/>
      <c r="E426" s="658"/>
      <c r="F426" s="709"/>
      <c r="G426" s="735"/>
      <c r="H426" s="691"/>
      <c r="I426" s="738"/>
      <c r="J426" s="670"/>
      <c r="K426" s="104" t="s">
        <v>132</v>
      </c>
      <c r="L426" s="126" t="s">
        <v>641</v>
      </c>
      <c r="M426" s="659"/>
      <c r="N426" s="659"/>
      <c r="O426" s="676"/>
      <c r="P426" s="98"/>
      <c r="T426" s="71"/>
      <c r="U426" s="679"/>
      <c r="V426" s="682"/>
      <c r="W426" s="682"/>
      <c r="X426" s="682"/>
      <c r="Y426" s="682"/>
      <c r="Z426" s="682"/>
      <c r="AA426" s="682"/>
      <c r="AB426" s="682"/>
      <c r="AC426" s="682"/>
      <c r="AD426" s="682"/>
      <c r="AE426" s="682"/>
      <c r="AF426" s="682"/>
      <c r="AG426" s="685"/>
      <c r="AH426" s="72"/>
    </row>
    <row r="427" spans="2:34" ht="39.75" customHeight="1" x14ac:dyDescent="0.25">
      <c r="B427" s="73"/>
      <c r="C427" s="717"/>
      <c r="D427" s="723"/>
      <c r="E427" s="658"/>
      <c r="F427" s="709"/>
      <c r="G427" s="735"/>
      <c r="H427" s="691"/>
      <c r="I427" s="738"/>
      <c r="J427" s="670"/>
      <c r="K427" s="104" t="s">
        <v>134</v>
      </c>
      <c r="L427" s="125" t="s">
        <v>667</v>
      </c>
      <c r="M427" s="659"/>
      <c r="N427" s="659"/>
      <c r="O427" s="676"/>
      <c r="P427" s="98"/>
      <c r="T427" s="71"/>
      <c r="U427" s="679"/>
      <c r="V427" s="682"/>
      <c r="W427" s="682"/>
      <c r="X427" s="682"/>
      <c r="Y427" s="682"/>
      <c r="Z427" s="682"/>
      <c r="AA427" s="682"/>
      <c r="AB427" s="682"/>
      <c r="AC427" s="682"/>
      <c r="AD427" s="682"/>
      <c r="AE427" s="682"/>
      <c r="AF427" s="682"/>
      <c r="AG427" s="685"/>
      <c r="AH427" s="72"/>
    </row>
    <row r="428" spans="2:34" ht="39.75" customHeight="1" x14ac:dyDescent="0.25">
      <c r="B428" s="73"/>
      <c r="C428" s="717"/>
      <c r="D428" s="723"/>
      <c r="E428" s="658"/>
      <c r="F428" s="709"/>
      <c r="G428" s="735"/>
      <c r="H428" s="691"/>
      <c r="I428" s="738"/>
      <c r="J428" s="670"/>
      <c r="K428" s="104" t="s">
        <v>136</v>
      </c>
      <c r="L428" s="125" t="s">
        <v>668</v>
      </c>
      <c r="M428" s="659"/>
      <c r="N428" s="659"/>
      <c r="O428" s="676"/>
      <c r="P428" s="98"/>
      <c r="T428" s="71"/>
      <c r="U428" s="679"/>
      <c r="V428" s="682"/>
      <c r="W428" s="682"/>
      <c r="X428" s="682"/>
      <c r="Y428" s="682"/>
      <c r="Z428" s="682"/>
      <c r="AA428" s="682"/>
      <c r="AB428" s="682"/>
      <c r="AC428" s="682"/>
      <c r="AD428" s="682"/>
      <c r="AE428" s="682"/>
      <c r="AF428" s="682"/>
      <c r="AG428" s="685"/>
      <c r="AH428" s="72"/>
    </row>
    <row r="429" spans="2:34" ht="39.75" customHeight="1" x14ac:dyDescent="0.25">
      <c r="B429" s="73"/>
      <c r="C429" s="717"/>
      <c r="D429" s="723"/>
      <c r="E429" s="658"/>
      <c r="F429" s="709"/>
      <c r="G429" s="736"/>
      <c r="H429" s="710"/>
      <c r="I429" s="739"/>
      <c r="J429" s="671"/>
      <c r="K429" s="104" t="s">
        <v>138</v>
      </c>
      <c r="L429" s="125" t="s">
        <v>669</v>
      </c>
      <c r="M429" s="703"/>
      <c r="N429" s="703"/>
      <c r="O429" s="706"/>
      <c r="P429" s="98"/>
      <c r="T429" s="71"/>
      <c r="U429" s="679"/>
      <c r="V429" s="682"/>
      <c r="W429" s="682"/>
      <c r="X429" s="682"/>
      <c r="Y429" s="682"/>
      <c r="Z429" s="682"/>
      <c r="AA429" s="682"/>
      <c r="AB429" s="682"/>
      <c r="AC429" s="682"/>
      <c r="AD429" s="682"/>
      <c r="AE429" s="682"/>
      <c r="AF429" s="682"/>
      <c r="AG429" s="685"/>
      <c r="AH429" s="72"/>
    </row>
    <row r="430" spans="2:34" ht="39.75" customHeight="1" x14ac:dyDescent="0.25">
      <c r="B430" s="73"/>
      <c r="C430" s="717"/>
      <c r="D430" s="723"/>
      <c r="E430" s="658"/>
      <c r="F430" s="709"/>
      <c r="G430" s="144"/>
      <c r="H430" s="741" t="s">
        <v>531</v>
      </c>
      <c r="I430" s="742"/>
      <c r="J430" s="742"/>
      <c r="K430" s="65"/>
      <c r="L430" s="127"/>
      <c r="M430" s="155"/>
      <c r="N430" s="156"/>
      <c r="O430" s="157"/>
      <c r="P430" s="98"/>
      <c r="T430" s="71"/>
      <c r="U430" s="148"/>
      <c r="V430" s="149"/>
      <c r="W430" s="149"/>
      <c r="X430" s="149"/>
      <c r="Y430" s="149"/>
      <c r="Z430" s="149"/>
      <c r="AA430" s="149"/>
      <c r="AB430" s="149"/>
      <c r="AC430" s="149"/>
      <c r="AD430" s="149"/>
      <c r="AE430" s="149"/>
      <c r="AF430" s="149"/>
      <c r="AG430" s="150"/>
      <c r="AH430" s="72"/>
    </row>
    <row r="431" spans="2:34" ht="39.75" customHeight="1" x14ac:dyDescent="0.25">
      <c r="B431" s="73"/>
      <c r="C431" s="717"/>
      <c r="D431" s="723"/>
      <c r="E431" s="658"/>
      <c r="F431" s="709"/>
      <c r="G431" s="734"/>
      <c r="H431" s="714" t="s">
        <v>670</v>
      </c>
      <c r="I431" s="737" t="s">
        <v>671</v>
      </c>
      <c r="J431" s="715" t="s">
        <v>168</v>
      </c>
      <c r="K431" s="104" t="s">
        <v>129</v>
      </c>
      <c r="L431" s="126" t="s">
        <v>634</v>
      </c>
      <c r="M431" s="672" t="s">
        <v>209</v>
      </c>
      <c r="N431" s="674">
        <v>100</v>
      </c>
      <c r="O431" s="675"/>
      <c r="P431" s="98"/>
      <c r="T431" s="71"/>
      <c r="U431" s="678"/>
      <c r="V431" s="678">
        <f>IF($N$431="","",$N$431)</f>
        <v>100</v>
      </c>
      <c r="W431" s="678">
        <f>IF($N$431="","",$N$431)</f>
        <v>100</v>
      </c>
      <c r="X431" s="681"/>
      <c r="Y431" s="681"/>
      <c r="Z431" s="681"/>
      <c r="AA431" s="681"/>
      <c r="AB431" s="681"/>
      <c r="AC431" s="681"/>
      <c r="AD431" s="681"/>
      <c r="AE431" s="681"/>
      <c r="AF431" s="681"/>
      <c r="AG431" s="684"/>
      <c r="AH431" s="72"/>
    </row>
    <row r="432" spans="2:34" ht="39.75" customHeight="1" x14ac:dyDescent="0.25">
      <c r="B432" s="73"/>
      <c r="C432" s="717"/>
      <c r="D432" s="723"/>
      <c r="E432" s="658"/>
      <c r="F432" s="709"/>
      <c r="G432" s="735"/>
      <c r="H432" s="691"/>
      <c r="I432" s="738"/>
      <c r="J432" s="670"/>
      <c r="K432" s="104" t="s">
        <v>132</v>
      </c>
      <c r="L432" s="126" t="s">
        <v>672</v>
      </c>
      <c r="M432" s="659"/>
      <c r="N432" s="659"/>
      <c r="O432" s="676"/>
      <c r="P432" s="98"/>
      <c r="T432" s="71"/>
      <c r="U432" s="679"/>
      <c r="V432" s="679"/>
      <c r="W432" s="679"/>
      <c r="X432" s="682"/>
      <c r="Y432" s="682"/>
      <c r="Z432" s="682"/>
      <c r="AA432" s="682"/>
      <c r="AB432" s="682"/>
      <c r="AC432" s="682"/>
      <c r="AD432" s="682"/>
      <c r="AE432" s="682"/>
      <c r="AF432" s="682"/>
      <c r="AG432" s="685"/>
      <c r="AH432" s="72"/>
    </row>
    <row r="433" spans="2:34" ht="39.75" customHeight="1" x14ac:dyDescent="0.25">
      <c r="B433" s="73"/>
      <c r="C433" s="717"/>
      <c r="D433" s="723"/>
      <c r="E433" s="658"/>
      <c r="F433" s="709"/>
      <c r="G433" s="735"/>
      <c r="H433" s="691"/>
      <c r="I433" s="738"/>
      <c r="J433" s="670"/>
      <c r="K433" s="104" t="s">
        <v>134</v>
      </c>
      <c r="L433" s="125" t="s">
        <v>673</v>
      </c>
      <c r="M433" s="659"/>
      <c r="N433" s="659"/>
      <c r="O433" s="676"/>
      <c r="P433" s="98"/>
      <c r="T433" s="71"/>
      <c r="U433" s="679"/>
      <c r="V433" s="679"/>
      <c r="W433" s="679"/>
      <c r="X433" s="682"/>
      <c r="Y433" s="682"/>
      <c r="Z433" s="682"/>
      <c r="AA433" s="682"/>
      <c r="AB433" s="682"/>
      <c r="AC433" s="682"/>
      <c r="AD433" s="682"/>
      <c r="AE433" s="682"/>
      <c r="AF433" s="682"/>
      <c r="AG433" s="685"/>
      <c r="AH433" s="72"/>
    </row>
    <row r="434" spans="2:34" ht="39.75" customHeight="1" x14ac:dyDescent="0.25">
      <c r="B434" s="73"/>
      <c r="C434" s="717"/>
      <c r="D434" s="723"/>
      <c r="E434" s="658"/>
      <c r="F434" s="709"/>
      <c r="G434" s="735"/>
      <c r="H434" s="691"/>
      <c r="I434" s="738"/>
      <c r="J434" s="670"/>
      <c r="K434" s="104" t="s">
        <v>136</v>
      </c>
      <c r="L434" s="125" t="s">
        <v>674</v>
      </c>
      <c r="M434" s="659"/>
      <c r="N434" s="659"/>
      <c r="O434" s="676"/>
      <c r="P434" s="98"/>
      <c r="T434" s="71"/>
      <c r="U434" s="679"/>
      <c r="V434" s="679"/>
      <c r="W434" s="679"/>
      <c r="X434" s="682"/>
      <c r="Y434" s="682"/>
      <c r="Z434" s="682"/>
      <c r="AA434" s="682"/>
      <c r="AB434" s="682"/>
      <c r="AC434" s="682"/>
      <c r="AD434" s="682"/>
      <c r="AE434" s="682"/>
      <c r="AF434" s="682"/>
      <c r="AG434" s="685"/>
      <c r="AH434" s="72"/>
    </row>
    <row r="435" spans="2:34" ht="39.75" customHeight="1" x14ac:dyDescent="0.25">
      <c r="B435" s="73"/>
      <c r="C435" s="717"/>
      <c r="D435" s="723"/>
      <c r="E435" s="658"/>
      <c r="F435" s="709"/>
      <c r="G435" s="736"/>
      <c r="H435" s="710"/>
      <c r="I435" s="739"/>
      <c r="J435" s="671"/>
      <c r="K435" s="104" t="s">
        <v>138</v>
      </c>
      <c r="L435" s="125" t="s">
        <v>675</v>
      </c>
      <c r="M435" s="703"/>
      <c r="N435" s="703"/>
      <c r="O435" s="706"/>
      <c r="P435" s="98"/>
      <c r="T435" s="71"/>
      <c r="U435" s="679"/>
      <c r="V435" s="679"/>
      <c r="W435" s="679"/>
      <c r="X435" s="682"/>
      <c r="Y435" s="682"/>
      <c r="Z435" s="682"/>
      <c r="AA435" s="682"/>
      <c r="AB435" s="682"/>
      <c r="AC435" s="682"/>
      <c r="AD435" s="682"/>
      <c r="AE435" s="682"/>
      <c r="AF435" s="682"/>
      <c r="AG435" s="685"/>
      <c r="AH435" s="72"/>
    </row>
    <row r="436" spans="2:34" ht="39.75" customHeight="1" x14ac:dyDescent="0.25">
      <c r="B436" s="73"/>
      <c r="C436" s="717"/>
      <c r="D436" s="723"/>
      <c r="E436" s="658"/>
      <c r="F436" s="709"/>
      <c r="G436" s="734"/>
      <c r="H436" s="714" t="s">
        <v>676</v>
      </c>
      <c r="I436" s="737" t="s">
        <v>677</v>
      </c>
      <c r="J436" s="715" t="s">
        <v>168</v>
      </c>
      <c r="K436" s="104" t="s">
        <v>129</v>
      </c>
      <c r="L436" s="126" t="s">
        <v>634</v>
      </c>
      <c r="M436" s="672" t="s">
        <v>209</v>
      </c>
      <c r="N436" s="674">
        <v>100</v>
      </c>
      <c r="O436" s="675"/>
      <c r="P436" s="98"/>
      <c r="T436" s="71"/>
      <c r="U436" s="678"/>
      <c r="V436" s="678">
        <f>IF($N$436="","",$N$436)</f>
        <v>100</v>
      </c>
      <c r="W436" s="678">
        <f>IF($N$436="","",$N$436)</f>
        <v>100</v>
      </c>
      <c r="X436" s="681"/>
      <c r="Y436" s="681"/>
      <c r="Z436" s="681"/>
      <c r="AA436" s="681"/>
      <c r="AB436" s="681"/>
      <c r="AC436" s="681"/>
      <c r="AD436" s="681"/>
      <c r="AE436" s="681"/>
      <c r="AF436" s="681"/>
      <c r="AG436" s="684"/>
      <c r="AH436" s="72"/>
    </row>
    <row r="437" spans="2:34" ht="39.75" customHeight="1" x14ac:dyDescent="0.25">
      <c r="B437" s="73"/>
      <c r="C437" s="717"/>
      <c r="D437" s="723"/>
      <c r="E437" s="658"/>
      <c r="F437" s="709"/>
      <c r="G437" s="735"/>
      <c r="H437" s="691"/>
      <c r="I437" s="738"/>
      <c r="J437" s="670"/>
      <c r="K437" s="104" t="s">
        <v>132</v>
      </c>
      <c r="L437" s="126" t="s">
        <v>672</v>
      </c>
      <c r="M437" s="659"/>
      <c r="N437" s="659"/>
      <c r="O437" s="676"/>
      <c r="P437" s="98"/>
      <c r="T437" s="71"/>
      <c r="U437" s="679"/>
      <c r="V437" s="679"/>
      <c r="W437" s="679"/>
      <c r="X437" s="682"/>
      <c r="Y437" s="682"/>
      <c r="Z437" s="682"/>
      <c r="AA437" s="682"/>
      <c r="AB437" s="682"/>
      <c r="AC437" s="682"/>
      <c r="AD437" s="682"/>
      <c r="AE437" s="682"/>
      <c r="AF437" s="682"/>
      <c r="AG437" s="685"/>
      <c r="AH437" s="72"/>
    </row>
    <row r="438" spans="2:34" ht="39.75" customHeight="1" x14ac:dyDescent="0.25">
      <c r="B438" s="73"/>
      <c r="C438" s="717"/>
      <c r="D438" s="723"/>
      <c r="E438" s="658"/>
      <c r="F438" s="709"/>
      <c r="G438" s="735"/>
      <c r="H438" s="691"/>
      <c r="I438" s="738"/>
      <c r="J438" s="670"/>
      <c r="K438" s="104" t="s">
        <v>134</v>
      </c>
      <c r="L438" s="125" t="s">
        <v>678</v>
      </c>
      <c r="M438" s="659"/>
      <c r="N438" s="659"/>
      <c r="O438" s="676"/>
      <c r="P438" s="98"/>
      <c r="T438" s="71"/>
      <c r="U438" s="679"/>
      <c r="V438" s="679"/>
      <c r="W438" s="679"/>
      <c r="X438" s="682"/>
      <c r="Y438" s="682"/>
      <c r="Z438" s="682"/>
      <c r="AA438" s="682"/>
      <c r="AB438" s="682"/>
      <c r="AC438" s="682"/>
      <c r="AD438" s="682"/>
      <c r="AE438" s="682"/>
      <c r="AF438" s="682"/>
      <c r="AG438" s="685"/>
      <c r="AH438" s="72"/>
    </row>
    <row r="439" spans="2:34" ht="39.75" customHeight="1" x14ac:dyDescent="0.25">
      <c r="B439" s="73"/>
      <c r="C439" s="717"/>
      <c r="D439" s="723"/>
      <c r="E439" s="658"/>
      <c r="F439" s="709"/>
      <c r="G439" s="735"/>
      <c r="H439" s="691"/>
      <c r="I439" s="738"/>
      <c r="J439" s="670"/>
      <c r="K439" s="104" t="s">
        <v>136</v>
      </c>
      <c r="L439" s="125" t="s">
        <v>679</v>
      </c>
      <c r="M439" s="659"/>
      <c r="N439" s="659"/>
      <c r="O439" s="676"/>
      <c r="P439" s="98"/>
      <c r="T439" s="71"/>
      <c r="U439" s="679"/>
      <c r="V439" s="679"/>
      <c r="W439" s="679"/>
      <c r="X439" s="682"/>
      <c r="Y439" s="682"/>
      <c r="Z439" s="682"/>
      <c r="AA439" s="682"/>
      <c r="AB439" s="682"/>
      <c r="AC439" s="682"/>
      <c r="AD439" s="682"/>
      <c r="AE439" s="682"/>
      <c r="AF439" s="682"/>
      <c r="AG439" s="685"/>
      <c r="AH439" s="72"/>
    </row>
    <row r="440" spans="2:34" ht="39.75" customHeight="1" x14ac:dyDescent="0.25">
      <c r="B440" s="73"/>
      <c r="C440" s="717"/>
      <c r="D440" s="723"/>
      <c r="E440" s="658"/>
      <c r="F440" s="709"/>
      <c r="G440" s="736"/>
      <c r="H440" s="710"/>
      <c r="I440" s="739"/>
      <c r="J440" s="671"/>
      <c r="K440" s="104" t="s">
        <v>138</v>
      </c>
      <c r="L440" s="125" t="s">
        <v>680</v>
      </c>
      <c r="M440" s="703"/>
      <c r="N440" s="703"/>
      <c r="O440" s="706"/>
      <c r="P440" s="98"/>
      <c r="T440" s="71"/>
      <c r="U440" s="679"/>
      <c r="V440" s="679"/>
      <c r="W440" s="679"/>
      <c r="X440" s="682"/>
      <c r="Y440" s="682"/>
      <c r="Z440" s="682"/>
      <c r="AA440" s="682"/>
      <c r="AB440" s="682"/>
      <c r="AC440" s="682"/>
      <c r="AD440" s="682"/>
      <c r="AE440" s="682"/>
      <c r="AF440" s="682"/>
      <c r="AG440" s="685"/>
      <c r="AH440" s="72"/>
    </row>
    <row r="441" spans="2:34" ht="39.75" customHeight="1" x14ac:dyDescent="0.25">
      <c r="B441" s="73"/>
      <c r="C441" s="717"/>
      <c r="D441" s="723"/>
      <c r="E441" s="658"/>
      <c r="F441" s="709"/>
      <c r="G441" s="734"/>
      <c r="H441" s="714" t="s">
        <v>681</v>
      </c>
      <c r="I441" s="737" t="s">
        <v>682</v>
      </c>
      <c r="J441" s="715" t="s">
        <v>168</v>
      </c>
      <c r="K441" s="104" t="s">
        <v>129</v>
      </c>
      <c r="L441" s="126" t="s">
        <v>634</v>
      </c>
      <c r="M441" s="672" t="s">
        <v>209</v>
      </c>
      <c r="N441" s="674">
        <v>100</v>
      </c>
      <c r="O441" s="675"/>
      <c r="P441" s="98"/>
      <c r="T441" s="71"/>
      <c r="U441" s="678">
        <f>IF($N$441="","",$N$441)</f>
        <v>100</v>
      </c>
      <c r="V441" s="678">
        <f>IF($N$441="","",$N$441)</f>
        <v>100</v>
      </c>
      <c r="W441" s="678">
        <f>IF($N$441="","",$N$441)</f>
        <v>100</v>
      </c>
      <c r="X441" s="681"/>
      <c r="Y441" s="681"/>
      <c r="Z441" s="681"/>
      <c r="AA441" s="681"/>
      <c r="AB441" s="681"/>
      <c r="AC441" s="681"/>
      <c r="AD441" s="681"/>
      <c r="AE441" s="681"/>
      <c r="AF441" s="681"/>
      <c r="AG441" s="684"/>
      <c r="AH441" s="72"/>
    </row>
    <row r="442" spans="2:34" ht="39.75" customHeight="1" x14ac:dyDescent="0.25">
      <c r="B442" s="73"/>
      <c r="C442" s="717"/>
      <c r="D442" s="723"/>
      <c r="E442" s="658"/>
      <c r="F442" s="709"/>
      <c r="G442" s="735"/>
      <c r="H442" s="691"/>
      <c r="I442" s="738"/>
      <c r="J442" s="670"/>
      <c r="K442" s="104" t="s">
        <v>132</v>
      </c>
      <c r="L442" s="126" t="s">
        <v>672</v>
      </c>
      <c r="M442" s="659"/>
      <c r="N442" s="659"/>
      <c r="O442" s="676"/>
      <c r="P442" s="98"/>
      <c r="T442" s="71"/>
      <c r="U442" s="679"/>
      <c r="V442" s="679"/>
      <c r="W442" s="679"/>
      <c r="X442" s="682"/>
      <c r="Y442" s="682"/>
      <c r="Z442" s="682"/>
      <c r="AA442" s="682"/>
      <c r="AB442" s="682"/>
      <c r="AC442" s="682"/>
      <c r="AD442" s="682"/>
      <c r="AE442" s="682"/>
      <c r="AF442" s="682"/>
      <c r="AG442" s="685"/>
      <c r="AH442" s="72"/>
    </row>
    <row r="443" spans="2:34" ht="39.75" customHeight="1" x14ac:dyDescent="0.25">
      <c r="B443" s="73"/>
      <c r="C443" s="717"/>
      <c r="D443" s="723"/>
      <c r="E443" s="658"/>
      <c r="F443" s="709"/>
      <c r="G443" s="735"/>
      <c r="H443" s="691"/>
      <c r="I443" s="738"/>
      <c r="J443" s="670"/>
      <c r="K443" s="104" t="s">
        <v>134</v>
      </c>
      <c r="L443" s="125" t="s">
        <v>683</v>
      </c>
      <c r="M443" s="659"/>
      <c r="N443" s="659"/>
      <c r="O443" s="676"/>
      <c r="P443" s="98"/>
      <c r="T443" s="71"/>
      <c r="U443" s="679"/>
      <c r="V443" s="679"/>
      <c r="W443" s="679"/>
      <c r="X443" s="682"/>
      <c r="Y443" s="682"/>
      <c r="Z443" s="682"/>
      <c r="AA443" s="682"/>
      <c r="AB443" s="682"/>
      <c r="AC443" s="682"/>
      <c r="AD443" s="682"/>
      <c r="AE443" s="682"/>
      <c r="AF443" s="682"/>
      <c r="AG443" s="685"/>
      <c r="AH443" s="72"/>
    </row>
    <row r="444" spans="2:34" ht="39.75" customHeight="1" x14ac:dyDescent="0.25">
      <c r="B444" s="73"/>
      <c r="C444" s="717"/>
      <c r="D444" s="723"/>
      <c r="E444" s="658"/>
      <c r="F444" s="709"/>
      <c r="G444" s="735"/>
      <c r="H444" s="691"/>
      <c r="I444" s="738"/>
      <c r="J444" s="670"/>
      <c r="K444" s="104" t="s">
        <v>136</v>
      </c>
      <c r="L444" s="125" t="s">
        <v>684</v>
      </c>
      <c r="M444" s="659"/>
      <c r="N444" s="659"/>
      <c r="O444" s="676"/>
      <c r="P444" s="98"/>
      <c r="T444" s="71"/>
      <c r="U444" s="679"/>
      <c r="V444" s="679"/>
      <c r="W444" s="679"/>
      <c r="X444" s="682"/>
      <c r="Y444" s="682"/>
      <c r="Z444" s="682"/>
      <c r="AA444" s="682"/>
      <c r="AB444" s="682"/>
      <c r="AC444" s="682"/>
      <c r="AD444" s="682"/>
      <c r="AE444" s="682"/>
      <c r="AF444" s="682"/>
      <c r="AG444" s="685"/>
      <c r="AH444" s="72"/>
    </row>
    <row r="445" spans="2:34" ht="39.75" customHeight="1" x14ac:dyDescent="0.25">
      <c r="B445" s="73"/>
      <c r="C445" s="717"/>
      <c r="D445" s="723"/>
      <c r="E445" s="658"/>
      <c r="F445" s="709"/>
      <c r="G445" s="736"/>
      <c r="H445" s="710"/>
      <c r="I445" s="739"/>
      <c r="J445" s="671"/>
      <c r="K445" s="104" t="s">
        <v>138</v>
      </c>
      <c r="L445" s="125" t="s">
        <v>685</v>
      </c>
      <c r="M445" s="703"/>
      <c r="N445" s="703"/>
      <c r="O445" s="706"/>
      <c r="P445" s="98"/>
      <c r="T445" s="71"/>
      <c r="U445" s="679"/>
      <c r="V445" s="679"/>
      <c r="W445" s="679"/>
      <c r="X445" s="682"/>
      <c r="Y445" s="682"/>
      <c r="Z445" s="682"/>
      <c r="AA445" s="682"/>
      <c r="AB445" s="682"/>
      <c r="AC445" s="682"/>
      <c r="AD445" s="682"/>
      <c r="AE445" s="682"/>
      <c r="AF445" s="682"/>
      <c r="AG445" s="685"/>
      <c r="AH445" s="72"/>
    </row>
    <row r="446" spans="2:34" ht="39.75" customHeight="1" x14ac:dyDescent="0.25">
      <c r="B446" s="73"/>
      <c r="C446" s="717"/>
      <c r="D446" s="723"/>
      <c r="E446" s="658"/>
      <c r="F446" s="709"/>
      <c r="G446" s="734"/>
      <c r="H446" s="714" t="s">
        <v>686</v>
      </c>
      <c r="I446" s="737" t="s">
        <v>687</v>
      </c>
      <c r="J446" s="715" t="s">
        <v>168</v>
      </c>
      <c r="K446" s="104" t="s">
        <v>129</v>
      </c>
      <c r="L446" s="126" t="s">
        <v>634</v>
      </c>
      <c r="M446" s="672" t="s">
        <v>209</v>
      </c>
      <c r="N446" s="674">
        <v>100</v>
      </c>
      <c r="O446" s="675"/>
      <c r="P446" s="98"/>
      <c r="T446" s="71"/>
      <c r="U446" s="678"/>
      <c r="V446" s="678">
        <f>IF($N$446="","",$N$446)</f>
        <v>100</v>
      </c>
      <c r="W446" s="678">
        <f>IF($N$446="","",$N$446)</f>
        <v>100</v>
      </c>
      <c r="X446" s="681"/>
      <c r="Y446" s="681"/>
      <c r="Z446" s="681"/>
      <c r="AA446" s="681"/>
      <c r="AB446" s="681"/>
      <c r="AC446" s="681"/>
      <c r="AD446" s="681"/>
      <c r="AE446" s="681"/>
      <c r="AF446" s="681"/>
      <c r="AG446" s="684"/>
      <c r="AH446" s="72"/>
    </row>
    <row r="447" spans="2:34" ht="39.75" customHeight="1" x14ac:dyDescent="0.25">
      <c r="B447" s="73"/>
      <c r="C447" s="717"/>
      <c r="D447" s="723"/>
      <c r="E447" s="658"/>
      <c r="F447" s="709"/>
      <c r="G447" s="735"/>
      <c r="H447" s="691"/>
      <c r="I447" s="738"/>
      <c r="J447" s="670"/>
      <c r="K447" s="104" t="s">
        <v>132</v>
      </c>
      <c r="L447" s="126" t="s">
        <v>672</v>
      </c>
      <c r="M447" s="659"/>
      <c r="N447" s="659"/>
      <c r="O447" s="676"/>
      <c r="P447" s="98"/>
      <c r="T447" s="71"/>
      <c r="U447" s="679"/>
      <c r="V447" s="679"/>
      <c r="W447" s="679"/>
      <c r="X447" s="682"/>
      <c r="Y447" s="682"/>
      <c r="Z447" s="682"/>
      <c r="AA447" s="682"/>
      <c r="AB447" s="682"/>
      <c r="AC447" s="682"/>
      <c r="AD447" s="682"/>
      <c r="AE447" s="682"/>
      <c r="AF447" s="682"/>
      <c r="AG447" s="685"/>
      <c r="AH447" s="72"/>
    </row>
    <row r="448" spans="2:34" ht="39.75" customHeight="1" x14ac:dyDescent="0.25">
      <c r="B448" s="73"/>
      <c r="C448" s="717"/>
      <c r="D448" s="723"/>
      <c r="E448" s="658"/>
      <c r="F448" s="709"/>
      <c r="G448" s="735"/>
      <c r="H448" s="691"/>
      <c r="I448" s="738"/>
      <c r="J448" s="670"/>
      <c r="K448" s="104" t="s">
        <v>134</v>
      </c>
      <c r="L448" s="125" t="s">
        <v>688</v>
      </c>
      <c r="M448" s="659"/>
      <c r="N448" s="659"/>
      <c r="O448" s="676"/>
      <c r="P448" s="98"/>
      <c r="T448" s="71"/>
      <c r="U448" s="679"/>
      <c r="V448" s="679"/>
      <c r="W448" s="679"/>
      <c r="X448" s="682"/>
      <c r="Y448" s="682"/>
      <c r="Z448" s="682"/>
      <c r="AA448" s="682"/>
      <c r="AB448" s="682"/>
      <c r="AC448" s="682"/>
      <c r="AD448" s="682"/>
      <c r="AE448" s="682"/>
      <c r="AF448" s="682"/>
      <c r="AG448" s="685"/>
      <c r="AH448" s="72"/>
    </row>
    <row r="449" spans="2:34" ht="39.75" customHeight="1" x14ac:dyDescent="0.25">
      <c r="B449" s="73"/>
      <c r="C449" s="717"/>
      <c r="D449" s="723"/>
      <c r="E449" s="658"/>
      <c r="F449" s="709"/>
      <c r="G449" s="735"/>
      <c r="H449" s="691"/>
      <c r="I449" s="738"/>
      <c r="J449" s="670"/>
      <c r="K449" s="104" t="s">
        <v>136</v>
      </c>
      <c r="L449" s="125" t="s">
        <v>689</v>
      </c>
      <c r="M449" s="659"/>
      <c r="N449" s="659"/>
      <c r="O449" s="676"/>
      <c r="P449" s="98"/>
      <c r="T449" s="71"/>
      <c r="U449" s="679"/>
      <c r="V449" s="679"/>
      <c r="W449" s="679"/>
      <c r="X449" s="682"/>
      <c r="Y449" s="682"/>
      <c r="Z449" s="682"/>
      <c r="AA449" s="682"/>
      <c r="AB449" s="682"/>
      <c r="AC449" s="682"/>
      <c r="AD449" s="682"/>
      <c r="AE449" s="682"/>
      <c r="AF449" s="682"/>
      <c r="AG449" s="685"/>
      <c r="AH449" s="72"/>
    </row>
    <row r="450" spans="2:34" ht="39.75" customHeight="1" x14ac:dyDescent="0.25">
      <c r="B450" s="73"/>
      <c r="C450" s="717"/>
      <c r="D450" s="723"/>
      <c r="E450" s="658"/>
      <c r="F450" s="709"/>
      <c r="G450" s="736"/>
      <c r="H450" s="710"/>
      <c r="I450" s="739"/>
      <c r="J450" s="671"/>
      <c r="K450" s="104" t="s">
        <v>138</v>
      </c>
      <c r="L450" s="125" t="s">
        <v>690</v>
      </c>
      <c r="M450" s="703"/>
      <c r="N450" s="703"/>
      <c r="O450" s="706"/>
      <c r="P450" s="98"/>
      <c r="T450" s="71"/>
      <c r="U450" s="679"/>
      <c r="V450" s="679"/>
      <c r="W450" s="679"/>
      <c r="X450" s="682"/>
      <c r="Y450" s="682"/>
      <c r="Z450" s="682"/>
      <c r="AA450" s="682"/>
      <c r="AB450" s="682"/>
      <c r="AC450" s="682"/>
      <c r="AD450" s="682"/>
      <c r="AE450" s="682"/>
      <c r="AF450" s="682"/>
      <c r="AG450" s="685"/>
      <c r="AH450" s="72"/>
    </row>
    <row r="451" spans="2:34" ht="39.75" customHeight="1" x14ac:dyDescent="0.25">
      <c r="B451" s="73"/>
      <c r="C451" s="717"/>
      <c r="D451" s="723"/>
      <c r="E451" s="658"/>
      <c r="F451" s="709"/>
      <c r="G451" s="734"/>
      <c r="H451" s="714" t="s">
        <v>691</v>
      </c>
      <c r="I451" s="737" t="s">
        <v>692</v>
      </c>
      <c r="J451" s="715" t="s">
        <v>168</v>
      </c>
      <c r="K451" s="104" t="s">
        <v>129</v>
      </c>
      <c r="L451" s="126" t="s">
        <v>634</v>
      </c>
      <c r="M451" s="672" t="s">
        <v>209</v>
      </c>
      <c r="N451" s="674">
        <v>90</v>
      </c>
      <c r="O451" s="675"/>
      <c r="P451" s="98"/>
      <c r="T451" s="71"/>
      <c r="U451" s="678"/>
      <c r="V451" s="678">
        <f>IF($N$451="","",$N$451)</f>
        <v>90</v>
      </c>
      <c r="W451" s="678">
        <f>IF($N$451="","",$N$451)</f>
        <v>90</v>
      </c>
      <c r="X451" s="681"/>
      <c r="Y451" s="681"/>
      <c r="Z451" s="681"/>
      <c r="AA451" s="681"/>
      <c r="AB451" s="681"/>
      <c r="AC451" s="681"/>
      <c r="AD451" s="681"/>
      <c r="AE451" s="681"/>
      <c r="AF451" s="681"/>
      <c r="AG451" s="684"/>
      <c r="AH451" s="72"/>
    </row>
    <row r="452" spans="2:34" ht="39.75" customHeight="1" x14ac:dyDescent="0.25">
      <c r="B452" s="73"/>
      <c r="C452" s="717"/>
      <c r="D452" s="723"/>
      <c r="E452" s="658"/>
      <c r="F452" s="709"/>
      <c r="G452" s="735"/>
      <c r="H452" s="691"/>
      <c r="I452" s="738"/>
      <c r="J452" s="670"/>
      <c r="K452" s="104" t="s">
        <v>132</v>
      </c>
      <c r="L452" s="126" t="s">
        <v>672</v>
      </c>
      <c r="M452" s="659"/>
      <c r="N452" s="659"/>
      <c r="O452" s="676"/>
      <c r="P452" s="98"/>
      <c r="T452" s="71"/>
      <c r="U452" s="679"/>
      <c r="V452" s="679"/>
      <c r="W452" s="679"/>
      <c r="X452" s="682"/>
      <c r="Y452" s="682"/>
      <c r="Z452" s="682"/>
      <c r="AA452" s="682"/>
      <c r="AB452" s="682"/>
      <c r="AC452" s="682"/>
      <c r="AD452" s="682"/>
      <c r="AE452" s="682"/>
      <c r="AF452" s="682"/>
      <c r="AG452" s="685"/>
      <c r="AH452" s="72"/>
    </row>
    <row r="453" spans="2:34" ht="39.75" customHeight="1" x14ac:dyDescent="0.25">
      <c r="B453" s="73"/>
      <c r="C453" s="717"/>
      <c r="D453" s="723"/>
      <c r="E453" s="658"/>
      <c r="F453" s="709"/>
      <c r="G453" s="735"/>
      <c r="H453" s="691"/>
      <c r="I453" s="738"/>
      <c r="J453" s="670"/>
      <c r="K453" s="104" t="s">
        <v>134</v>
      </c>
      <c r="L453" s="125" t="s">
        <v>693</v>
      </c>
      <c r="M453" s="659"/>
      <c r="N453" s="659"/>
      <c r="O453" s="676"/>
      <c r="P453" s="98"/>
      <c r="T453" s="71"/>
      <c r="U453" s="679"/>
      <c r="V453" s="679"/>
      <c r="W453" s="679"/>
      <c r="X453" s="682"/>
      <c r="Y453" s="682"/>
      <c r="Z453" s="682"/>
      <c r="AA453" s="682"/>
      <c r="AB453" s="682"/>
      <c r="AC453" s="682"/>
      <c r="AD453" s="682"/>
      <c r="AE453" s="682"/>
      <c r="AF453" s="682"/>
      <c r="AG453" s="685"/>
      <c r="AH453" s="72"/>
    </row>
    <row r="454" spans="2:34" ht="39.75" customHeight="1" x14ac:dyDescent="0.25">
      <c r="B454" s="73"/>
      <c r="C454" s="717"/>
      <c r="D454" s="723"/>
      <c r="E454" s="658"/>
      <c r="F454" s="709"/>
      <c r="G454" s="735"/>
      <c r="H454" s="691"/>
      <c r="I454" s="738"/>
      <c r="J454" s="670"/>
      <c r="K454" s="104" t="s">
        <v>136</v>
      </c>
      <c r="L454" s="125" t="s">
        <v>694</v>
      </c>
      <c r="M454" s="659"/>
      <c r="N454" s="659"/>
      <c r="O454" s="676"/>
      <c r="P454" s="98"/>
      <c r="T454" s="71"/>
      <c r="U454" s="679"/>
      <c r="V454" s="679"/>
      <c r="W454" s="679"/>
      <c r="X454" s="682"/>
      <c r="Y454" s="682"/>
      <c r="Z454" s="682"/>
      <c r="AA454" s="682"/>
      <c r="AB454" s="682"/>
      <c r="AC454" s="682"/>
      <c r="AD454" s="682"/>
      <c r="AE454" s="682"/>
      <c r="AF454" s="682"/>
      <c r="AG454" s="685"/>
      <c r="AH454" s="72"/>
    </row>
    <row r="455" spans="2:34" ht="39.75" customHeight="1" x14ac:dyDescent="0.25">
      <c r="B455" s="73"/>
      <c r="C455" s="717"/>
      <c r="D455" s="723"/>
      <c r="E455" s="658"/>
      <c r="F455" s="709"/>
      <c r="G455" s="736"/>
      <c r="H455" s="710"/>
      <c r="I455" s="739"/>
      <c r="J455" s="671"/>
      <c r="K455" s="104" t="s">
        <v>138</v>
      </c>
      <c r="L455" s="125" t="s">
        <v>695</v>
      </c>
      <c r="M455" s="703"/>
      <c r="N455" s="703"/>
      <c r="O455" s="706"/>
      <c r="P455" s="98"/>
      <c r="T455" s="71"/>
      <c r="U455" s="679"/>
      <c r="V455" s="679"/>
      <c r="W455" s="679"/>
      <c r="X455" s="682"/>
      <c r="Y455" s="682"/>
      <c r="Z455" s="682"/>
      <c r="AA455" s="682"/>
      <c r="AB455" s="682"/>
      <c r="AC455" s="682"/>
      <c r="AD455" s="682"/>
      <c r="AE455" s="682"/>
      <c r="AF455" s="682"/>
      <c r="AG455" s="685"/>
      <c r="AH455" s="72"/>
    </row>
    <row r="456" spans="2:34" ht="39.75" customHeight="1" x14ac:dyDescent="0.25">
      <c r="B456" s="73"/>
      <c r="C456" s="717"/>
      <c r="D456" s="723"/>
      <c r="E456" s="658"/>
      <c r="F456" s="709"/>
      <c r="G456" s="734"/>
      <c r="H456" s="714" t="s">
        <v>696</v>
      </c>
      <c r="I456" s="737" t="s">
        <v>697</v>
      </c>
      <c r="J456" s="715" t="s">
        <v>168</v>
      </c>
      <c r="K456" s="104" t="s">
        <v>129</v>
      </c>
      <c r="L456" s="126" t="s">
        <v>634</v>
      </c>
      <c r="M456" s="672" t="s">
        <v>209</v>
      </c>
      <c r="N456" s="674">
        <v>100</v>
      </c>
      <c r="O456" s="675"/>
      <c r="P456" s="98"/>
      <c r="T456" s="71"/>
      <c r="U456" s="678">
        <f>IF($N$456="","",$N$456)</f>
        <v>100</v>
      </c>
      <c r="V456" s="678">
        <f>IF($N$456="","",$N$456)</f>
        <v>100</v>
      </c>
      <c r="W456" s="678">
        <f>IF($N$456="","",$N$456)</f>
        <v>100</v>
      </c>
      <c r="X456" s="681"/>
      <c r="Y456" s="681"/>
      <c r="Z456" s="681"/>
      <c r="AA456" s="678">
        <f>IF($N$456="","",$N$456)</f>
        <v>100</v>
      </c>
      <c r="AB456" s="681"/>
      <c r="AC456" s="681"/>
      <c r="AD456" s="681"/>
      <c r="AE456" s="681"/>
      <c r="AF456" s="681"/>
      <c r="AG456" s="684"/>
      <c r="AH456" s="72"/>
    </row>
    <row r="457" spans="2:34" ht="39.75" customHeight="1" x14ac:dyDescent="0.25">
      <c r="B457" s="73"/>
      <c r="C457" s="717"/>
      <c r="D457" s="723"/>
      <c r="E457" s="658"/>
      <c r="F457" s="709"/>
      <c r="G457" s="735"/>
      <c r="H457" s="691"/>
      <c r="I457" s="738"/>
      <c r="J457" s="670"/>
      <c r="K457" s="104" t="s">
        <v>132</v>
      </c>
      <c r="L457" s="126" t="s">
        <v>672</v>
      </c>
      <c r="M457" s="659"/>
      <c r="N457" s="659"/>
      <c r="O457" s="676"/>
      <c r="P457" s="98"/>
      <c r="T457" s="71"/>
      <c r="U457" s="679"/>
      <c r="V457" s="679"/>
      <c r="W457" s="679"/>
      <c r="X457" s="682"/>
      <c r="Y457" s="682"/>
      <c r="Z457" s="682"/>
      <c r="AA457" s="679"/>
      <c r="AB457" s="682"/>
      <c r="AC457" s="682"/>
      <c r="AD457" s="682"/>
      <c r="AE457" s="682"/>
      <c r="AF457" s="682"/>
      <c r="AG457" s="685"/>
      <c r="AH457" s="72"/>
    </row>
    <row r="458" spans="2:34" ht="39.75" customHeight="1" x14ac:dyDescent="0.25">
      <c r="B458" s="73"/>
      <c r="C458" s="717"/>
      <c r="D458" s="723"/>
      <c r="E458" s="658"/>
      <c r="F458" s="709"/>
      <c r="G458" s="735"/>
      <c r="H458" s="691"/>
      <c r="I458" s="738"/>
      <c r="J458" s="670"/>
      <c r="K458" s="104" t="s">
        <v>134</v>
      </c>
      <c r="L458" s="125" t="s">
        <v>698</v>
      </c>
      <c r="M458" s="659"/>
      <c r="N458" s="659"/>
      <c r="O458" s="676"/>
      <c r="P458" s="98"/>
      <c r="T458" s="71"/>
      <c r="U458" s="679"/>
      <c r="V458" s="679"/>
      <c r="W458" s="679"/>
      <c r="X458" s="682"/>
      <c r="Y458" s="682"/>
      <c r="Z458" s="682"/>
      <c r="AA458" s="679"/>
      <c r="AB458" s="682"/>
      <c r="AC458" s="682"/>
      <c r="AD458" s="682"/>
      <c r="AE458" s="682"/>
      <c r="AF458" s="682"/>
      <c r="AG458" s="685"/>
      <c r="AH458" s="72"/>
    </row>
    <row r="459" spans="2:34" ht="39.75" customHeight="1" x14ac:dyDescent="0.25">
      <c r="B459" s="73"/>
      <c r="C459" s="717"/>
      <c r="D459" s="723"/>
      <c r="E459" s="658"/>
      <c r="F459" s="709"/>
      <c r="G459" s="735"/>
      <c r="H459" s="691"/>
      <c r="I459" s="738"/>
      <c r="J459" s="670"/>
      <c r="K459" s="104" t="s">
        <v>136</v>
      </c>
      <c r="L459" s="125" t="s">
        <v>699</v>
      </c>
      <c r="M459" s="659"/>
      <c r="N459" s="659"/>
      <c r="O459" s="676"/>
      <c r="P459" s="98"/>
      <c r="T459" s="71"/>
      <c r="U459" s="679"/>
      <c r="V459" s="679"/>
      <c r="W459" s="679"/>
      <c r="X459" s="682"/>
      <c r="Y459" s="682"/>
      <c r="Z459" s="682"/>
      <c r="AA459" s="679"/>
      <c r="AB459" s="682"/>
      <c r="AC459" s="682"/>
      <c r="AD459" s="682"/>
      <c r="AE459" s="682"/>
      <c r="AF459" s="682"/>
      <c r="AG459" s="685"/>
      <c r="AH459" s="72"/>
    </row>
    <row r="460" spans="2:34" ht="39.75" customHeight="1" x14ac:dyDescent="0.25">
      <c r="B460" s="73"/>
      <c r="C460" s="717"/>
      <c r="D460" s="723"/>
      <c r="E460" s="658"/>
      <c r="F460" s="709"/>
      <c r="G460" s="736"/>
      <c r="H460" s="710"/>
      <c r="I460" s="739"/>
      <c r="J460" s="671"/>
      <c r="K460" s="104" t="s">
        <v>138</v>
      </c>
      <c r="L460" s="125" t="s">
        <v>700</v>
      </c>
      <c r="M460" s="703"/>
      <c r="N460" s="703"/>
      <c r="O460" s="706"/>
      <c r="P460" s="98"/>
      <c r="T460" s="71"/>
      <c r="U460" s="679"/>
      <c r="V460" s="679"/>
      <c r="W460" s="679"/>
      <c r="X460" s="682"/>
      <c r="Y460" s="682"/>
      <c r="Z460" s="682"/>
      <c r="AA460" s="679"/>
      <c r="AB460" s="682"/>
      <c r="AC460" s="682"/>
      <c r="AD460" s="682"/>
      <c r="AE460" s="682"/>
      <c r="AF460" s="682"/>
      <c r="AG460" s="685"/>
      <c r="AH460" s="72"/>
    </row>
    <row r="461" spans="2:34" ht="39.75" customHeight="1" x14ac:dyDescent="0.25">
      <c r="B461" s="73"/>
      <c r="C461" s="717"/>
      <c r="D461" s="723"/>
      <c r="E461" s="658"/>
      <c r="F461" s="709"/>
      <c r="G461" s="734"/>
      <c r="H461" s="714" t="s">
        <v>701</v>
      </c>
      <c r="I461" s="737" t="s">
        <v>702</v>
      </c>
      <c r="J461" s="715" t="s">
        <v>168</v>
      </c>
      <c r="K461" s="104" t="s">
        <v>129</v>
      </c>
      <c r="L461" s="126" t="s">
        <v>634</v>
      </c>
      <c r="M461" s="672" t="s">
        <v>209</v>
      </c>
      <c r="N461" s="674">
        <v>60</v>
      </c>
      <c r="O461" s="675"/>
      <c r="P461" s="98"/>
      <c r="T461" s="71"/>
      <c r="U461" s="678"/>
      <c r="V461" s="678">
        <f>IF($N$461="","",$N$461)</f>
        <v>60</v>
      </c>
      <c r="W461" s="678">
        <f>IF($N$461="","",$N$461)</f>
        <v>60</v>
      </c>
      <c r="X461" s="678">
        <f>IF($N$461="","",$N$461)</f>
        <v>60</v>
      </c>
      <c r="Y461" s="681"/>
      <c r="Z461" s="681"/>
      <c r="AA461" s="678">
        <f>IF($N$461="","",$N$461)</f>
        <v>60</v>
      </c>
      <c r="AB461" s="681"/>
      <c r="AC461" s="681"/>
      <c r="AD461" s="681"/>
      <c r="AE461" s="678">
        <f>IF($N$461="","",$N$461)</f>
        <v>60</v>
      </c>
      <c r="AF461" s="678">
        <f>IF($N$461="","",$N$461)</f>
        <v>60</v>
      </c>
      <c r="AG461" s="684"/>
      <c r="AH461" s="72"/>
    </row>
    <row r="462" spans="2:34" ht="39.75" customHeight="1" x14ac:dyDescent="0.25">
      <c r="B462" s="73"/>
      <c r="C462" s="717"/>
      <c r="D462" s="723"/>
      <c r="E462" s="658"/>
      <c r="F462" s="709"/>
      <c r="G462" s="735"/>
      <c r="H462" s="691"/>
      <c r="I462" s="738"/>
      <c r="J462" s="670"/>
      <c r="K462" s="104" t="s">
        <v>132</v>
      </c>
      <c r="L462" s="126" t="s">
        <v>672</v>
      </c>
      <c r="M462" s="659"/>
      <c r="N462" s="659"/>
      <c r="O462" s="676"/>
      <c r="P462" s="98"/>
      <c r="T462" s="71"/>
      <c r="U462" s="679"/>
      <c r="V462" s="679"/>
      <c r="W462" s="679"/>
      <c r="X462" s="679"/>
      <c r="Y462" s="682"/>
      <c r="Z462" s="682"/>
      <c r="AA462" s="679"/>
      <c r="AB462" s="682"/>
      <c r="AC462" s="682"/>
      <c r="AD462" s="682"/>
      <c r="AE462" s="679"/>
      <c r="AF462" s="679"/>
      <c r="AG462" s="685"/>
      <c r="AH462" s="72"/>
    </row>
    <row r="463" spans="2:34" ht="39.75" customHeight="1" x14ac:dyDescent="0.25">
      <c r="B463" s="73"/>
      <c r="C463" s="717"/>
      <c r="D463" s="723"/>
      <c r="E463" s="658"/>
      <c r="F463" s="709"/>
      <c r="G463" s="735"/>
      <c r="H463" s="691"/>
      <c r="I463" s="738"/>
      <c r="J463" s="670"/>
      <c r="K463" s="104" t="s">
        <v>134</v>
      </c>
      <c r="L463" s="125" t="s">
        <v>703</v>
      </c>
      <c r="M463" s="659"/>
      <c r="N463" s="659"/>
      <c r="O463" s="676"/>
      <c r="P463" s="98"/>
      <c r="T463" s="71"/>
      <c r="U463" s="679"/>
      <c r="V463" s="679"/>
      <c r="W463" s="679"/>
      <c r="X463" s="679"/>
      <c r="Y463" s="682"/>
      <c r="Z463" s="682"/>
      <c r="AA463" s="679"/>
      <c r="AB463" s="682"/>
      <c r="AC463" s="682"/>
      <c r="AD463" s="682"/>
      <c r="AE463" s="679"/>
      <c r="AF463" s="679"/>
      <c r="AG463" s="685"/>
      <c r="AH463" s="72"/>
    </row>
    <row r="464" spans="2:34" ht="39.75" customHeight="1" x14ac:dyDescent="0.25">
      <c r="B464" s="73"/>
      <c r="C464" s="717"/>
      <c r="D464" s="723"/>
      <c r="E464" s="658"/>
      <c r="F464" s="709"/>
      <c r="G464" s="735"/>
      <c r="H464" s="691"/>
      <c r="I464" s="738"/>
      <c r="J464" s="670"/>
      <c r="K464" s="104" t="s">
        <v>136</v>
      </c>
      <c r="L464" s="125" t="s">
        <v>704</v>
      </c>
      <c r="M464" s="659"/>
      <c r="N464" s="659"/>
      <c r="O464" s="676"/>
      <c r="P464" s="98"/>
      <c r="T464" s="71"/>
      <c r="U464" s="679"/>
      <c r="V464" s="679"/>
      <c r="W464" s="679"/>
      <c r="X464" s="679"/>
      <c r="Y464" s="682"/>
      <c r="Z464" s="682"/>
      <c r="AA464" s="679"/>
      <c r="AB464" s="682"/>
      <c r="AC464" s="682"/>
      <c r="AD464" s="682"/>
      <c r="AE464" s="679"/>
      <c r="AF464" s="679"/>
      <c r="AG464" s="685"/>
      <c r="AH464" s="72"/>
    </row>
    <row r="465" spans="2:34" ht="39.75" customHeight="1" x14ac:dyDescent="0.25">
      <c r="B465" s="73"/>
      <c r="C465" s="717"/>
      <c r="D465" s="723"/>
      <c r="E465" s="658"/>
      <c r="F465" s="709"/>
      <c r="G465" s="736"/>
      <c r="H465" s="710"/>
      <c r="I465" s="739"/>
      <c r="J465" s="671"/>
      <c r="K465" s="104" t="s">
        <v>138</v>
      </c>
      <c r="L465" s="125" t="s">
        <v>705</v>
      </c>
      <c r="M465" s="703"/>
      <c r="N465" s="703"/>
      <c r="O465" s="706"/>
      <c r="P465" s="98"/>
      <c r="T465" s="71"/>
      <c r="U465" s="679"/>
      <c r="V465" s="679"/>
      <c r="W465" s="679"/>
      <c r="X465" s="679"/>
      <c r="Y465" s="682"/>
      <c r="Z465" s="682"/>
      <c r="AA465" s="679"/>
      <c r="AB465" s="682"/>
      <c r="AC465" s="682"/>
      <c r="AD465" s="682"/>
      <c r="AE465" s="679"/>
      <c r="AF465" s="679"/>
      <c r="AG465" s="685"/>
      <c r="AH465" s="72"/>
    </row>
    <row r="466" spans="2:34" ht="39.75" customHeight="1" x14ac:dyDescent="0.25">
      <c r="B466" s="73"/>
      <c r="C466" s="717"/>
      <c r="D466" s="723"/>
      <c r="E466" s="658"/>
      <c r="F466" s="709"/>
      <c r="G466" s="734"/>
      <c r="H466" s="714" t="s">
        <v>706</v>
      </c>
      <c r="I466" s="737" t="s">
        <v>707</v>
      </c>
      <c r="J466" s="715" t="s">
        <v>168</v>
      </c>
      <c r="K466" s="104" t="s">
        <v>129</v>
      </c>
      <c r="L466" s="126" t="s">
        <v>634</v>
      </c>
      <c r="M466" s="672" t="s">
        <v>209</v>
      </c>
      <c r="N466" s="674">
        <v>80</v>
      </c>
      <c r="O466" s="675"/>
      <c r="P466" s="98"/>
      <c r="T466" s="71"/>
      <c r="U466" s="678"/>
      <c r="V466" s="678">
        <f>IF($N$466="","",$N$466)</f>
        <v>80</v>
      </c>
      <c r="W466" s="678">
        <f>IF($N$466="","",$N$466)</f>
        <v>80</v>
      </c>
      <c r="X466" s="681"/>
      <c r="Y466" s="681"/>
      <c r="Z466" s="681"/>
      <c r="AA466" s="681"/>
      <c r="AB466" s="681"/>
      <c r="AC466" s="681"/>
      <c r="AD466" s="681"/>
      <c r="AE466" s="681"/>
      <c r="AF466" s="681"/>
      <c r="AG466" s="684"/>
      <c r="AH466" s="72"/>
    </row>
    <row r="467" spans="2:34" ht="39.75" customHeight="1" x14ac:dyDescent="0.25">
      <c r="B467" s="73"/>
      <c r="C467" s="717"/>
      <c r="D467" s="723"/>
      <c r="E467" s="658"/>
      <c r="F467" s="709"/>
      <c r="G467" s="735"/>
      <c r="H467" s="691"/>
      <c r="I467" s="738"/>
      <c r="J467" s="670"/>
      <c r="K467" s="104" t="s">
        <v>132</v>
      </c>
      <c r="L467" s="126" t="s">
        <v>672</v>
      </c>
      <c r="M467" s="659"/>
      <c r="N467" s="659"/>
      <c r="O467" s="676"/>
      <c r="P467" s="98"/>
      <c r="T467" s="71"/>
      <c r="U467" s="679"/>
      <c r="V467" s="679"/>
      <c r="W467" s="679"/>
      <c r="X467" s="682"/>
      <c r="Y467" s="682"/>
      <c r="Z467" s="682"/>
      <c r="AA467" s="682"/>
      <c r="AB467" s="682"/>
      <c r="AC467" s="682"/>
      <c r="AD467" s="682"/>
      <c r="AE467" s="682"/>
      <c r="AF467" s="682"/>
      <c r="AG467" s="685"/>
      <c r="AH467" s="72"/>
    </row>
    <row r="468" spans="2:34" ht="39.75" customHeight="1" x14ac:dyDescent="0.25">
      <c r="B468" s="73"/>
      <c r="C468" s="717"/>
      <c r="D468" s="723"/>
      <c r="E468" s="658"/>
      <c r="F468" s="709"/>
      <c r="G468" s="735"/>
      <c r="H468" s="691"/>
      <c r="I468" s="738"/>
      <c r="J468" s="670"/>
      <c r="K468" s="104" t="s">
        <v>134</v>
      </c>
      <c r="L468" s="125" t="s">
        <v>708</v>
      </c>
      <c r="M468" s="659"/>
      <c r="N468" s="659"/>
      <c r="O468" s="676"/>
      <c r="P468" s="98"/>
      <c r="T468" s="71"/>
      <c r="U468" s="679"/>
      <c r="V468" s="679"/>
      <c r="W468" s="679"/>
      <c r="X468" s="682"/>
      <c r="Y468" s="682"/>
      <c r="Z468" s="682"/>
      <c r="AA468" s="682"/>
      <c r="AB468" s="682"/>
      <c r="AC468" s="682"/>
      <c r="AD468" s="682"/>
      <c r="AE468" s="682"/>
      <c r="AF468" s="682"/>
      <c r="AG468" s="685"/>
      <c r="AH468" s="72"/>
    </row>
    <row r="469" spans="2:34" ht="39.75" customHeight="1" x14ac:dyDescent="0.25">
      <c r="B469" s="73"/>
      <c r="C469" s="717"/>
      <c r="D469" s="723"/>
      <c r="E469" s="658"/>
      <c r="F469" s="709"/>
      <c r="G469" s="735"/>
      <c r="H469" s="691"/>
      <c r="I469" s="738"/>
      <c r="J469" s="670"/>
      <c r="K469" s="104" t="s">
        <v>136</v>
      </c>
      <c r="L469" s="125" t="s">
        <v>709</v>
      </c>
      <c r="M469" s="659"/>
      <c r="N469" s="659"/>
      <c r="O469" s="676"/>
      <c r="P469" s="98"/>
      <c r="T469" s="71"/>
      <c r="U469" s="679"/>
      <c r="V469" s="679"/>
      <c r="W469" s="679"/>
      <c r="X469" s="682"/>
      <c r="Y469" s="682"/>
      <c r="Z469" s="682"/>
      <c r="AA469" s="682"/>
      <c r="AB469" s="682"/>
      <c r="AC469" s="682"/>
      <c r="AD469" s="682"/>
      <c r="AE469" s="682"/>
      <c r="AF469" s="682"/>
      <c r="AG469" s="685"/>
      <c r="AH469" s="72"/>
    </row>
    <row r="470" spans="2:34" ht="39.75" customHeight="1" x14ac:dyDescent="0.25">
      <c r="B470" s="73"/>
      <c r="C470" s="717"/>
      <c r="D470" s="723"/>
      <c r="E470" s="658"/>
      <c r="F470" s="709"/>
      <c r="G470" s="736"/>
      <c r="H470" s="710"/>
      <c r="I470" s="739"/>
      <c r="J470" s="671"/>
      <c r="K470" s="104" t="s">
        <v>138</v>
      </c>
      <c r="L470" s="125" t="s">
        <v>710</v>
      </c>
      <c r="M470" s="703"/>
      <c r="N470" s="703"/>
      <c r="O470" s="706"/>
      <c r="P470" s="98"/>
      <c r="T470" s="71"/>
      <c r="U470" s="679"/>
      <c r="V470" s="679"/>
      <c r="W470" s="679"/>
      <c r="X470" s="682"/>
      <c r="Y470" s="682"/>
      <c r="Z470" s="682"/>
      <c r="AA470" s="682"/>
      <c r="AB470" s="682"/>
      <c r="AC470" s="682"/>
      <c r="AD470" s="682"/>
      <c r="AE470" s="682"/>
      <c r="AF470" s="682"/>
      <c r="AG470" s="685"/>
      <c r="AH470" s="72"/>
    </row>
    <row r="471" spans="2:34" ht="39.75" customHeight="1" x14ac:dyDescent="0.25">
      <c r="B471" s="73"/>
      <c r="C471" s="717"/>
      <c r="D471" s="723"/>
      <c r="E471" s="658"/>
      <c r="F471" s="709"/>
      <c r="G471" s="734"/>
      <c r="H471" s="714" t="s">
        <v>711</v>
      </c>
      <c r="I471" s="737" t="s">
        <v>712</v>
      </c>
      <c r="J471" s="715" t="s">
        <v>168</v>
      </c>
      <c r="K471" s="104" t="s">
        <v>129</v>
      </c>
      <c r="L471" s="126" t="s">
        <v>634</v>
      </c>
      <c r="M471" s="672" t="s">
        <v>209</v>
      </c>
      <c r="N471" s="674">
        <v>80</v>
      </c>
      <c r="O471" s="675"/>
      <c r="P471" s="98"/>
      <c r="T471" s="71"/>
      <c r="U471" s="678"/>
      <c r="V471" s="678">
        <f>IF($N$471="","",$N$471)</f>
        <v>80</v>
      </c>
      <c r="W471" s="678">
        <f>IF($N$471="","",$N$471)</f>
        <v>80</v>
      </c>
      <c r="X471" s="681"/>
      <c r="Y471" s="681"/>
      <c r="Z471" s="681"/>
      <c r="AA471" s="681"/>
      <c r="AB471" s="681"/>
      <c r="AC471" s="681"/>
      <c r="AD471" s="681"/>
      <c r="AE471" s="681"/>
      <c r="AF471" s="681"/>
      <c r="AG471" s="684"/>
      <c r="AH471" s="72"/>
    </row>
    <row r="472" spans="2:34" ht="39.75" customHeight="1" x14ac:dyDescent="0.25">
      <c r="B472" s="73"/>
      <c r="C472" s="717"/>
      <c r="D472" s="723"/>
      <c r="E472" s="658"/>
      <c r="F472" s="709"/>
      <c r="G472" s="735"/>
      <c r="H472" s="691"/>
      <c r="I472" s="738"/>
      <c r="J472" s="670"/>
      <c r="K472" s="104" t="s">
        <v>132</v>
      </c>
      <c r="L472" s="126" t="s">
        <v>672</v>
      </c>
      <c r="M472" s="659"/>
      <c r="N472" s="659"/>
      <c r="O472" s="676"/>
      <c r="P472" s="98"/>
      <c r="T472" s="71"/>
      <c r="U472" s="679"/>
      <c r="V472" s="679"/>
      <c r="W472" s="679"/>
      <c r="X472" s="682"/>
      <c r="Y472" s="682"/>
      <c r="Z472" s="682"/>
      <c r="AA472" s="682"/>
      <c r="AB472" s="682"/>
      <c r="AC472" s="682"/>
      <c r="AD472" s="682"/>
      <c r="AE472" s="682"/>
      <c r="AF472" s="682"/>
      <c r="AG472" s="685"/>
      <c r="AH472" s="72"/>
    </row>
    <row r="473" spans="2:34" ht="39.75" customHeight="1" x14ac:dyDescent="0.25">
      <c r="B473" s="73"/>
      <c r="C473" s="717"/>
      <c r="D473" s="723"/>
      <c r="E473" s="658"/>
      <c r="F473" s="709"/>
      <c r="G473" s="735"/>
      <c r="H473" s="691"/>
      <c r="I473" s="738"/>
      <c r="J473" s="670"/>
      <c r="K473" s="104" t="s">
        <v>134</v>
      </c>
      <c r="L473" s="125" t="s">
        <v>713</v>
      </c>
      <c r="M473" s="659"/>
      <c r="N473" s="659"/>
      <c r="O473" s="676"/>
      <c r="P473" s="98"/>
      <c r="T473" s="71"/>
      <c r="U473" s="679"/>
      <c r="V473" s="679"/>
      <c r="W473" s="679"/>
      <c r="X473" s="682"/>
      <c r="Y473" s="682"/>
      <c r="Z473" s="682"/>
      <c r="AA473" s="682"/>
      <c r="AB473" s="682"/>
      <c r="AC473" s="682"/>
      <c r="AD473" s="682"/>
      <c r="AE473" s="682"/>
      <c r="AF473" s="682"/>
      <c r="AG473" s="685"/>
      <c r="AH473" s="72"/>
    </row>
    <row r="474" spans="2:34" ht="39.75" customHeight="1" x14ac:dyDescent="0.25">
      <c r="B474" s="73"/>
      <c r="C474" s="717"/>
      <c r="D474" s="723"/>
      <c r="E474" s="658"/>
      <c r="F474" s="709"/>
      <c r="G474" s="735"/>
      <c r="H474" s="691"/>
      <c r="I474" s="738"/>
      <c r="J474" s="670"/>
      <c r="K474" s="104" t="s">
        <v>136</v>
      </c>
      <c r="L474" s="125" t="s">
        <v>714</v>
      </c>
      <c r="M474" s="659"/>
      <c r="N474" s="659"/>
      <c r="O474" s="676"/>
      <c r="P474" s="98"/>
      <c r="T474" s="71"/>
      <c r="U474" s="679"/>
      <c r="V474" s="679"/>
      <c r="W474" s="679"/>
      <c r="X474" s="682"/>
      <c r="Y474" s="682"/>
      <c r="Z474" s="682"/>
      <c r="AA474" s="682"/>
      <c r="AB474" s="682"/>
      <c r="AC474" s="682"/>
      <c r="AD474" s="682"/>
      <c r="AE474" s="682"/>
      <c r="AF474" s="682"/>
      <c r="AG474" s="685"/>
      <c r="AH474" s="72"/>
    </row>
    <row r="475" spans="2:34" ht="39.75" customHeight="1" x14ac:dyDescent="0.25">
      <c r="B475" s="73"/>
      <c r="C475" s="717"/>
      <c r="D475" s="723"/>
      <c r="E475" s="658"/>
      <c r="F475" s="709"/>
      <c r="G475" s="736"/>
      <c r="H475" s="710"/>
      <c r="I475" s="739"/>
      <c r="J475" s="671"/>
      <c r="K475" s="104" t="s">
        <v>138</v>
      </c>
      <c r="L475" s="125" t="s">
        <v>715</v>
      </c>
      <c r="M475" s="703"/>
      <c r="N475" s="703"/>
      <c r="O475" s="706"/>
      <c r="P475" s="98"/>
      <c r="T475" s="71"/>
      <c r="U475" s="679"/>
      <c r="V475" s="679"/>
      <c r="W475" s="679"/>
      <c r="X475" s="682"/>
      <c r="Y475" s="682"/>
      <c r="Z475" s="682"/>
      <c r="AA475" s="682"/>
      <c r="AB475" s="682"/>
      <c r="AC475" s="682"/>
      <c r="AD475" s="682"/>
      <c r="AE475" s="682"/>
      <c r="AF475" s="682"/>
      <c r="AG475" s="685"/>
      <c r="AH475" s="72"/>
    </row>
    <row r="476" spans="2:34" ht="39.75" customHeight="1" x14ac:dyDescent="0.25">
      <c r="B476" s="73"/>
      <c r="C476" s="717"/>
      <c r="D476" s="723"/>
      <c r="E476" s="658"/>
      <c r="F476" s="709"/>
      <c r="G476" s="734"/>
      <c r="H476" s="714" t="s">
        <v>716</v>
      </c>
      <c r="I476" s="737" t="s">
        <v>565</v>
      </c>
      <c r="J476" s="715" t="s">
        <v>168</v>
      </c>
      <c r="K476" s="104" t="s">
        <v>129</v>
      </c>
      <c r="L476" s="126" t="s">
        <v>634</v>
      </c>
      <c r="M476" s="672" t="s">
        <v>209</v>
      </c>
      <c r="N476" s="674">
        <v>100</v>
      </c>
      <c r="O476" s="675"/>
      <c r="P476" s="98"/>
      <c r="T476" s="71"/>
      <c r="U476" s="678"/>
      <c r="V476" s="678">
        <f>IF($N$476="","",$N$476)</f>
        <v>100</v>
      </c>
      <c r="W476" s="678">
        <f>IF($N$476="","",$N$476)</f>
        <v>100</v>
      </c>
      <c r="X476" s="681"/>
      <c r="Y476" s="681"/>
      <c r="Z476" s="681"/>
      <c r="AA476" s="678">
        <f>IF($N$476="","",$N$476)</f>
        <v>100</v>
      </c>
      <c r="AB476" s="681"/>
      <c r="AC476" s="678">
        <f t="shared" ref="AC476:AF476" si="5">IF($N$476="","",$N$476)</f>
        <v>100</v>
      </c>
      <c r="AD476" s="678">
        <f t="shared" si="5"/>
        <v>100</v>
      </c>
      <c r="AE476" s="678">
        <f t="shared" si="5"/>
        <v>100</v>
      </c>
      <c r="AF476" s="678">
        <f t="shared" si="5"/>
        <v>100</v>
      </c>
      <c r="AG476" s="684"/>
      <c r="AH476" s="72"/>
    </row>
    <row r="477" spans="2:34" ht="39.75" customHeight="1" x14ac:dyDescent="0.25">
      <c r="B477" s="73"/>
      <c r="C477" s="717"/>
      <c r="D477" s="723"/>
      <c r="E477" s="658"/>
      <c r="F477" s="709"/>
      <c r="G477" s="735"/>
      <c r="H477" s="691"/>
      <c r="I477" s="738"/>
      <c r="J477" s="670"/>
      <c r="K477" s="104" t="s">
        <v>132</v>
      </c>
      <c r="L477" s="126" t="s">
        <v>672</v>
      </c>
      <c r="M477" s="659"/>
      <c r="N477" s="659"/>
      <c r="O477" s="676"/>
      <c r="P477" s="98"/>
      <c r="T477" s="71"/>
      <c r="U477" s="679"/>
      <c r="V477" s="679"/>
      <c r="W477" s="679"/>
      <c r="X477" s="682"/>
      <c r="Y477" s="682"/>
      <c r="Z477" s="682"/>
      <c r="AA477" s="679"/>
      <c r="AB477" s="682"/>
      <c r="AC477" s="679"/>
      <c r="AD477" s="679"/>
      <c r="AE477" s="679"/>
      <c r="AF477" s="679"/>
      <c r="AG477" s="685"/>
      <c r="AH477" s="72"/>
    </row>
    <row r="478" spans="2:34" ht="39.75" customHeight="1" x14ac:dyDescent="0.25">
      <c r="B478" s="73"/>
      <c r="C478" s="717"/>
      <c r="D478" s="723"/>
      <c r="E478" s="658"/>
      <c r="F478" s="709"/>
      <c r="G478" s="735"/>
      <c r="H478" s="691"/>
      <c r="I478" s="738"/>
      <c r="J478" s="670"/>
      <c r="K478" s="104" t="s">
        <v>134</v>
      </c>
      <c r="L478" s="125" t="s">
        <v>717</v>
      </c>
      <c r="M478" s="659"/>
      <c r="N478" s="659"/>
      <c r="O478" s="676"/>
      <c r="P478" s="98"/>
      <c r="T478" s="71"/>
      <c r="U478" s="679"/>
      <c r="V478" s="679"/>
      <c r="W478" s="679"/>
      <c r="X478" s="682"/>
      <c r="Y478" s="682"/>
      <c r="Z478" s="682"/>
      <c r="AA478" s="679"/>
      <c r="AB478" s="682"/>
      <c r="AC478" s="679"/>
      <c r="AD478" s="679"/>
      <c r="AE478" s="679"/>
      <c r="AF478" s="679"/>
      <c r="AG478" s="685"/>
      <c r="AH478" s="72"/>
    </row>
    <row r="479" spans="2:34" ht="39.75" customHeight="1" x14ac:dyDescent="0.25">
      <c r="B479" s="73"/>
      <c r="C479" s="717"/>
      <c r="D479" s="723"/>
      <c r="E479" s="658"/>
      <c r="F479" s="709"/>
      <c r="G479" s="735"/>
      <c r="H479" s="691"/>
      <c r="I479" s="738"/>
      <c r="J479" s="670"/>
      <c r="K479" s="104" t="s">
        <v>136</v>
      </c>
      <c r="L479" s="125" t="s">
        <v>718</v>
      </c>
      <c r="M479" s="659"/>
      <c r="N479" s="659"/>
      <c r="O479" s="676"/>
      <c r="P479" s="98"/>
      <c r="T479" s="71"/>
      <c r="U479" s="679"/>
      <c r="V479" s="679"/>
      <c r="W479" s="679"/>
      <c r="X479" s="682"/>
      <c r="Y479" s="682"/>
      <c r="Z479" s="682"/>
      <c r="AA479" s="679"/>
      <c r="AB479" s="682"/>
      <c r="AC479" s="679"/>
      <c r="AD479" s="679"/>
      <c r="AE479" s="679"/>
      <c r="AF479" s="679"/>
      <c r="AG479" s="685"/>
      <c r="AH479" s="72"/>
    </row>
    <row r="480" spans="2:34" ht="39.75" customHeight="1" x14ac:dyDescent="0.25">
      <c r="B480" s="73"/>
      <c r="C480" s="717"/>
      <c r="D480" s="723"/>
      <c r="E480" s="658"/>
      <c r="F480" s="709"/>
      <c r="G480" s="736"/>
      <c r="H480" s="710"/>
      <c r="I480" s="739"/>
      <c r="J480" s="671"/>
      <c r="K480" s="104" t="s">
        <v>138</v>
      </c>
      <c r="L480" s="125" t="s">
        <v>719</v>
      </c>
      <c r="M480" s="703"/>
      <c r="N480" s="703"/>
      <c r="O480" s="706"/>
      <c r="P480" s="98"/>
      <c r="T480" s="71"/>
      <c r="U480" s="679"/>
      <c r="V480" s="679"/>
      <c r="W480" s="679"/>
      <c r="X480" s="682"/>
      <c r="Y480" s="682"/>
      <c r="Z480" s="682"/>
      <c r="AA480" s="679"/>
      <c r="AB480" s="682"/>
      <c r="AC480" s="679"/>
      <c r="AD480" s="679"/>
      <c r="AE480" s="679"/>
      <c r="AF480" s="679"/>
      <c r="AG480" s="685"/>
      <c r="AH480" s="72"/>
    </row>
    <row r="481" spans="2:34" ht="39.75" customHeight="1" x14ac:dyDescent="0.25">
      <c r="B481" s="73"/>
      <c r="C481" s="717"/>
      <c r="D481" s="723"/>
      <c r="E481" s="658"/>
      <c r="F481" s="709"/>
      <c r="G481" s="734"/>
      <c r="H481" s="714" t="s">
        <v>720</v>
      </c>
      <c r="I481" s="737" t="s">
        <v>721</v>
      </c>
      <c r="J481" s="715" t="s">
        <v>168</v>
      </c>
      <c r="K481" s="104" t="s">
        <v>129</v>
      </c>
      <c r="L481" s="126" t="s">
        <v>634</v>
      </c>
      <c r="M481" s="672" t="s">
        <v>209</v>
      </c>
      <c r="N481" s="674">
        <v>100</v>
      </c>
      <c r="O481" s="675"/>
      <c r="P481" s="98"/>
      <c r="T481" s="71"/>
      <c r="U481" s="678"/>
      <c r="V481" s="678">
        <f>IF($N$481="","",$N$481)</f>
        <v>100</v>
      </c>
      <c r="W481" s="678">
        <f>IF($N$481="","",$N$481)</f>
        <v>100</v>
      </c>
      <c r="X481" s="681"/>
      <c r="Y481" s="681"/>
      <c r="Z481" s="681"/>
      <c r="AA481" s="681"/>
      <c r="AB481" s="681"/>
      <c r="AC481" s="678">
        <f>IF($N$481="","",$N$481)</f>
        <v>100</v>
      </c>
      <c r="AD481" s="678">
        <f>IF($N$481="","",$N$481)</f>
        <v>100</v>
      </c>
      <c r="AE481" s="681"/>
      <c r="AF481" s="681"/>
      <c r="AG481" s="684"/>
      <c r="AH481" s="72"/>
    </row>
    <row r="482" spans="2:34" ht="39.75" customHeight="1" x14ac:dyDescent="0.25">
      <c r="B482" s="73"/>
      <c r="C482" s="717"/>
      <c r="D482" s="723"/>
      <c r="E482" s="658"/>
      <c r="F482" s="709"/>
      <c r="G482" s="735"/>
      <c r="H482" s="691"/>
      <c r="I482" s="738"/>
      <c r="J482" s="670"/>
      <c r="K482" s="104" t="s">
        <v>132</v>
      </c>
      <c r="L482" s="126" t="s">
        <v>672</v>
      </c>
      <c r="M482" s="659"/>
      <c r="N482" s="659"/>
      <c r="O482" s="676"/>
      <c r="P482" s="98"/>
      <c r="T482" s="71"/>
      <c r="U482" s="679"/>
      <c r="V482" s="679"/>
      <c r="W482" s="679"/>
      <c r="X482" s="682"/>
      <c r="Y482" s="682"/>
      <c r="Z482" s="682"/>
      <c r="AA482" s="682"/>
      <c r="AB482" s="682"/>
      <c r="AC482" s="679"/>
      <c r="AD482" s="679"/>
      <c r="AE482" s="682"/>
      <c r="AF482" s="682"/>
      <c r="AG482" s="685"/>
      <c r="AH482" s="72"/>
    </row>
    <row r="483" spans="2:34" ht="39.75" customHeight="1" x14ac:dyDescent="0.25">
      <c r="B483" s="73"/>
      <c r="C483" s="717"/>
      <c r="D483" s="723"/>
      <c r="E483" s="658"/>
      <c r="F483" s="709"/>
      <c r="G483" s="735"/>
      <c r="H483" s="691"/>
      <c r="I483" s="738"/>
      <c r="J483" s="670"/>
      <c r="K483" s="104" t="s">
        <v>134</v>
      </c>
      <c r="L483" s="125" t="s">
        <v>722</v>
      </c>
      <c r="M483" s="659"/>
      <c r="N483" s="659"/>
      <c r="O483" s="676"/>
      <c r="P483" s="98"/>
      <c r="T483" s="71"/>
      <c r="U483" s="679"/>
      <c r="V483" s="679"/>
      <c r="W483" s="679"/>
      <c r="X483" s="682"/>
      <c r="Y483" s="682"/>
      <c r="Z483" s="682"/>
      <c r="AA483" s="682"/>
      <c r="AB483" s="682"/>
      <c r="AC483" s="679"/>
      <c r="AD483" s="679"/>
      <c r="AE483" s="682"/>
      <c r="AF483" s="682"/>
      <c r="AG483" s="685"/>
      <c r="AH483" s="72"/>
    </row>
    <row r="484" spans="2:34" ht="39.75" customHeight="1" x14ac:dyDescent="0.25">
      <c r="B484" s="73"/>
      <c r="C484" s="717"/>
      <c r="D484" s="723"/>
      <c r="E484" s="658"/>
      <c r="F484" s="709"/>
      <c r="G484" s="735"/>
      <c r="H484" s="691"/>
      <c r="I484" s="738"/>
      <c r="J484" s="670"/>
      <c r="K484" s="104" t="s">
        <v>136</v>
      </c>
      <c r="L484" s="125" t="s">
        <v>723</v>
      </c>
      <c r="M484" s="659"/>
      <c r="N484" s="659"/>
      <c r="O484" s="676"/>
      <c r="P484" s="98"/>
      <c r="T484" s="71"/>
      <c r="U484" s="679"/>
      <c r="V484" s="679"/>
      <c r="W484" s="679"/>
      <c r="X484" s="682"/>
      <c r="Y484" s="682"/>
      <c r="Z484" s="682"/>
      <c r="AA484" s="682"/>
      <c r="AB484" s="682"/>
      <c r="AC484" s="679"/>
      <c r="AD484" s="679"/>
      <c r="AE484" s="682"/>
      <c r="AF484" s="682"/>
      <c r="AG484" s="685"/>
      <c r="AH484" s="72"/>
    </row>
    <row r="485" spans="2:34" ht="39.75" customHeight="1" x14ac:dyDescent="0.25">
      <c r="B485" s="73"/>
      <c r="C485" s="717"/>
      <c r="D485" s="723"/>
      <c r="E485" s="658"/>
      <c r="F485" s="709"/>
      <c r="G485" s="736"/>
      <c r="H485" s="710"/>
      <c r="I485" s="739"/>
      <c r="J485" s="671"/>
      <c r="K485" s="104" t="s">
        <v>138</v>
      </c>
      <c r="L485" s="125" t="s">
        <v>724</v>
      </c>
      <c r="M485" s="703"/>
      <c r="N485" s="703"/>
      <c r="O485" s="706"/>
      <c r="P485" s="98"/>
      <c r="T485" s="71"/>
      <c r="U485" s="679"/>
      <c r="V485" s="679"/>
      <c r="W485" s="679"/>
      <c r="X485" s="682"/>
      <c r="Y485" s="682"/>
      <c r="Z485" s="682"/>
      <c r="AA485" s="682"/>
      <c r="AB485" s="682"/>
      <c r="AC485" s="679"/>
      <c r="AD485" s="679"/>
      <c r="AE485" s="682"/>
      <c r="AF485" s="682"/>
      <c r="AG485" s="685"/>
      <c r="AH485" s="72"/>
    </row>
    <row r="486" spans="2:34" ht="39.75" customHeight="1" x14ac:dyDescent="0.25">
      <c r="B486" s="73"/>
      <c r="C486" s="717"/>
      <c r="D486" s="723"/>
      <c r="E486" s="658"/>
      <c r="F486" s="709"/>
      <c r="G486" s="734"/>
      <c r="H486" s="714" t="s">
        <v>725</v>
      </c>
      <c r="I486" s="737" t="s">
        <v>726</v>
      </c>
      <c r="J486" s="715" t="s">
        <v>168</v>
      </c>
      <c r="K486" s="104" t="s">
        <v>129</v>
      </c>
      <c r="L486" s="125" t="s">
        <v>634</v>
      </c>
      <c r="M486" s="672" t="s">
        <v>209</v>
      </c>
      <c r="N486" s="674">
        <v>80</v>
      </c>
      <c r="O486" s="675"/>
      <c r="P486" s="98"/>
      <c r="T486" s="71"/>
      <c r="U486" s="678"/>
      <c r="V486" s="678">
        <f>IF($N$486="","",$N$486)</f>
        <v>80</v>
      </c>
      <c r="W486" s="678">
        <f>IF($N$486="","",$N$486)</f>
        <v>80</v>
      </c>
      <c r="X486" s="681"/>
      <c r="Y486" s="678">
        <f t="shared" ref="Y486:AA486" si="6">IF($N$486="","",$N$486)</f>
        <v>80</v>
      </c>
      <c r="Z486" s="678">
        <f t="shared" si="6"/>
        <v>80</v>
      </c>
      <c r="AA486" s="678">
        <f t="shared" si="6"/>
        <v>80</v>
      </c>
      <c r="AB486" s="681"/>
      <c r="AC486" s="678"/>
      <c r="AD486" s="678"/>
      <c r="AE486" s="681"/>
      <c r="AF486" s="681"/>
      <c r="AG486" s="684"/>
      <c r="AH486" s="72"/>
    </row>
    <row r="487" spans="2:34" ht="39.75" customHeight="1" x14ac:dyDescent="0.25">
      <c r="B487" s="73"/>
      <c r="C487" s="717"/>
      <c r="D487" s="723"/>
      <c r="E487" s="658"/>
      <c r="F487" s="709"/>
      <c r="G487" s="735"/>
      <c r="H487" s="691"/>
      <c r="I487" s="738"/>
      <c r="J487" s="670"/>
      <c r="K487" s="104" t="s">
        <v>132</v>
      </c>
      <c r="L487" s="125" t="s">
        <v>672</v>
      </c>
      <c r="M487" s="659"/>
      <c r="N487" s="659"/>
      <c r="O487" s="676"/>
      <c r="P487" s="98"/>
      <c r="T487" s="71"/>
      <c r="U487" s="679"/>
      <c r="V487" s="679"/>
      <c r="W487" s="679"/>
      <c r="X487" s="682"/>
      <c r="Y487" s="679"/>
      <c r="Z487" s="679"/>
      <c r="AA487" s="679"/>
      <c r="AB487" s="682"/>
      <c r="AC487" s="679"/>
      <c r="AD487" s="679"/>
      <c r="AE487" s="682"/>
      <c r="AF487" s="682"/>
      <c r="AG487" s="685"/>
      <c r="AH487" s="72"/>
    </row>
    <row r="488" spans="2:34" ht="39.75" customHeight="1" x14ac:dyDescent="0.25">
      <c r="B488" s="73"/>
      <c r="C488" s="717"/>
      <c r="D488" s="723"/>
      <c r="E488" s="658"/>
      <c r="F488" s="709"/>
      <c r="G488" s="735"/>
      <c r="H488" s="691"/>
      <c r="I488" s="738"/>
      <c r="J488" s="670"/>
      <c r="K488" s="104" t="s">
        <v>134</v>
      </c>
      <c r="L488" s="125" t="s">
        <v>727</v>
      </c>
      <c r="M488" s="659"/>
      <c r="N488" s="659"/>
      <c r="O488" s="676"/>
      <c r="P488" s="98"/>
      <c r="T488" s="71"/>
      <c r="U488" s="679"/>
      <c r="V488" s="679"/>
      <c r="W488" s="679"/>
      <c r="X488" s="682"/>
      <c r="Y488" s="679"/>
      <c r="Z488" s="679"/>
      <c r="AA488" s="679"/>
      <c r="AB488" s="682"/>
      <c r="AC488" s="679"/>
      <c r="AD488" s="679"/>
      <c r="AE488" s="682"/>
      <c r="AF488" s="682"/>
      <c r="AG488" s="685"/>
      <c r="AH488" s="72"/>
    </row>
    <row r="489" spans="2:34" ht="39.75" customHeight="1" x14ac:dyDescent="0.25">
      <c r="B489" s="73"/>
      <c r="C489" s="717"/>
      <c r="D489" s="723"/>
      <c r="E489" s="658"/>
      <c r="F489" s="709"/>
      <c r="G489" s="735"/>
      <c r="H489" s="691"/>
      <c r="I489" s="738"/>
      <c r="J489" s="670"/>
      <c r="K489" s="104" t="s">
        <v>136</v>
      </c>
      <c r="L489" s="125" t="s">
        <v>728</v>
      </c>
      <c r="M489" s="659"/>
      <c r="N489" s="659"/>
      <c r="O489" s="676"/>
      <c r="P489" s="98"/>
      <c r="T489" s="71"/>
      <c r="U489" s="679"/>
      <c r="V489" s="679"/>
      <c r="W489" s="679"/>
      <c r="X489" s="682"/>
      <c r="Y489" s="679"/>
      <c r="Z489" s="679"/>
      <c r="AA489" s="679"/>
      <c r="AB489" s="682"/>
      <c r="AC489" s="679"/>
      <c r="AD489" s="679"/>
      <c r="AE489" s="682"/>
      <c r="AF489" s="682"/>
      <c r="AG489" s="685"/>
      <c r="AH489" s="72"/>
    </row>
    <row r="490" spans="2:34" ht="39.75" customHeight="1" x14ac:dyDescent="0.25">
      <c r="B490" s="73"/>
      <c r="C490" s="717"/>
      <c r="D490" s="723"/>
      <c r="E490" s="658"/>
      <c r="F490" s="709"/>
      <c r="G490" s="736"/>
      <c r="H490" s="710"/>
      <c r="I490" s="739"/>
      <c r="J490" s="671"/>
      <c r="K490" s="104" t="s">
        <v>138</v>
      </c>
      <c r="L490" s="125" t="s">
        <v>729</v>
      </c>
      <c r="M490" s="703"/>
      <c r="N490" s="703"/>
      <c r="O490" s="706"/>
      <c r="P490" s="98"/>
      <c r="T490" s="71"/>
      <c r="U490" s="679"/>
      <c r="V490" s="679"/>
      <c r="W490" s="679"/>
      <c r="X490" s="682"/>
      <c r="Y490" s="679"/>
      <c r="Z490" s="679"/>
      <c r="AA490" s="679"/>
      <c r="AB490" s="682"/>
      <c r="AC490" s="679"/>
      <c r="AD490" s="679"/>
      <c r="AE490" s="682"/>
      <c r="AF490" s="682"/>
      <c r="AG490" s="685"/>
      <c r="AH490" s="72"/>
    </row>
    <row r="491" spans="2:34" ht="39.75" customHeight="1" x14ac:dyDescent="0.25">
      <c r="B491" s="73"/>
      <c r="C491" s="717"/>
      <c r="D491" s="723"/>
      <c r="E491" s="658"/>
      <c r="F491" s="709"/>
      <c r="G491" s="734"/>
      <c r="H491" s="714" t="s">
        <v>730</v>
      </c>
      <c r="I491" s="737" t="s">
        <v>731</v>
      </c>
      <c r="J491" s="715" t="s">
        <v>168</v>
      </c>
      <c r="K491" s="104" t="s">
        <v>129</v>
      </c>
      <c r="L491" s="126" t="s">
        <v>634</v>
      </c>
      <c r="M491" s="672" t="s">
        <v>209</v>
      </c>
      <c r="N491" s="674">
        <v>100</v>
      </c>
      <c r="O491" s="675"/>
      <c r="P491" s="98"/>
      <c r="T491" s="71"/>
      <c r="U491" s="678"/>
      <c r="V491" s="678">
        <f>IF($N$491="","",$N$491)</f>
        <v>100</v>
      </c>
      <c r="W491" s="678">
        <f>IF($N$491="","",$N$491)</f>
        <v>100</v>
      </c>
      <c r="X491" s="681"/>
      <c r="Y491" s="681"/>
      <c r="Z491" s="681"/>
      <c r="AA491" s="681"/>
      <c r="AB491" s="678">
        <f>IF($N$491="","",$N$491)</f>
        <v>100</v>
      </c>
      <c r="AC491" s="681"/>
      <c r="AD491" s="681"/>
      <c r="AE491" s="681"/>
      <c r="AF491" s="681"/>
      <c r="AG491" s="684"/>
      <c r="AH491" s="72"/>
    </row>
    <row r="492" spans="2:34" ht="39.75" customHeight="1" x14ac:dyDescent="0.25">
      <c r="B492" s="73"/>
      <c r="C492" s="717"/>
      <c r="D492" s="723"/>
      <c r="E492" s="658"/>
      <c r="F492" s="709"/>
      <c r="G492" s="735"/>
      <c r="H492" s="691"/>
      <c r="I492" s="738"/>
      <c r="J492" s="670"/>
      <c r="K492" s="104" t="s">
        <v>132</v>
      </c>
      <c r="L492" s="126" t="s">
        <v>672</v>
      </c>
      <c r="M492" s="659"/>
      <c r="N492" s="659"/>
      <c r="O492" s="676"/>
      <c r="P492" s="98"/>
      <c r="T492" s="71"/>
      <c r="U492" s="679"/>
      <c r="V492" s="679"/>
      <c r="W492" s="679"/>
      <c r="X492" s="682"/>
      <c r="Y492" s="682"/>
      <c r="Z492" s="682"/>
      <c r="AA492" s="682"/>
      <c r="AB492" s="679"/>
      <c r="AC492" s="682"/>
      <c r="AD492" s="682"/>
      <c r="AE492" s="682"/>
      <c r="AF492" s="682"/>
      <c r="AG492" s="685"/>
      <c r="AH492" s="72"/>
    </row>
    <row r="493" spans="2:34" ht="39.75" customHeight="1" x14ac:dyDescent="0.25">
      <c r="B493" s="73"/>
      <c r="C493" s="717"/>
      <c r="D493" s="723"/>
      <c r="E493" s="658"/>
      <c r="F493" s="709"/>
      <c r="G493" s="735"/>
      <c r="H493" s="691"/>
      <c r="I493" s="738"/>
      <c r="J493" s="670"/>
      <c r="K493" s="104" t="s">
        <v>134</v>
      </c>
      <c r="L493" s="125" t="s">
        <v>732</v>
      </c>
      <c r="M493" s="659"/>
      <c r="N493" s="659"/>
      <c r="O493" s="676"/>
      <c r="P493" s="98"/>
      <c r="T493" s="71"/>
      <c r="U493" s="679"/>
      <c r="V493" s="679"/>
      <c r="W493" s="679"/>
      <c r="X493" s="682"/>
      <c r="Y493" s="682"/>
      <c r="Z493" s="682"/>
      <c r="AA493" s="682"/>
      <c r="AB493" s="679"/>
      <c r="AC493" s="682"/>
      <c r="AD493" s="682"/>
      <c r="AE493" s="682"/>
      <c r="AF493" s="682"/>
      <c r="AG493" s="685"/>
      <c r="AH493" s="72"/>
    </row>
    <row r="494" spans="2:34" ht="39.75" customHeight="1" x14ac:dyDescent="0.25">
      <c r="B494" s="73"/>
      <c r="C494" s="717"/>
      <c r="D494" s="723"/>
      <c r="E494" s="658"/>
      <c r="F494" s="709"/>
      <c r="G494" s="735"/>
      <c r="H494" s="691"/>
      <c r="I494" s="738"/>
      <c r="J494" s="670"/>
      <c r="K494" s="104" t="s">
        <v>136</v>
      </c>
      <c r="L494" s="125" t="s">
        <v>733</v>
      </c>
      <c r="M494" s="659"/>
      <c r="N494" s="659"/>
      <c r="O494" s="676"/>
      <c r="P494" s="98"/>
      <c r="T494" s="71"/>
      <c r="U494" s="679"/>
      <c r="V494" s="679"/>
      <c r="W494" s="679"/>
      <c r="X494" s="682"/>
      <c r="Y494" s="682"/>
      <c r="Z494" s="682"/>
      <c r="AA494" s="682"/>
      <c r="AB494" s="679"/>
      <c r="AC494" s="682"/>
      <c r="AD494" s="682"/>
      <c r="AE494" s="682"/>
      <c r="AF494" s="682"/>
      <c r="AG494" s="685"/>
      <c r="AH494" s="72"/>
    </row>
    <row r="495" spans="2:34" ht="39.75" customHeight="1" x14ac:dyDescent="0.25">
      <c r="B495" s="73"/>
      <c r="C495" s="717"/>
      <c r="D495" s="723"/>
      <c r="E495" s="658"/>
      <c r="F495" s="709"/>
      <c r="G495" s="736"/>
      <c r="H495" s="710"/>
      <c r="I495" s="739"/>
      <c r="J495" s="671"/>
      <c r="K495" s="104" t="s">
        <v>138</v>
      </c>
      <c r="L495" s="125" t="s">
        <v>734</v>
      </c>
      <c r="M495" s="703"/>
      <c r="N495" s="703"/>
      <c r="O495" s="706"/>
      <c r="P495" s="98"/>
      <c r="T495" s="71"/>
      <c r="U495" s="679"/>
      <c r="V495" s="679"/>
      <c r="W495" s="679"/>
      <c r="X495" s="682"/>
      <c r="Y495" s="682"/>
      <c r="Z495" s="682"/>
      <c r="AA495" s="682"/>
      <c r="AB495" s="679"/>
      <c r="AC495" s="682"/>
      <c r="AD495" s="682"/>
      <c r="AE495" s="682"/>
      <c r="AF495" s="682"/>
      <c r="AG495" s="685"/>
      <c r="AH495" s="72"/>
    </row>
    <row r="496" spans="2:34" ht="39.75" customHeight="1" x14ac:dyDescent="0.25">
      <c r="B496" s="73"/>
      <c r="C496" s="717"/>
      <c r="D496" s="723"/>
      <c r="E496" s="658"/>
      <c r="F496" s="709"/>
      <c r="G496" s="714">
        <v>40</v>
      </c>
      <c r="H496" s="700" t="s">
        <v>735</v>
      </c>
      <c r="I496" s="701"/>
      <c r="J496" s="715" t="s">
        <v>736</v>
      </c>
      <c r="K496" s="104" t="s">
        <v>129</v>
      </c>
      <c r="L496" s="126" t="s">
        <v>737</v>
      </c>
      <c r="M496" s="672" t="s">
        <v>209</v>
      </c>
      <c r="N496" s="674">
        <v>80</v>
      </c>
      <c r="O496" s="675"/>
      <c r="P496" s="98"/>
      <c r="T496" s="71"/>
      <c r="U496" s="678">
        <f>IF($N$496="","",$N$496)</f>
        <v>80</v>
      </c>
      <c r="V496" s="681"/>
      <c r="W496" s="678">
        <f>IF($N$496="","",$N$496)</f>
        <v>80</v>
      </c>
      <c r="X496" s="681"/>
      <c r="Y496" s="681"/>
      <c r="Z496" s="681"/>
      <c r="AA496" s="681"/>
      <c r="AB496" s="681"/>
      <c r="AC496" s="681"/>
      <c r="AD496" s="681"/>
      <c r="AE496" s="681"/>
      <c r="AF496" s="681"/>
      <c r="AG496" s="684"/>
      <c r="AH496" s="72"/>
    </row>
    <row r="497" spans="2:34" ht="39.75" customHeight="1" x14ac:dyDescent="0.25">
      <c r="B497" s="73"/>
      <c r="C497" s="717"/>
      <c r="D497" s="723"/>
      <c r="E497" s="658"/>
      <c r="F497" s="709"/>
      <c r="G497" s="691"/>
      <c r="H497" s="666"/>
      <c r="I497" s="665"/>
      <c r="J497" s="670"/>
      <c r="K497" s="104" t="s">
        <v>132</v>
      </c>
      <c r="L497" s="125" t="s">
        <v>738</v>
      </c>
      <c r="M497" s="659"/>
      <c r="N497" s="659"/>
      <c r="O497" s="676"/>
      <c r="P497" s="98"/>
      <c r="T497" s="71"/>
      <c r="U497" s="679"/>
      <c r="V497" s="682"/>
      <c r="W497" s="679"/>
      <c r="X497" s="682"/>
      <c r="Y497" s="682"/>
      <c r="Z497" s="682"/>
      <c r="AA497" s="682"/>
      <c r="AB497" s="682"/>
      <c r="AC497" s="682"/>
      <c r="AD497" s="682"/>
      <c r="AE497" s="682"/>
      <c r="AF497" s="682"/>
      <c r="AG497" s="685"/>
      <c r="AH497" s="72"/>
    </row>
    <row r="498" spans="2:34" ht="39.75" customHeight="1" x14ac:dyDescent="0.25">
      <c r="B498" s="73"/>
      <c r="C498" s="717"/>
      <c r="D498" s="723"/>
      <c r="E498" s="658"/>
      <c r="F498" s="709"/>
      <c r="G498" s="691"/>
      <c r="H498" s="666"/>
      <c r="I498" s="665"/>
      <c r="J498" s="670"/>
      <c r="K498" s="104" t="s">
        <v>134</v>
      </c>
      <c r="L498" s="125" t="s">
        <v>739</v>
      </c>
      <c r="M498" s="659"/>
      <c r="N498" s="659"/>
      <c r="O498" s="676"/>
      <c r="P498" s="98"/>
      <c r="T498" s="71"/>
      <c r="U498" s="679"/>
      <c r="V498" s="682"/>
      <c r="W498" s="679"/>
      <c r="X498" s="682"/>
      <c r="Y498" s="682"/>
      <c r="Z498" s="682"/>
      <c r="AA498" s="682"/>
      <c r="AB498" s="682"/>
      <c r="AC498" s="682"/>
      <c r="AD498" s="682"/>
      <c r="AE498" s="682"/>
      <c r="AF498" s="682"/>
      <c r="AG498" s="685"/>
      <c r="AH498" s="72"/>
    </row>
    <row r="499" spans="2:34" ht="39.75" customHeight="1" x14ac:dyDescent="0.25">
      <c r="B499" s="73"/>
      <c r="C499" s="717"/>
      <c r="D499" s="723"/>
      <c r="E499" s="658"/>
      <c r="F499" s="709"/>
      <c r="G499" s="691"/>
      <c r="H499" s="666"/>
      <c r="I499" s="665"/>
      <c r="J499" s="670"/>
      <c r="K499" s="104" t="s">
        <v>136</v>
      </c>
      <c r="L499" s="125" t="s">
        <v>740</v>
      </c>
      <c r="M499" s="659"/>
      <c r="N499" s="659"/>
      <c r="O499" s="676"/>
      <c r="P499" s="98"/>
      <c r="T499" s="71"/>
      <c r="U499" s="679"/>
      <c r="V499" s="682"/>
      <c r="W499" s="679"/>
      <c r="X499" s="682"/>
      <c r="Y499" s="682"/>
      <c r="Z499" s="682"/>
      <c r="AA499" s="682"/>
      <c r="AB499" s="682"/>
      <c r="AC499" s="682"/>
      <c r="AD499" s="682"/>
      <c r="AE499" s="682"/>
      <c r="AF499" s="682"/>
      <c r="AG499" s="685"/>
      <c r="AH499" s="72"/>
    </row>
    <row r="500" spans="2:34" ht="39.75" customHeight="1" x14ac:dyDescent="0.25">
      <c r="B500" s="73"/>
      <c r="C500" s="717"/>
      <c r="D500" s="723"/>
      <c r="E500" s="658"/>
      <c r="F500" s="709"/>
      <c r="G500" s="710"/>
      <c r="H500" s="667"/>
      <c r="I500" s="668"/>
      <c r="J500" s="671"/>
      <c r="K500" s="104" t="s">
        <v>138</v>
      </c>
      <c r="L500" s="125" t="s">
        <v>741</v>
      </c>
      <c r="M500" s="703"/>
      <c r="N500" s="703"/>
      <c r="O500" s="706"/>
      <c r="P500" s="98"/>
      <c r="T500" s="71"/>
      <c r="U500" s="679"/>
      <c r="V500" s="682"/>
      <c r="W500" s="679"/>
      <c r="X500" s="682"/>
      <c r="Y500" s="682"/>
      <c r="Z500" s="682"/>
      <c r="AA500" s="682"/>
      <c r="AB500" s="682"/>
      <c r="AC500" s="682"/>
      <c r="AD500" s="682"/>
      <c r="AE500" s="682"/>
      <c r="AF500" s="682"/>
      <c r="AG500" s="685"/>
      <c r="AH500" s="72"/>
    </row>
    <row r="501" spans="2:34" ht="39.75" customHeight="1" x14ac:dyDescent="0.25">
      <c r="B501" s="73"/>
      <c r="C501" s="717"/>
      <c r="D501" s="723"/>
      <c r="E501" s="658"/>
      <c r="F501" s="709"/>
      <c r="G501" s="714">
        <v>41</v>
      </c>
      <c r="H501" s="700" t="s">
        <v>742</v>
      </c>
      <c r="I501" s="701"/>
      <c r="J501" s="715" t="s">
        <v>743</v>
      </c>
      <c r="K501" s="104" t="s">
        <v>129</v>
      </c>
      <c r="L501" s="125" t="s">
        <v>744</v>
      </c>
      <c r="M501" s="672" t="s">
        <v>209</v>
      </c>
      <c r="N501" s="674">
        <v>100</v>
      </c>
      <c r="O501" s="675"/>
      <c r="P501" s="98"/>
      <c r="T501" s="71"/>
      <c r="U501" s="678"/>
      <c r="V501" s="681"/>
      <c r="W501" s="678">
        <f>IF($N$501="","",$N$501)</f>
        <v>100</v>
      </c>
      <c r="X501" s="681"/>
      <c r="Y501" s="681"/>
      <c r="Z501" s="678">
        <f>IF($N$501="","",$N$501)</f>
        <v>100</v>
      </c>
      <c r="AA501" s="681"/>
      <c r="AB501" s="681"/>
      <c r="AC501" s="681"/>
      <c r="AD501" s="678">
        <f>IF($N$501="","",$N$501)</f>
        <v>100</v>
      </c>
      <c r="AE501" s="681"/>
      <c r="AF501" s="681"/>
      <c r="AG501" s="684"/>
      <c r="AH501" s="72"/>
    </row>
    <row r="502" spans="2:34" ht="39.75" customHeight="1" x14ac:dyDescent="0.25">
      <c r="B502" s="73"/>
      <c r="C502" s="717"/>
      <c r="D502" s="723"/>
      <c r="E502" s="658"/>
      <c r="F502" s="709"/>
      <c r="G502" s="691"/>
      <c r="H502" s="666"/>
      <c r="I502" s="665"/>
      <c r="J502" s="670"/>
      <c r="K502" s="104" t="s">
        <v>132</v>
      </c>
      <c r="L502" s="125" t="s">
        <v>745</v>
      </c>
      <c r="M502" s="659"/>
      <c r="N502" s="659"/>
      <c r="O502" s="676"/>
      <c r="P502" s="98"/>
      <c r="T502" s="71"/>
      <c r="U502" s="679"/>
      <c r="V502" s="682"/>
      <c r="W502" s="679"/>
      <c r="X502" s="682"/>
      <c r="Y502" s="682"/>
      <c r="Z502" s="679"/>
      <c r="AA502" s="682"/>
      <c r="AB502" s="682"/>
      <c r="AC502" s="682"/>
      <c r="AD502" s="679"/>
      <c r="AE502" s="682"/>
      <c r="AF502" s="682"/>
      <c r="AG502" s="685"/>
      <c r="AH502" s="72"/>
    </row>
    <row r="503" spans="2:34" ht="39.75" customHeight="1" x14ac:dyDescent="0.25">
      <c r="B503" s="73"/>
      <c r="C503" s="717"/>
      <c r="D503" s="723"/>
      <c r="E503" s="658"/>
      <c r="F503" s="709"/>
      <c r="G503" s="691"/>
      <c r="H503" s="666"/>
      <c r="I503" s="665"/>
      <c r="J503" s="670"/>
      <c r="K503" s="104" t="s">
        <v>134</v>
      </c>
      <c r="L503" s="125" t="s">
        <v>746</v>
      </c>
      <c r="M503" s="659"/>
      <c r="N503" s="659"/>
      <c r="O503" s="676"/>
      <c r="P503" s="98"/>
      <c r="T503" s="71"/>
      <c r="U503" s="679"/>
      <c r="V503" s="682"/>
      <c r="W503" s="679"/>
      <c r="X503" s="682"/>
      <c r="Y503" s="682"/>
      <c r="Z503" s="679"/>
      <c r="AA503" s="682"/>
      <c r="AB503" s="682"/>
      <c r="AC503" s="682"/>
      <c r="AD503" s="679"/>
      <c r="AE503" s="682"/>
      <c r="AF503" s="682"/>
      <c r="AG503" s="685"/>
      <c r="AH503" s="72"/>
    </row>
    <row r="504" spans="2:34" ht="39.75" customHeight="1" x14ac:dyDescent="0.25">
      <c r="B504" s="73"/>
      <c r="C504" s="717"/>
      <c r="D504" s="723"/>
      <c r="E504" s="658"/>
      <c r="F504" s="709"/>
      <c r="G504" s="691"/>
      <c r="H504" s="666"/>
      <c r="I504" s="665"/>
      <c r="J504" s="670"/>
      <c r="K504" s="104" t="s">
        <v>136</v>
      </c>
      <c r="L504" s="125" t="s">
        <v>747</v>
      </c>
      <c r="M504" s="659"/>
      <c r="N504" s="659"/>
      <c r="O504" s="676"/>
      <c r="P504" s="98"/>
      <c r="T504" s="71"/>
      <c r="U504" s="679"/>
      <c r="V504" s="682"/>
      <c r="W504" s="679"/>
      <c r="X504" s="682"/>
      <c r="Y504" s="682"/>
      <c r="Z504" s="679"/>
      <c r="AA504" s="682"/>
      <c r="AB504" s="682"/>
      <c r="AC504" s="682"/>
      <c r="AD504" s="679"/>
      <c r="AE504" s="682"/>
      <c r="AF504" s="682"/>
      <c r="AG504" s="685"/>
      <c r="AH504" s="72"/>
    </row>
    <row r="505" spans="2:34" ht="39.75" customHeight="1" x14ac:dyDescent="0.25">
      <c r="B505" s="73"/>
      <c r="C505" s="717"/>
      <c r="D505" s="723"/>
      <c r="E505" s="658"/>
      <c r="F505" s="709"/>
      <c r="G505" s="710"/>
      <c r="H505" s="667"/>
      <c r="I505" s="668"/>
      <c r="J505" s="671"/>
      <c r="K505" s="104" t="s">
        <v>138</v>
      </c>
      <c r="L505" s="125" t="s">
        <v>748</v>
      </c>
      <c r="M505" s="703"/>
      <c r="N505" s="703"/>
      <c r="O505" s="706"/>
      <c r="P505" s="98"/>
      <c r="T505" s="71"/>
      <c r="U505" s="679"/>
      <c r="V505" s="682"/>
      <c r="W505" s="679"/>
      <c r="X505" s="682"/>
      <c r="Y505" s="682"/>
      <c r="Z505" s="679"/>
      <c r="AA505" s="682"/>
      <c r="AB505" s="682"/>
      <c r="AC505" s="682"/>
      <c r="AD505" s="679"/>
      <c r="AE505" s="682"/>
      <c r="AF505" s="682"/>
      <c r="AG505" s="685"/>
      <c r="AH505" s="72"/>
    </row>
    <row r="506" spans="2:34" ht="39.75" customHeight="1" x14ac:dyDescent="0.25">
      <c r="B506" s="73"/>
      <c r="C506" s="717"/>
      <c r="D506" s="723"/>
      <c r="E506" s="658"/>
      <c r="F506" s="709"/>
      <c r="G506" s="714">
        <v>42</v>
      </c>
      <c r="H506" s="700" t="s">
        <v>749</v>
      </c>
      <c r="I506" s="701"/>
      <c r="J506" s="715" t="s">
        <v>750</v>
      </c>
      <c r="K506" s="104" t="s">
        <v>129</v>
      </c>
      <c r="L506" s="125" t="s">
        <v>751</v>
      </c>
      <c r="M506" s="672" t="s">
        <v>209</v>
      </c>
      <c r="N506" s="674">
        <v>90</v>
      </c>
      <c r="O506" s="675"/>
      <c r="P506" s="98"/>
      <c r="T506" s="71"/>
      <c r="U506" s="678"/>
      <c r="V506" s="678">
        <f>IF($N$506="","",$N$506)</f>
        <v>90</v>
      </c>
      <c r="W506" s="678">
        <f>IF($N$506="","",$N$506)</f>
        <v>90</v>
      </c>
      <c r="X506" s="681"/>
      <c r="Y506" s="678"/>
      <c r="Z506" s="678">
        <f>IF($N$506="","",$N$506)</f>
        <v>90</v>
      </c>
      <c r="AA506" s="681"/>
      <c r="AB506" s="681"/>
      <c r="AC506" s="681"/>
      <c r="AD506" s="681"/>
      <c r="AE506" s="681"/>
      <c r="AF506" s="681"/>
      <c r="AG506" s="684"/>
      <c r="AH506" s="72"/>
    </row>
    <row r="507" spans="2:34" ht="39.75" customHeight="1" x14ac:dyDescent="0.25">
      <c r="B507" s="73"/>
      <c r="C507" s="717"/>
      <c r="D507" s="723"/>
      <c r="E507" s="659"/>
      <c r="F507" s="660"/>
      <c r="G507" s="691"/>
      <c r="H507" s="666"/>
      <c r="I507" s="665"/>
      <c r="J507" s="670"/>
      <c r="K507" s="104" t="s">
        <v>132</v>
      </c>
      <c r="L507" s="125" t="s">
        <v>752</v>
      </c>
      <c r="M507" s="659"/>
      <c r="N507" s="659"/>
      <c r="O507" s="676"/>
      <c r="P507" s="98"/>
      <c r="T507" s="71"/>
      <c r="U507" s="679"/>
      <c r="V507" s="679"/>
      <c r="W507" s="679"/>
      <c r="X507" s="682"/>
      <c r="Y507" s="679"/>
      <c r="Z507" s="679"/>
      <c r="AA507" s="682"/>
      <c r="AB507" s="682"/>
      <c r="AC507" s="682"/>
      <c r="AD507" s="682"/>
      <c r="AE507" s="682"/>
      <c r="AF507" s="682"/>
      <c r="AG507" s="685"/>
      <c r="AH507" s="72"/>
    </row>
    <row r="508" spans="2:34" ht="39.75" customHeight="1" x14ac:dyDescent="0.25">
      <c r="B508" s="73"/>
      <c r="C508" s="717"/>
      <c r="D508" s="723"/>
      <c r="E508" s="659"/>
      <c r="F508" s="660"/>
      <c r="G508" s="691"/>
      <c r="H508" s="666"/>
      <c r="I508" s="665"/>
      <c r="J508" s="670"/>
      <c r="K508" s="104" t="s">
        <v>134</v>
      </c>
      <c r="L508" s="125" t="s">
        <v>753</v>
      </c>
      <c r="M508" s="659"/>
      <c r="N508" s="659"/>
      <c r="O508" s="676"/>
      <c r="P508" s="98"/>
      <c r="T508" s="71"/>
      <c r="U508" s="679"/>
      <c r="V508" s="679"/>
      <c r="W508" s="679"/>
      <c r="X508" s="682"/>
      <c r="Y508" s="679"/>
      <c r="Z508" s="679"/>
      <c r="AA508" s="682"/>
      <c r="AB508" s="682"/>
      <c r="AC508" s="682"/>
      <c r="AD508" s="682"/>
      <c r="AE508" s="682"/>
      <c r="AF508" s="682"/>
      <c r="AG508" s="685"/>
      <c r="AH508" s="72"/>
    </row>
    <row r="509" spans="2:34" ht="39.75" customHeight="1" x14ac:dyDescent="0.25">
      <c r="B509" s="73"/>
      <c r="C509" s="717"/>
      <c r="D509" s="723"/>
      <c r="E509" s="659"/>
      <c r="F509" s="660"/>
      <c r="G509" s="691"/>
      <c r="H509" s="666"/>
      <c r="I509" s="665"/>
      <c r="J509" s="670"/>
      <c r="K509" s="104" t="s">
        <v>136</v>
      </c>
      <c r="L509" s="125" t="s">
        <v>754</v>
      </c>
      <c r="M509" s="659"/>
      <c r="N509" s="659"/>
      <c r="O509" s="676"/>
      <c r="P509" s="98"/>
      <c r="T509" s="71"/>
      <c r="U509" s="679"/>
      <c r="V509" s="679"/>
      <c r="W509" s="679"/>
      <c r="X509" s="682"/>
      <c r="Y509" s="679"/>
      <c r="Z509" s="679"/>
      <c r="AA509" s="682"/>
      <c r="AB509" s="682"/>
      <c r="AC509" s="682"/>
      <c r="AD509" s="682"/>
      <c r="AE509" s="682"/>
      <c r="AF509" s="682"/>
      <c r="AG509" s="685"/>
      <c r="AH509" s="72"/>
    </row>
    <row r="510" spans="2:34" ht="39.75" customHeight="1" x14ac:dyDescent="0.25">
      <c r="B510" s="73"/>
      <c r="C510" s="717"/>
      <c r="D510" s="723"/>
      <c r="E510" s="659"/>
      <c r="F510" s="660"/>
      <c r="G510" s="691"/>
      <c r="H510" s="667"/>
      <c r="I510" s="668"/>
      <c r="J510" s="670"/>
      <c r="K510" s="112" t="s">
        <v>138</v>
      </c>
      <c r="L510" s="132" t="s">
        <v>755</v>
      </c>
      <c r="M510" s="659"/>
      <c r="N510" s="659"/>
      <c r="O510" s="676"/>
      <c r="P510" s="98"/>
      <c r="T510" s="71"/>
      <c r="U510" s="679"/>
      <c r="V510" s="679"/>
      <c r="W510" s="679"/>
      <c r="X510" s="682"/>
      <c r="Y510" s="679"/>
      <c r="Z510" s="679"/>
      <c r="AA510" s="682"/>
      <c r="AB510" s="682"/>
      <c r="AC510" s="682"/>
      <c r="AD510" s="682"/>
      <c r="AE510" s="682"/>
      <c r="AF510" s="682"/>
      <c r="AG510" s="685"/>
      <c r="AH510" s="72"/>
    </row>
    <row r="511" spans="2:34" ht="39.75" customHeight="1" x14ac:dyDescent="0.25">
      <c r="B511" s="73"/>
      <c r="C511" s="717"/>
      <c r="D511" s="723"/>
      <c r="E511" s="687" t="s">
        <v>756</v>
      </c>
      <c r="F511" s="707">
        <f>IF(SUM(N511:N550)=0,"",AVERAGE(N511:N550))</f>
        <v>60</v>
      </c>
      <c r="G511" s="690">
        <v>43</v>
      </c>
      <c r="H511" s="700" t="s">
        <v>757</v>
      </c>
      <c r="I511" s="701"/>
      <c r="J511" s="697" t="s">
        <v>758</v>
      </c>
      <c r="K511" s="114" t="s">
        <v>129</v>
      </c>
      <c r="L511" s="133" t="s">
        <v>759</v>
      </c>
      <c r="M511" s="702" t="s">
        <v>209</v>
      </c>
      <c r="N511" s="704">
        <v>0</v>
      </c>
      <c r="O511" s="705"/>
      <c r="P511" s="98"/>
      <c r="T511" s="71"/>
      <c r="U511" s="678"/>
      <c r="V511" s="681"/>
      <c r="W511" s="681"/>
      <c r="X511" s="681">
        <f>IF(N511="","",N511)</f>
        <v>0</v>
      </c>
      <c r="Y511" s="681"/>
      <c r="Z511" s="681"/>
      <c r="AA511" s="681"/>
      <c r="AB511" s="681"/>
      <c r="AC511" s="681"/>
      <c r="AD511" s="681"/>
      <c r="AE511" s="681">
        <f>IF(N511="","",N511)</f>
        <v>0</v>
      </c>
      <c r="AF511" s="681"/>
      <c r="AG511" s="684"/>
      <c r="AH511" s="72"/>
    </row>
    <row r="512" spans="2:34" ht="39.75" customHeight="1" x14ac:dyDescent="0.25">
      <c r="B512" s="73"/>
      <c r="C512" s="717"/>
      <c r="D512" s="723"/>
      <c r="E512" s="658"/>
      <c r="F512" s="708"/>
      <c r="G512" s="691"/>
      <c r="H512" s="666"/>
      <c r="I512" s="665"/>
      <c r="J512" s="670"/>
      <c r="K512" s="104" t="s">
        <v>132</v>
      </c>
      <c r="L512" s="125" t="s">
        <v>760</v>
      </c>
      <c r="M512" s="659"/>
      <c r="N512" s="659"/>
      <c r="O512" s="676"/>
      <c r="P512" s="98"/>
      <c r="T512" s="71"/>
      <c r="U512" s="679"/>
      <c r="V512" s="682"/>
      <c r="W512" s="682"/>
      <c r="X512" s="682"/>
      <c r="Y512" s="682"/>
      <c r="Z512" s="682"/>
      <c r="AA512" s="682"/>
      <c r="AB512" s="682"/>
      <c r="AC512" s="682"/>
      <c r="AD512" s="682"/>
      <c r="AE512" s="682"/>
      <c r="AF512" s="682"/>
      <c r="AG512" s="685"/>
      <c r="AH512" s="72"/>
    </row>
    <row r="513" spans="2:34" ht="39.75" customHeight="1" x14ac:dyDescent="0.25">
      <c r="B513" s="73"/>
      <c r="C513" s="717"/>
      <c r="D513" s="723"/>
      <c r="E513" s="658"/>
      <c r="F513" s="708"/>
      <c r="G513" s="691"/>
      <c r="H513" s="666"/>
      <c r="I513" s="665"/>
      <c r="J513" s="670"/>
      <c r="K513" s="104" t="s">
        <v>134</v>
      </c>
      <c r="L513" s="125" t="s">
        <v>761</v>
      </c>
      <c r="M513" s="659"/>
      <c r="N513" s="659"/>
      <c r="O513" s="676"/>
      <c r="P513" s="98"/>
      <c r="T513" s="71"/>
      <c r="U513" s="679"/>
      <c r="V513" s="682"/>
      <c r="W513" s="682"/>
      <c r="X513" s="682"/>
      <c r="Y513" s="682"/>
      <c r="Z513" s="682"/>
      <c r="AA513" s="682"/>
      <c r="AB513" s="682"/>
      <c r="AC513" s="682"/>
      <c r="AD513" s="682"/>
      <c r="AE513" s="682"/>
      <c r="AF513" s="682"/>
      <c r="AG513" s="685"/>
      <c r="AH513" s="72"/>
    </row>
    <row r="514" spans="2:34" ht="39.75" customHeight="1" x14ac:dyDescent="0.25">
      <c r="B514" s="73"/>
      <c r="C514" s="717"/>
      <c r="D514" s="723"/>
      <c r="E514" s="658"/>
      <c r="F514" s="708"/>
      <c r="G514" s="691"/>
      <c r="H514" s="666"/>
      <c r="I514" s="665"/>
      <c r="J514" s="670"/>
      <c r="K514" s="104" t="s">
        <v>136</v>
      </c>
      <c r="L514" s="125" t="s">
        <v>762</v>
      </c>
      <c r="M514" s="659"/>
      <c r="N514" s="659"/>
      <c r="O514" s="676"/>
      <c r="P514" s="98"/>
      <c r="T514" s="71"/>
      <c r="U514" s="679"/>
      <c r="V514" s="682"/>
      <c r="W514" s="682"/>
      <c r="X514" s="682"/>
      <c r="Y514" s="682"/>
      <c r="Z514" s="682"/>
      <c r="AA514" s="682"/>
      <c r="AB514" s="682"/>
      <c r="AC514" s="682"/>
      <c r="AD514" s="682"/>
      <c r="AE514" s="682"/>
      <c r="AF514" s="682"/>
      <c r="AG514" s="685"/>
      <c r="AH514" s="72"/>
    </row>
    <row r="515" spans="2:34" ht="39.75" customHeight="1" x14ac:dyDescent="0.25">
      <c r="B515" s="73"/>
      <c r="C515" s="717"/>
      <c r="D515" s="723"/>
      <c r="E515" s="658"/>
      <c r="F515" s="708"/>
      <c r="G515" s="710"/>
      <c r="H515" s="667"/>
      <c r="I515" s="668"/>
      <c r="J515" s="671"/>
      <c r="K515" s="104" t="s">
        <v>138</v>
      </c>
      <c r="L515" s="125" t="s">
        <v>763</v>
      </c>
      <c r="M515" s="703"/>
      <c r="N515" s="703"/>
      <c r="O515" s="706"/>
      <c r="P515" s="98"/>
      <c r="T515" s="71"/>
      <c r="U515" s="679"/>
      <c r="V515" s="682"/>
      <c r="W515" s="682"/>
      <c r="X515" s="682"/>
      <c r="Y515" s="682"/>
      <c r="Z515" s="682"/>
      <c r="AA515" s="682"/>
      <c r="AB515" s="682"/>
      <c r="AC515" s="682"/>
      <c r="AD515" s="682"/>
      <c r="AE515" s="682"/>
      <c r="AF515" s="682"/>
      <c r="AG515" s="685"/>
      <c r="AH515" s="72"/>
    </row>
    <row r="516" spans="2:34" ht="39.75" customHeight="1" x14ac:dyDescent="0.25">
      <c r="B516" s="73"/>
      <c r="C516" s="717"/>
      <c r="D516" s="723"/>
      <c r="E516" s="658"/>
      <c r="F516" s="709"/>
      <c r="G516" s="714">
        <v>44</v>
      </c>
      <c r="H516" s="700" t="s">
        <v>764</v>
      </c>
      <c r="I516" s="701"/>
      <c r="J516" s="715" t="s">
        <v>765</v>
      </c>
      <c r="K516" s="104" t="s">
        <v>129</v>
      </c>
      <c r="L516" s="126" t="s">
        <v>766</v>
      </c>
      <c r="M516" s="672" t="s">
        <v>209</v>
      </c>
      <c r="N516" s="674">
        <v>0</v>
      </c>
      <c r="O516" s="675"/>
      <c r="P516" s="98"/>
      <c r="T516" s="71"/>
      <c r="U516" s="678"/>
      <c r="V516" s="678">
        <f>IF($N$516="","",$N$516)</f>
        <v>0</v>
      </c>
      <c r="W516" s="678">
        <f>IF($N$516="","",$N$516)</f>
        <v>0</v>
      </c>
      <c r="X516" s="681"/>
      <c r="Y516" s="681"/>
      <c r="Z516" s="681"/>
      <c r="AA516" s="681"/>
      <c r="AB516" s="681"/>
      <c r="AC516" s="681"/>
      <c r="AD516" s="681"/>
      <c r="AE516" s="681"/>
      <c r="AF516" s="681"/>
      <c r="AG516" s="684"/>
      <c r="AH516" s="72"/>
    </row>
    <row r="517" spans="2:34" ht="39.75" customHeight="1" x14ac:dyDescent="0.25">
      <c r="B517" s="73"/>
      <c r="C517" s="717"/>
      <c r="D517" s="723"/>
      <c r="E517" s="658"/>
      <c r="F517" s="709"/>
      <c r="G517" s="691"/>
      <c r="H517" s="666"/>
      <c r="I517" s="665"/>
      <c r="J517" s="670"/>
      <c r="K517" s="104" t="s">
        <v>132</v>
      </c>
      <c r="L517" s="125" t="s">
        <v>767</v>
      </c>
      <c r="M517" s="659"/>
      <c r="N517" s="659"/>
      <c r="O517" s="676"/>
      <c r="P517" s="98"/>
      <c r="T517" s="71"/>
      <c r="U517" s="679"/>
      <c r="V517" s="679"/>
      <c r="W517" s="679"/>
      <c r="X517" s="682"/>
      <c r="Y517" s="682"/>
      <c r="Z517" s="682"/>
      <c r="AA517" s="682"/>
      <c r="AB517" s="682"/>
      <c r="AC517" s="682"/>
      <c r="AD517" s="682"/>
      <c r="AE517" s="682"/>
      <c r="AF517" s="682"/>
      <c r="AG517" s="685"/>
      <c r="AH517" s="72"/>
    </row>
    <row r="518" spans="2:34" ht="39.75" customHeight="1" x14ac:dyDescent="0.25">
      <c r="B518" s="73"/>
      <c r="C518" s="717"/>
      <c r="D518" s="723"/>
      <c r="E518" s="658"/>
      <c r="F518" s="709"/>
      <c r="G518" s="691"/>
      <c r="H518" s="666"/>
      <c r="I518" s="665"/>
      <c r="J518" s="670"/>
      <c r="K518" s="104" t="s">
        <v>134</v>
      </c>
      <c r="L518" s="125" t="s">
        <v>768</v>
      </c>
      <c r="M518" s="659"/>
      <c r="N518" s="659"/>
      <c r="O518" s="676"/>
      <c r="P518" s="98"/>
      <c r="T518" s="71"/>
      <c r="U518" s="679"/>
      <c r="V518" s="679"/>
      <c r="W518" s="679"/>
      <c r="X518" s="682"/>
      <c r="Y518" s="682"/>
      <c r="Z518" s="682"/>
      <c r="AA518" s="682"/>
      <c r="AB518" s="682"/>
      <c r="AC518" s="682"/>
      <c r="AD518" s="682"/>
      <c r="AE518" s="682"/>
      <c r="AF518" s="682"/>
      <c r="AG518" s="685"/>
      <c r="AH518" s="72"/>
    </row>
    <row r="519" spans="2:34" ht="39.75" customHeight="1" x14ac:dyDescent="0.25">
      <c r="B519" s="73"/>
      <c r="C519" s="717"/>
      <c r="D519" s="723"/>
      <c r="E519" s="658"/>
      <c r="F519" s="709"/>
      <c r="G519" s="691"/>
      <c r="H519" s="666"/>
      <c r="I519" s="665"/>
      <c r="J519" s="670"/>
      <c r="K519" s="104" t="s">
        <v>136</v>
      </c>
      <c r="L519" s="125" t="s">
        <v>769</v>
      </c>
      <c r="M519" s="659"/>
      <c r="N519" s="659"/>
      <c r="O519" s="676"/>
      <c r="P519" s="98"/>
      <c r="T519" s="71"/>
      <c r="U519" s="679"/>
      <c r="V519" s="679"/>
      <c r="W519" s="679"/>
      <c r="X519" s="682"/>
      <c r="Y519" s="682"/>
      <c r="Z519" s="682"/>
      <c r="AA519" s="682"/>
      <c r="AB519" s="682"/>
      <c r="AC519" s="682"/>
      <c r="AD519" s="682"/>
      <c r="AE519" s="682"/>
      <c r="AF519" s="682"/>
      <c r="AG519" s="685"/>
      <c r="AH519" s="72"/>
    </row>
    <row r="520" spans="2:34" ht="39.75" customHeight="1" x14ac:dyDescent="0.25">
      <c r="B520" s="73"/>
      <c r="C520" s="717"/>
      <c r="D520" s="723"/>
      <c r="E520" s="658"/>
      <c r="F520" s="709"/>
      <c r="G520" s="710"/>
      <c r="H520" s="667"/>
      <c r="I520" s="668"/>
      <c r="J520" s="671"/>
      <c r="K520" s="104" t="s">
        <v>138</v>
      </c>
      <c r="L520" s="125" t="s">
        <v>770</v>
      </c>
      <c r="M520" s="703"/>
      <c r="N520" s="703"/>
      <c r="O520" s="706"/>
      <c r="P520" s="98"/>
      <c r="T520" s="71"/>
      <c r="U520" s="679"/>
      <c r="V520" s="679"/>
      <c r="W520" s="679"/>
      <c r="X520" s="682"/>
      <c r="Y520" s="682"/>
      <c r="Z520" s="682"/>
      <c r="AA520" s="682"/>
      <c r="AB520" s="682"/>
      <c r="AC520" s="682"/>
      <c r="AD520" s="682"/>
      <c r="AE520" s="682"/>
      <c r="AF520" s="682"/>
      <c r="AG520" s="685"/>
      <c r="AH520" s="72"/>
    </row>
    <row r="521" spans="2:34" ht="39.75" customHeight="1" x14ac:dyDescent="0.25">
      <c r="B521" s="73"/>
      <c r="C521" s="717"/>
      <c r="D521" s="723"/>
      <c r="E521" s="658"/>
      <c r="F521" s="709"/>
      <c r="G521" s="714">
        <v>45</v>
      </c>
      <c r="H521" s="700" t="s">
        <v>771</v>
      </c>
      <c r="I521" s="701"/>
      <c r="J521" s="715" t="s">
        <v>772</v>
      </c>
      <c r="K521" s="104" t="s">
        <v>129</v>
      </c>
      <c r="L521" s="125" t="s">
        <v>773</v>
      </c>
      <c r="M521" s="672" t="s">
        <v>209</v>
      </c>
      <c r="N521" s="674">
        <v>80</v>
      </c>
      <c r="O521" s="675"/>
      <c r="P521" s="98"/>
      <c r="T521" s="71"/>
      <c r="U521" s="678">
        <f>IF($N$521="","",$N$521)</f>
        <v>80</v>
      </c>
      <c r="V521" s="678">
        <f>IF($N$521="","",$N$521)</f>
        <v>80</v>
      </c>
      <c r="W521" s="678">
        <f>IF($N$521="","",$N$521)</f>
        <v>80</v>
      </c>
      <c r="X521" s="681"/>
      <c r="Y521" s="681"/>
      <c r="Z521" s="681"/>
      <c r="AA521" s="681"/>
      <c r="AB521" s="681"/>
      <c r="AC521" s="681"/>
      <c r="AD521" s="681"/>
      <c r="AE521" s="681"/>
      <c r="AF521" s="681"/>
      <c r="AG521" s="684"/>
      <c r="AH521" s="72"/>
    </row>
    <row r="522" spans="2:34" ht="39.75" customHeight="1" x14ac:dyDescent="0.25">
      <c r="B522" s="73"/>
      <c r="C522" s="717"/>
      <c r="D522" s="723"/>
      <c r="E522" s="658"/>
      <c r="F522" s="709"/>
      <c r="G522" s="691"/>
      <c r="H522" s="666"/>
      <c r="I522" s="665"/>
      <c r="J522" s="670"/>
      <c r="K522" s="104" t="s">
        <v>132</v>
      </c>
      <c r="L522" s="125" t="s">
        <v>774</v>
      </c>
      <c r="M522" s="659"/>
      <c r="N522" s="659"/>
      <c r="O522" s="676"/>
      <c r="P522" s="98"/>
      <c r="T522" s="71"/>
      <c r="U522" s="679"/>
      <c r="V522" s="679"/>
      <c r="W522" s="679"/>
      <c r="X522" s="682"/>
      <c r="Y522" s="682"/>
      <c r="Z522" s="682"/>
      <c r="AA522" s="682"/>
      <c r="AB522" s="682"/>
      <c r="AC522" s="682"/>
      <c r="AD522" s="682"/>
      <c r="AE522" s="682"/>
      <c r="AF522" s="682"/>
      <c r="AG522" s="685"/>
      <c r="AH522" s="72"/>
    </row>
    <row r="523" spans="2:34" ht="39.75" customHeight="1" x14ac:dyDescent="0.25">
      <c r="B523" s="73"/>
      <c r="C523" s="717"/>
      <c r="D523" s="723"/>
      <c r="E523" s="658"/>
      <c r="F523" s="709"/>
      <c r="G523" s="691"/>
      <c r="H523" s="666"/>
      <c r="I523" s="665"/>
      <c r="J523" s="670"/>
      <c r="K523" s="104" t="s">
        <v>134</v>
      </c>
      <c r="L523" s="125" t="s">
        <v>775</v>
      </c>
      <c r="M523" s="659"/>
      <c r="N523" s="659"/>
      <c r="O523" s="676"/>
      <c r="P523" s="98"/>
      <c r="T523" s="71"/>
      <c r="U523" s="679"/>
      <c r="V523" s="679"/>
      <c r="W523" s="679"/>
      <c r="X523" s="682"/>
      <c r="Y523" s="682"/>
      <c r="Z523" s="682"/>
      <c r="AA523" s="682"/>
      <c r="AB523" s="682"/>
      <c r="AC523" s="682"/>
      <c r="AD523" s="682"/>
      <c r="AE523" s="682"/>
      <c r="AF523" s="682"/>
      <c r="AG523" s="685"/>
      <c r="AH523" s="72"/>
    </row>
    <row r="524" spans="2:34" ht="39.75" customHeight="1" x14ac:dyDescent="0.25">
      <c r="B524" s="73"/>
      <c r="C524" s="717"/>
      <c r="D524" s="723"/>
      <c r="E524" s="658"/>
      <c r="F524" s="709"/>
      <c r="G524" s="691"/>
      <c r="H524" s="666"/>
      <c r="I524" s="665"/>
      <c r="J524" s="670"/>
      <c r="K524" s="104" t="s">
        <v>136</v>
      </c>
      <c r="L524" s="125" t="s">
        <v>776</v>
      </c>
      <c r="M524" s="659"/>
      <c r="N524" s="659"/>
      <c r="O524" s="676"/>
      <c r="P524" s="98"/>
      <c r="T524" s="71"/>
      <c r="U524" s="679"/>
      <c r="V524" s="679"/>
      <c r="W524" s="679"/>
      <c r="X524" s="682"/>
      <c r="Y524" s="682"/>
      <c r="Z524" s="682"/>
      <c r="AA524" s="682"/>
      <c r="AB524" s="682"/>
      <c r="AC524" s="682"/>
      <c r="AD524" s="682"/>
      <c r="AE524" s="682"/>
      <c r="AF524" s="682"/>
      <c r="AG524" s="685"/>
      <c r="AH524" s="72"/>
    </row>
    <row r="525" spans="2:34" ht="39.75" customHeight="1" x14ac:dyDescent="0.25">
      <c r="B525" s="73"/>
      <c r="C525" s="717"/>
      <c r="D525" s="723"/>
      <c r="E525" s="658"/>
      <c r="F525" s="709"/>
      <c r="G525" s="710"/>
      <c r="H525" s="667"/>
      <c r="I525" s="668"/>
      <c r="J525" s="671"/>
      <c r="K525" s="104" t="s">
        <v>138</v>
      </c>
      <c r="L525" s="125" t="s">
        <v>777</v>
      </c>
      <c r="M525" s="703"/>
      <c r="N525" s="703"/>
      <c r="O525" s="706"/>
      <c r="P525" s="98"/>
      <c r="T525" s="71"/>
      <c r="U525" s="679"/>
      <c r="V525" s="679"/>
      <c r="W525" s="679"/>
      <c r="X525" s="682"/>
      <c r="Y525" s="682"/>
      <c r="Z525" s="682"/>
      <c r="AA525" s="682"/>
      <c r="AB525" s="682"/>
      <c r="AC525" s="682"/>
      <c r="AD525" s="682"/>
      <c r="AE525" s="682"/>
      <c r="AF525" s="682"/>
      <c r="AG525" s="685"/>
      <c r="AH525" s="72"/>
    </row>
    <row r="526" spans="2:34" ht="39.75" customHeight="1" x14ac:dyDescent="0.25">
      <c r="B526" s="73"/>
      <c r="C526" s="717"/>
      <c r="D526" s="723"/>
      <c r="E526" s="658"/>
      <c r="F526" s="709"/>
      <c r="G526" s="714">
        <v>46</v>
      </c>
      <c r="H526" s="700" t="s">
        <v>778</v>
      </c>
      <c r="I526" s="701"/>
      <c r="J526" s="715" t="s">
        <v>779</v>
      </c>
      <c r="K526" s="104" t="s">
        <v>129</v>
      </c>
      <c r="L526" s="143" t="s">
        <v>780</v>
      </c>
      <c r="M526" s="672" t="s">
        <v>209</v>
      </c>
      <c r="N526" s="674">
        <v>80</v>
      </c>
      <c r="O526" s="675"/>
      <c r="P526" s="130"/>
      <c r="T526" s="71"/>
      <c r="U526" s="678"/>
      <c r="V526" s="681"/>
      <c r="W526" s="681"/>
      <c r="X526" s="681"/>
      <c r="Y526" s="681"/>
      <c r="Z526" s="681"/>
      <c r="AA526" s="681"/>
      <c r="AB526" s="681"/>
      <c r="AC526" s="681"/>
      <c r="AD526" s="681"/>
      <c r="AE526" s="681">
        <f>IF(N526="","",N526)</f>
        <v>80</v>
      </c>
      <c r="AF526" s="681"/>
      <c r="AG526" s="684"/>
      <c r="AH526" s="72"/>
    </row>
    <row r="527" spans="2:34" ht="39.75" customHeight="1" x14ac:dyDescent="0.25">
      <c r="B527" s="73"/>
      <c r="C527" s="717"/>
      <c r="D527" s="723"/>
      <c r="E527" s="658"/>
      <c r="F527" s="709"/>
      <c r="G527" s="691"/>
      <c r="H527" s="666"/>
      <c r="I527" s="665"/>
      <c r="J527" s="670"/>
      <c r="K527" s="104" t="s">
        <v>132</v>
      </c>
      <c r="L527" s="125" t="s">
        <v>781</v>
      </c>
      <c r="M527" s="659"/>
      <c r="N527" s="712"/>
      <c r="O527" s="676"/>
      <c r="P527" s="130"/>
      <c r="T527" s="71"/>
      <c r="U527" s="679"/>
      <c r="V527" s="682"/>
      <c r="W527" s="682"/>
      <c r="X527" s="682"/>
      <c r="Y527" s="682"/>
      <c r="Z527" s="682"/>
      <c r="AA527" s="682"/>
      <c r="AB527" s="682"/>
      <c r="AC527" s="682"/>
      <c r="AD527" s="682"/>
      <c r="AE527" s="682"/>
      <c r="AF527" s="682"/>
      <c r="AG527" s="685"/>
      <c r="AH527" s="72"/>
    </row>
    <row r="528" spans="2:34" ht="39.75" customHeight="1" x14ac:dyDescent="0.25">
      <c r="B528" s="73"/>
      <c r="C528" s="717"/>
      <c r="D528" s="723"/>
      <c r="E528" s="658"/>
      <c r="F528" s="709"/>
      <c r="G528" s="691"/>
      <c r="H528" s="666"/>
      <c r="I528" s="665"/>
      <c r="J528" s="670"/>
      <c r="K528" s="104" t="s">
        <v>134</v>
      </c>
      <c r="L528" s="125" t="s">
        <v>782</v>
      </c>
      <c r="M528" s="659"/>
      <c r="N528" s="712"/>
      <c r="O528" s="676"/>
      <c r="P528" s="130"/>
      <c r="T528" s="71"/>
      <c r="U528" s="679"/>
      <c r="V528" s="682"/>
      <c r="W528" s="682"/>
      <c r="X528" s="682"/>
      <c r="Y528" s="682"/>
      <c r="Z528" s="682"/>
      <c r="AA528" s="682"/>
      <c r="AB528" s="682"/>
      <c r="AC528" s="682"/>
      <c r="AD528" s="682"/>
      <c r="AE528" s="682"/>
      <c r="AF528" s="682"/>
      <c r="AG528" s="685"/>
      <c r="AH528" s="72"/>
    </row>
    <row r="529" spans="2:34" ht="39.75" customHeight="1" x14ac:dyDescent="0.25">
      <c r="B529" s="73"/>
      <c r="C529" s="717"/>
      <c r="D529" s="723"/>
      <c r="E529" s="658"/>
      <c r="F529" s="709"/>
      <c r="G529" s="691"/>
      <c r="H529" s="666"/>
      <c r="I529" s="665"/>
      <c r="J529" s="670"/>
      <c r="K529" s="104" t="s">
        <v>136</v>
      </c>
      <c r="L529" s="125" t="s">
        <v>783</v>
      </c>
      <c r="M529" s="659"/>
      <c r="N529" s="712"/>
      <c r="O529" s="676"/>
      <c r="P529" s="130"/>
      <c r="T529" s="71"/>
      <c r="U529" s="679"/>
      <c r="V529" s="682"/>
      <c r="W529" s="682"/>
      <c r="X529" s="682"/>
      <c r="Y529" s="682"/>
      <c r="Z529" s="682"/>
      <c r="AA529" s="682"/>
      <c r="AB529" s="682"/>
      <c r="AC529" s="682"/>
      <c r="AD529" s="682"/>
      <c r="AE529" s="682"/>
      <c r="AF529" s="682"/>
      <c r="AG529" s="685"/>
      <c r="AH529" s="72"/>
    </row>
    <row r="530" spans="2:34" ht="39.75" customHeight="1" x14ac:dyDescent="0.25">
      <c r="B530" s="73"/>
      <c r="C530" s="717"/>
      <c r="D530" s="723"/>
      <c r="E530" s="658"/>
      <c r="F530" s="709"/>
      <c r="G530" s="710"/>
      <c r="H530" s="667"/>
      <c r="I530" s="668"/>
      <c r="J530" s="671"/>
      <c r="K530" s="104" t="s">
        <v>138</v>
      </c>
      <c r="L530" s="125" t="s">
        <v>784</v>
      </c>
      <c r="M530" s="703"/>
      <c r="N530" s="740"/>
      <c r="O530" s="706"/>
      <c r="P530" s="130"/>
      <c r="T530" s="71"/>
      <c r="U530" s="679"/>
      <c r="V530" s="682"/>
      <c r="W530" s="682"/>
      <c r="X530" s="682"/>
      <c r="Y530" s="682"/>
      <c r="Z530" s="682"/>
      <c r="AA530" s="682"/>
      <c r="AB530" s="682"/>
      <c r="AC530" s="682"/>
      <c r="AD530" s="682"/>
      <c r="AE530" s="682"/>
      <c r="AF530" s="682"/>
      <c r="AG530" s="685"/>
      <c r="AH530" s="72"/>
    </row>
    <row r="531" spans="2:34" ht="39.75" customHeight="1" x14ac:dyDescent="0.25">
      <c r="B531" s="73"/>
      <c r="C531" s="717"/>
      <c r="D531" s="723"/>
      <c r="E531" s="658"/>
      <c r="F531" s="709"/>
      <c r="G531" s="714">
        <v>47</v>
      </c>
      <c r="H531" s="700" t="s">
        <v>785</v>
      </c>
      <c r="I531" s="701"/>
      <c r="J531" s="715" t="s">
        <v>786</v>
      </c>
      <c r="K531" s="104" t="s">
        <v>129</v>
      </c>
      <c r="L531" s="125" t="s">
        <v>787</v>
      </c>
      <c r="M531" s="672" t="s">
        <v>209</v>
      </c>
      <c r="N531" s="674">
        <v>40</v>
      </c>
      <c r="O531" s="675"/>
      <c r="P531" s="98"/>
      <c r="T531" s="71"/>
      <c r="U531" s="678"/>
      <c r="V531" s="678">
        <f>IF($N$531="","",$N$531)</f>
        <v>40</v>
      </c>
      <c r="W531" s="678">
        <f>IF($N$531="","",$N$531)</f>
        <v>40</v>
      </c>
      <c r="X531" s="681"/>
      <c r="Y531" s="681"/>
      <c r="Z531" s="681"/>
      <c r="AA531" s="681"/>
      <c r="AB531" s="681"/>
      <c r="AC531" s="681"/>
      <c r="AD531" s="681"/>
      <c r="AE531" s="681"/>
      <c r="AF531" s="681"/>
      <c r="AG531" s="684"/>
      <c r="AH531" s="72"/>
    </row>
    <row r="532" spans="2:34" ht="39.75" customHeight="1" x14ac:dyDescent="0.25">
      <c r="B532" s="73"/>
      <c r="C532" s="717"/>
      <c r="D532" s="723"/>
      <c r="E532" s="658"/>
      <c r="F532" s="709"/>
      <c r="G532" s="691"/>
      <c r="H532" s="666"/>
      <c r="I532" s="665"/>
      <c r="J532" s="670"/>
      <c r="K532" s="104" t="s">
        <v>132</v>
      </c>
      <c r="L532" s="125" t="s">
        <v>788</v>
      </c>
      <c r="M532" s="659"/>
      <c r="N532" s="659"/>
      <c r="O532" s="676"/>
      <c r="P532" s="98"/>
      <c r="T532" s="71"/>
      <c r="U532" s="679"/>
      <c r="V532" s="679"/>
      <c r="W532" s="679"/>
      <c r="X532" s="682"/>
      <c r="Y532" s="682"/>
      <c r="Z532" s="682"/>
      <c r="AA532" s="682"/>
      <c r="AB532" s="682"/>
      <c r="AC532" s="682"/>
      <c r="AD532" s="682"/>
      <c r="AE532" s="682"/>
      <c r="AF532" s="682"/>
      <c r="AG532" s="685"/>
      <c r="AH532" s="72"/>
    </row>
    <row r="533" spans="2:34" ht="39.75" customHeight="1" x14ac:dyDescent="0.25">
      <c r="B533" s="73"/>
      <c r="C533" s="717"/>
      <c r="D533" s="723"/>
      <c r="E533" s="658"/>
      <c r="F533" s="709"/>
      <c r="G533" s="691"/>
      <c r="H533" s="666"/>
      <c r="I533" s="665"/>
      <c r="J533" s="670"/>
      <c r="K533" s="104" t="s">
        <v>134</v>
      </c>
      <c r="L533" s="125" t="s">
        <v>789</v>
      </c>
      <c r="M533" s="659"/>
      <c r="N533" s="659"/>
      <c r="O533" s="676"/>
      <c r="P533" s="98"/>
      <c r="T533" s="71"/>
      <c r="U533" s="679"/>
      <c r="V533" s="679"/>
      <c r="W533" s="679"/>
      <c r="X533" s="682"/>
      <c r="Y533" s="682"/>
      <c r="Z533" s="682"/>
      <c r="AA533" s="682"/>
      <c r="AB533" s="682"/>
      <c r="AC533" s="682"/>
      <c r="AD533" s="682"/>
      <c r="AE533" s="682"/>
      <c r="AF533" s="682"/>
      <c r="AG533" s="685"/>
      <c r="AH533" s="72"/>
    </row>
    <row r="534" spans="2:34" ht="39.75" customHeight="1" x14ac:dyDescent="0.25">
      <c r="B534" s="73"/>
      <c r="C534" s="717"/>
      <c r="D534" s="723"/>
      <c r="E534" s="658"/>
      <c r="F534" s="709"/>
      <c r="G534" s="691"/>
      <c r="H534" s="666"/>
      <c r="I534" s="665"/>
      <c r="J534" s="670"/>
      <c r="K534" s="104" t="s">
        <v>136</v>
      </c>
      <c r="L534" s="125" t="s">
        <v>790</v>
      </c>
      <c r="M534" s="659"/>
      <c r="N534" s="659"/>
      <c r="O534" s="676"/>
      <c r="P534" s="98"/>
      <c r="T534" s="71"/>
      <c r="U534" s="679"/>
      <c r="V534" s="679"/>
      <c r="W534" s="679"/>
      <c r="X534" s="682"/>
      <c r="Y534" s="682"/>
      <c r="Z534" s="682"/>
      <c r="AA534" s="682"/>
      <c r="AB534" s="682"/>
      <c r="AC534" s="682"/>
      <c r="AD534" s="682"/>
      <c r="AE534" s="682"/>
      <c r="AF534" s="682"/>
      <c r="AG534" s="685"/>
      <c r="AH534" s="72"/>
    </row>
    <row r="535" spans="2:34" ht="39.75" customHeight="1" x14ac:dyDescent="0.25">
      <c r="B535" s="73"/>
      <c r="C535" s="717"/>
      <c r="D535" s="723"/>
      <c r="E535" s="658"/>
      <c r="F535" s="709"/>
      <c r="G535" s="710"/>
      <c r="H535" s="667"/>
      <c r="I535" s="668"/>
      <c r="J535" s="671"/>
      <c r="K535" s="104" t="s">
        <v>138</v>
      </c>
      <c r="L535" s="125" t="s">
        <v>791</v>
      </c>
      <c r="M535" s="703"/>
      <c r="N535" s="703"/>
      <c r="O535" s="706"/>
      <c r="P535" s="98"/>
      <c r="T535" s="71"/>
      <c r="U535" s="679"/>
      <c r="V535" s="679"/>
      <c r="W535" s="679"/>
      <c r="X535" s="682"/>
      <c r="Y535" s="682"/>
      <c r="Z535" s="682"/>
      <c r="AA535" s="682"/>
      <c r="AB535" s="682"/>
      <c r="AC535" s="682"/>
      <c r="AD535" s="682"/>
      <c r="AE535" s="682"/>
      <c r="AF535" s="682"/>
      <c r="AG535" s="685"/>
      <c r="AH535" s="72"/>
    </row>
    <row r="536" spans="2:34" ht="39.75" customHeight="1" x14ac:dyDescent="0.25">
      <c r="B536" s="73"/>
      <c r="C536" s="717"/>
      <c r="D536" s="723"/>
      <c r="E536" s="658"/>
      <c r="F536" s="709"/>
      <c r="G536" s="714">
        <v>48</v>
      </c>
      <c r="H536" s="700" t="s">
        <v>792</v>
      </c>
      <c r="I536" s="701"/>
      <c r="J536" s="715" t="s">
        <v>793</v>
      </c>
      <c r="K536" s="104" t="s">
        <v>129</v>
      </c>
      <c r="L536" s="158" t="s">
        <v>794</v>
      </c>
      <c r="M536" s="672" t="s">
        <v>209</v>
      </c>
      <c r="N536" s="674">
        <v>100</v>
      </c>
      <c r="O536" s="675"/>
      <c r="P536" s="98"/>
      <c r="T536" s="71"/>
      <c r="U536" s="678"/>
      <c r="V536" s="681"/>
      <c r="W536" s="681"/>
      <c r="X536" s="681"/>
      <c r="Y536" s="681"/>
      <c r="Z536" s="681"/>
      <c r="AA536" s="681"/>
      <c r="AB536" s="681"/>
      <c r="AC536" s="681"/>
      <c r="AD536" s="681"/>
      <c r="AE536" s="681"/>
      <c r="AF536" s="681"/>
      <c r="AG536" s="678">
        <f>IF($N$536="","",$N$536)</f>
        <v>100</v>
      </c>
      <c r="AH536" s="72"/>
    </row>
    <row r="537" spans="2:34" ht="39.75" customHeight="1" x14ac:dyDescent="0.25">
      <c r="B537" s="73"/>
      <c r="C537" s="717"/>
      <c r="D537" s="723"/>
      <c r="E537" s="658"/>
      <c r="F537" s="709"/>
      <c r="G537" s="691"/>
      <c r="H537" s="666"/>
      <c r="I537" s="665"/>
      <c r="J537" s="670"/>
      <c r="K537" s="104" t="s">
        <v>132</v>
      </c>
      <c r="L537" s="158" t="s">
        <v>795</v>
      </c>
      <c r="M537" s="659"/>
      <c r="N537" s="659"/>
      <c r="O537" s="676"/>
      <c r="P537" s="98"/>
      <c r="T537" s="71"/>
      <c r="U537" s="679"/>
      <c r="V537" s="682"/>
      <c r="W537" s="682"/>
      <c r="X537" s="682"/>
      <c r="Y537" s="682"/>
      <c r="Z537" s="682"/>
      <c r="AA537" s="682"/>
      <c r="AB537" s="682"/>
      <c r="AC537" s="682"/>
      <c r="AD537" s="682"/>
      <c r="AE537" s="682"/>
      <c r="AF537" s="682"/>
      <c r="AG537" s="679"/>
      <c r="AH537" s="72"/>
    </row>
    <row r="538" spans="2:34" ht="39.75" customHeight="1" x14ac:dyDescent="0.25">
      <c r="B538" s="73"/>
      <c r="C538" s="717"/>
      <c r="D538" s="723"/>
      <c r="E538" s="658"/>
      <c r="F538" s="709"/>
      <c r="G538" s="691"/>
      <c r="H538" s="666"/>
      <c r="I538" s="665"/>
      <c r="J538" s="670"/>
      <c r="K538" s="104" t="s">
        <v>134</v>
      </c>
      <c r="L538" s="158" t="s">
        <v>796</v>
      </c>
      <c r="M538" s="659"/>
      <c r="N538" s="659"/>
      <c r="O538" s="676"/>
      <c r="P538" s="98"/>
      <c r="T538" s="71"/>
      <c r="U538" s="679"/>
      <c r="V538" s="682"/>
      <c r="W538" s="682"/>
      <c r="X538" s="682"/>
      <c r="Y538" s="682"/>
      <c r="Z538" s="682"/>
      <c r="AA538" s="682"/>
      <c r="AB538" s="682"/>
      <c r="AC538" s="682"/>
      <c r="AD538" s="682"/>
      <c r="AE538" s="682"/>
      <c r="AF538" s="682"/>
      <c r="AG538" s="679"/>
      <c r="AH538" s="72"/>
    </row>
    <row r="539" spans="2:34" ht="39.75" customHeight="1" x14ac:dyDescent="0.25">
      <c r="B539" s="73"/>
      <c r="C539" s="717"/>
      <c r="D539" s="723"/>
      <c r="E539" s="658"/>
      <c r="F539" s="709"/>
      <c r="G539" s="691"/>
      <c r="H539" s="666"/>
      <c r="I539" s="665"/>
      <c r="J539" s="670"/>
      <c r="K539" s="104" t="s">
        <v>136</v>
      </c>
      <c r="L539" s="158" t="s">
        <v>797</v>
      </c>
      <c r="M539" s="659"/>
      <c r="N539" s="659"/>
      <c r="O539" s="676"/>
      <c r="P539" s="98"/>
      <c r="T539" s="71"/>
      <c r="U539" s="679"/>
      <c r="V539" s="682"/>
      <c r="W539" s="682"/>
      <c r="X539" s="682"/>
      <c r="Y539" s="682"/>
      <c r="Z539" s="682"/>
      <c r="AA539" s="682"/>
      <c r="AB539" s="682"/>
      <c r="AC539" s="682"/>
      <c r="AD539" s="682"/>
      <c r="AE539" s="682"/>
      <c r="AF539" s="682"/>
      <c r="AG539" s="679"/>
      <c r="AH539" s="72"/>
    </row>
    <row r="540" spans="2:34" ht="39.75" customHeight="1" x14ac:dyDescent="0.25">
      <c r="B540" s="73"/>
      <c r="C540" s="717"/>
      <c r="D540" s="723"/>
      <c r="E540" s="658"/>
      <c r="F540" s="709"/>
      <c r="G540" s="710"/>
      <c r="H540" s="667"/>
      <c r="I540" s="668"/>
      <c r="J540" s="671"/>
      <c r="K540" s="104" t="s">
        <v>138</v>
      </c>
      <c r="L540" s="158" t="s">
        <v>798</v>
      </c>
      <c r="M540" s="703"/>
      <c r="N540" s="703"/>
      <c r="O540" s="706"/>
      <c r="P540" s="98"/>
      <c r="T540" s="71"/>
      <c r="U540" s="679"/>
      <c r="V540" s="682"/>
      <c r="W540" s="682"/>
      <c r="X540" s="682"/>
      <c r="Y540" s="682"/>
      <c r="Z540" s="682"/>
      <c r="AA540" s="682"/>
      <c r="AB540" s="682"/>
      <c r="AC540" s="682"/>
      <c r="AD540" s="682"/>
      <c r="AE540" s="682"/>
      <c r="AF540" s="682"/>
      <c r="AG540" s="679"/>
      <c r="AH540" s="72"/>
    </row>
    <row r="541" spans="2:34" ht="39.75" customHeight="1" x14ac:dyDescent="0.25">
      <c r="B541" s="73"/>
      <c r="C541" s="717"/>
      <c r="D541" s="723"/>
      <c r="E541" s="658"/>
      <c r="F541" s="709"/>
      <c r="G541" s="714">
        <v>49</v>
      </c>
      <c r="H541" s="700" t="s">
        <v>799</v>
      </c>
      <c r="I541" s="701"/>
      <c r="J541" s="715" t="s">
        <v>800</v>
      </c>
      <c r="K541" s="104" t="s">
        <v>129</v>
      </c>
      <c r="L541" s="158" t="s">
        <v>801</v>
      </c>
      <c r="M541" s="672" t="s">
        <v>209</v>
      </c>
      <c r="N541" s="674">
        <v>80</v>
      </c>
      <c r="O541" s="675"/>
      <c r="P541" s="98"/>
      <c r="T541" s="71"/>
      <c r="U541" s="678"/>
      <c r="V541" s="681"/>
      <c r="W541" s="681"/>
      <c r="X541" s="681"/>
      <c r="Y541" s="681"/>
      <c r="Z541" s="681"/>
      <c r="AA541" s="681"/>
      <c r="AB541" s="681"/>
      <c r="AC541" s="681"/>
      <c r="AD541" s="681"/>
      <c r="AE541" s="678">
        <f>IF($N$541="","",$N$541)</f>
        <v>80</v>
      </c>
      <c r="AF541" s="678">
        <f>IF($N$541="","",$N$541)</f>
        <v>80</v>
      </c>
      <c r="AG541" s="678"/>
      <c r="AH541" s="72"/>
    </row>
    <row r="542" spans="2:34" ht="39.75" customHeight="1" x14ac:dyDescent="0.25">
      <c r="B542" s="73"/>
      <c r="C542" s="717"/>
      <c r="D542" s="723"/>
      <c r="E542" s="658"/>
      <c r="F542" s="709"/>
      <c r="G542" s="691"/>
      <c r="H542" s="666"/>
      <c r="I542" s="665"/>
      <c r="J542" s="670"/>
      <c r="K542" s="104" t="s">
        <v>132</v>
      </c>
      <c r="L542" s="158" t="s">
        <v>802</v>
      </c>
      <c r="M542" s="659"/>
      <c r="N542" s="659"/>
      <c r="O542" s="676"/>
      <c r="P542" s="98"/>
      <c r="T542" s="71"/>
      <c r="U542" s="679"/>
      <c r="V542" s="682"/>
      <c r="W542" s="682"/>
      <c r="X542" s="682"/>
      <c r="Y542" s="682"/>
      <c r="Z542" s="682"/>
      <c r="AA542" s="682"/>
      <c r="AB542" s="682"/>
      <c r="AC542" s="682"/>
      <c r="AD542" s="682"/>
      <c r="AE542" s="679"/>
      <c r="AF542" s="679"/>
      <c r="AG542" s="679"/>
      <c r="AH542" s="72"/>
    </row>
    <row r="543" spans="2:34" ht="39.75" customHeight="1" x14ac:dyDescent="0.25">
      <c r="B543" s="73"/>
      <c r="C543" s="717"/>
      <c r="D543" s="723"/>
      <c r="E543" s="658"/>
      <c r="F543" s="709"/>
      <c r="G543" s="691"/>
      <c r="H543" s="666"/>
      <c r="I543" s="665"/>
      <c r="J543" s="670"/>
      <c r="K543" s="104" t="s">
        <v>134</v>
      </c>
      <c r="L543" s="158" t="s">
        <v>803</v>
      </c>
      <c r="M543" s="659"/>
      <c r="N543" s="659"/>
      <c r="O543" s="676"/>
      <c r="P543" s="98"/>
      <c r="T543" s="71"/>
      <c r="U543" s="679"/>
      <c r="V543" s="682"/>
      <c r="W543" s="682"/>
      <c r="X543" s="682"/>
      <c r="Y543" s="682"/>
      <c r="Z543" s="682"/>
      <c r="AA543" s="682"/>
      <c r="AB543" s="682"/>
      <c r="AC543" s="682"/>
      <c r="AD543" s="682"/>
      <c r="AE543" s="679"/>
      <c r="AF543" s="679"/>
      <c r="AG543" s="679"/>
      <c r="AH543" s="72"/>
    </row>
    <row r="544" spans="2:34" ht="39.75" customHeight="1" x14ac:dyDescent="0.25">
      <c r="B544" s="73"/>
      <c r="C544" s="717"/>
      <c r="D544" s="723"/>
      <c r="E544" s="658"/>
      <c r="F544" s="709"/>
      <c r="G544" s="691"/>
      <c r="H544" s="666"/>
      <c r="I544" s="665"/>
      <c r="J544" s="670"/>
      <c r="K544" s="104" t="s">
        <v>136</v>
      </c>
      <c r="L544" s="158" t="s">
        <v>804</v>
      </c>
      <c r="M544" s="659"/>
      <c r="N544" s="659"/>
      <c r="O544" s="676"/>
      <c r="P544" s="98"/>
      <c r="T544" s="71"/>
      <c r="U544" s="679"/>
      <c r="V544" s="682"/>
      <c r="W544" s="682"/>
      <c r="X544" s="682"/>
      <c r="Y544" s="682"/>
      <c r="Z544" s="682"/>
      <c r="AA544" s="682"/>
      <c r="AB544" s="682"/>
      <c r="AC544" s="682"/>
      <c r="AD544" s="682"/>
      <c r="AE544" s="679"/>
      <c r="AF544" s="679"/>
      <c r="AG544" s="679"/>
      <c r="AH544" s="72"/>
    </row>
    <row r="545" spans="2:34" ht="39.75" customHeight="1" x14ac:dyDescent="0.25">
      <c r="B545" s="73"/>
      <c r="C545" s="717"/>
      <c r="D545" s="723"/>
      <c r="E545" s="658"/>
      <c r="F545" s="709"/>
      <c r="G545" s="710"/>
      <c r="H545" s="667"/>
      <c r="I545" s="668"/>
      <c r="J545" s="671"/>
      <c r="K545" s="104" t="s">
        <v>138</v>
      </c>
      <c r="L545" s="158" t="s">
        <v>805</v>
      </c>
      <c r="M545" s="703"/>
      <c r="N545" s="703"/>
      <c r="O545" s="706"/>
      <c r="P545" s="98"/>
      <c r="T545" s="71"/>
      <c r="U545" s="679"/>
      <c r="V545" s="682"/>
      <c r="W545" s="682"/>
      <c r="X545" s="682"/>
      <c r="Y545" s="682"/>
      <c r="Z545" s="682"/>
      <c r="AA545" s="682"/>
      <c r="AB545" s="682"/>
      <c r="AC545" s="682"/>
      <c r="AD545" s="682"/>
      <c r="AE545" s="679"/>
      <c r="AF545" s="679"/>
      <c r="AG545" s="679"/>
      <c r="AH545" s="72"/>
    </row>
    <row r="546" spans="2:34" ht="39.75" customHeight="1" x14ac:dyDescent="0.25">
      <c r="B546" s="73"/>
      <c r="C546" s="717"/>
      <c r="D546" s="723"/>
      <c r="E546" s="658"/>
      <c r="F546" s="709"/>
      <c r="G546" s="714">
        <v>50</v>
      </c>
      <c r="H546" s="700" t="s">
        <v>806</v>
      </c>
      <c r="I546" s="701"/>
      <c r="J546" s="715" t="s">
        <v>807</v>
      </c>
      <c r="K546" s="104" t="s">
        <v>129</v>
      </c>
      <c r="L546" s="126" t="s">
        <v>808</v>
      </c>
      <c r="M546" s="672" t="s">
        <v>209</v>
      </c>
      <c r="N546" s="674">
        <v>100</v>
      </c>
      <c r="O546" s="675"/>
      <c r="P546" s="98"/>
      <c r="T546" s="71"/>
      <c r="U546" s="678"/>
      <c r="V546" s="681"/>
      <c r="W546" s="681"/>
      <c r="X546" s="681"/>
      <c r="Y546" s="681"/>
      <c r="Z546" s="681"/>
      <c r="AA546" s="681"/>
      <c r="AB546" s="681"/>
      <c r="AC546" s="681"/>
      <c r="AD546" s="681"/>
      <c r="AE546" s="678">
        <f>IF($N$546="","",$N$546)</f>
        <v>100</v>
      </c>
      <c r="AF546" s="681"/>
      <c r="AG546" s="678">
        <f>IF($N$546="","",$N$546)</f>
        <v>100</v>
      </c>
      <c r="AH546" s="72"/>
    </row>
    <row r="547" spans="2:34" ht="39.75" customHeight="1" x14ac:dyDescent="0.25">
      <c r="B547" s="73"/>
      <c r="C547" s="717"/>
      <c r="D547" s="723"/>
      <c r="E547" s="659"/>
      <c r="F547" s="660"/>
      <c r="G547" s="691"/>
      <c r="H547" s="666"/>
      <c r="I547" s="665"/>
      <c r="J547" s="670"/>
      <c r="K547" s="104" t="s">
        <v>132</v>
      </c>
      <c r="L547" s="125" t="s">
        <v>809</v>
      </c>
      <c r="M547" s="659"/>
      <c r="N547" s="659"/>
      <c r="O547" s="676"/>
      <c r="P547" s="98"/>
      <c r="T547" s="71"/>
      <c r="U547" s="679"/>
      <c r="V547" s="682"/>
      <c r="W547" s="682"/>
      <c r="X547" s="682"/>
      <c r="Y547" s="682"/>
      <c r="Z547" s="682"/>
      <c r="AA547" s="682"/>
      <c r="AB547" s="682"/>
      <c r="AC547" s="682"/>
      <c r="AD547" s="682"/>
      <c r="AE547" s="679"/>
      <c r="AF547" s="682"/>
      <c r="AG547" s="679"/>
      <c r="AH547" s="72"/>
    </row>
    <row r="548" spans="2:34" ht="39.75" customHeight="1" x14ac:dyDescent="0.25">
      <c r="B548" s="73"/>
      <c r="C548" s="717"/>
      <c r="D548" s="723"/>
      <c r="E548" s="659"/>
      <c r="F548" s="660"/>
      <c r="G548" s="691"/>
      <c r="H548" s="666"/>
      <c r="I548" s="665"/>
      <c r="J548" s="670"/>
      <c r="K548" s="104" t="s">
        <v>134</v>
      </c>
      <c r="L548" s="125" t="s">
        <v>810</v>
      </c>
      <c r="M548" s="659"/>
      <c r="N548" s="659"/>
      <c r="O548" s="676"/>
      <c r="P548" s="98"/>
      <c r="T548" s="71"/>
      <c r="U548" s="679"/>
      <c r="V548" s="682"/>
      <c r="W548" s="682"/>
      <c r="X548" s="682"/>
      <c r="Y548" s="682"/>
      <c r="Z548" s="682"/>
      <c r="AA548" s="682"/>
      <c r="AB548" s="682"/>
      <c r="AC548" s="682"/>
      <c r="AD548" s="682"/>
      <c r="AE548" s="679"/>
      <c r="AF548" s="682"/>
      <c r="AG548" s="679"/>
      <c r="AH548" s="72"/>
    </row>
    <row r="549" spans="2:34" ht="39.75" customHeight="1" x14ac:dyDescent="0.25">
      <c r="B549" s="73"/>
      <c r="C549" s="717"/>
      <c r="D549" s="723"/>
      <c r="E549" s="659"/>
      <c r="F549" s="660"/>
      <c r="G549" s="691"/>
      <c r="H549" s="666"/>
      <c r="I549" s="665"/>
      <c r="J549" s="670"/>
      <c r="K549" s="104" t="s">
        <v>136</v>
      </c>
      <c r="L549" s="125" t="s">
        <v>811</v>
      </c>
      <c r="M549" s="659"/>
      <c r="N549" s="659"/>
      <c r="O549" s="676"/>
      <c r="P549" s="98"/>
      <c r="T549" s="71"/>
      <c r="U549" s="679"/>
      <c r="V549" s="682"/>
      <c r="W549" s="682"/>
      <c r="X549" s="682"/>
      <c r="Y549" s="682"/>
      <c r="Z549" s="682"/>
      <c r="AA549" s="682"/>
      <c r="AB549" s="682"/>
      <c r="AC549" s="682"/>
      <c r="AD549" s="682"/>
      <c r="AE549" s="679"/>
      <c r="AF549" s="682"/>
      <c r="AG549" s="679"/>
      <c r="AH549" s="72"/>
    </row>
    <row r="550" spans="2:34" ht="39.75" customHeight="1" x14ac:dyDescent="0.25">
      <c r="B550" s="73"/>
      <c r="C550" s="717"/>
      <c r="D550" s="723"/>
      <c r="E550" s="673"/>
      <c r="F550" s="689"/>
      <c r="G550" s="692"/>
      <c r="H550" s="695"/>
      <c r="I550" s="696"/>
      <c r="J550" s="698"/>
      <c r="K550" s="109" t="s">
        <v>138</v>
      </c>
      <c r="L550" s="128" t="s">
        <v>812</v>
      </c>
      <c r="M550" s="673"/>
      <c r="N550" s="673"/>
      <c r="O550" s="677"/>
      <c r="P550" s="98"/>
      <c r="T550" s="71"/>
      <c r="U550" s="679"/>
      <c r="V550" s="682"/>
      <c r="W550" s="682"/>
      <c r="X550" s="682"/>
      <c r="Y550" s="682"/>
      <c r="Z550" s="682"/>
      <c r="AA550" s="682"/>
      <c r="AB550" s="682"/>
      <c r="AC550" s="682"/>
      <c r="AD550" s="682"/>
      <c r="AE550" s="679"/>
      <c r="AF550" s="682"/>
      <c r="AG550" s="679"/>
      <c r="AH550" s="72"/>
    </row>
    <row r="551" spans="2:34" ht="39.75" customHeight="1" x14ac:dyDescent="0.25">
      <c r="B551" s="73"/>
      <c r="C551" s="717"/>
      <c r="D551" s="723"/>
      <c r="E551" s="687" t="s">
        <v>813</v>
      </c>
      <c r="F551" s="707">
        <f>IF(SUM(N551:N595)=0,"",AVERAGE(N551:N595))</f>
        <v>95.555555555555557</v>
      </c>
      <c r="G551" s="690">
        <v>51</v>
      </c>
      <c r="H551" s="693" t="s">
        <v>814</v>
      </c>
      <c r="I551" s="694"/>
      <c r="J551" s="697" t="s">
        <v>815</v>
      </c>
      <c r="K551" s="111" t="s">
        <v>129</v>
      </c>
      <c r="L551" s="134" t="s">
        <v>816</v>
      </c>
      <c r="M551" s="711" t="s">
        <v>379</v>
      </c>
      <c r="N551" s="712">
        <v>100</v>
      </c>
      <c r="O551" s="713"/>
      <c r="P551" s="98"/>
      <c r="T551" s="71"/>
      <c r="U551" s="678"/>
      <c r="V551" s="678">
        <f>IF($N$551="","",$N$551)</f>
        <v>100</v>
      </c>
      <c r="W551" s="678">
        <f t="shared" ref="W551:AA551" si="7">IF($N$551="","",$N$551)</f>
        <v>100</v>
      </c>
      <c r="X551" s="678">
        <f t="shared" si="7"/>
        <v>100</v>
      </c>
      <c r="Y551" s="678">
        <f t="shared" si="7"/>
        <v>100</v>
      </c>
      <c r="Z551" s="678">
        <f t="shared" si="7"/>
        <v>100</v>
      </c>
      <c r="AA551" s="678">
        <f t="shared" si="7"/>
        <v>100</v>
      </c>
      <c r="AB551" s="681"/>
      <c r="AC551" s="681"/>
      <c r="AD551" s="681"/>
      <c r="AE551" s="681"/>
      <c r="AF551" s="681"/>
      <c r="AG551" s="684"/>
      <c r="AH551" s="72"/>
    </row>
    <row r="552" spans="2:34" ht="39.75" customHeight="1" x14ac:dyDescent="0.25">
      <c r="B552" s="73"/>
      <c r="C552" s="717"/>
      <c r="D552" s="723"/>
      <c r="E552" s="658"/>
      <c r="F552" s="708"/>
      <c r="G552" s="691"/>
      <c r="H552" s="666"/>
      <c r="I552" s="665"/>
      <c r="J552" s="670"/>
      <c r="K552" s="104" t="s">
        <v>132</v>
      </c>
      <c r="L552" s="125" t="s">
        <v>817</v>
      </c>
      <c r="M552" s="659"/>
      <c r="N552" s="659"/>
      <c r="O552" s="676"/>
      <c r="P552" s="98"/>
      <c r="T552" s="71"/>
      <c r="U552" s="679"/>
      <c r="V552" s="679"/>
      <c r="W552" s="679"/>
      <c r="X552" s="679"/>
      <c r="Y552" s="679"/>
      <c r="Z552" s="679"/>
      <c r="AA552" s="679"/>
      <c r="AB552" s="682"/>
      <c r="AC552" s="682"/>
      <c r="AD552" s="682"/>
      <c r="AE552" s="682"/>
      <c r="AF552" s="682"/>
      <c r="AG552" s="685"/>
      <c r="AH552" s="72"/>
    </row>
    <row r="553" spans="2:34" ht="39.75" customHeight="1" x14ac:dyDescent="0.25">
      <c r="B553" s="73"/>
      <c r="C553" s="717"/>
      <c r="D553" s="723"/>
      <c r="E553" s="658"/>
      <c r="F553" s="708"/>
      <c r="G553" s="691"/>
      <c r="H553" s="666"/>
      <c r="I553" s="665"/>
      <c r="J553" s="670"/>
      <c r="K553" s="104" t="s">
        <v>134</v>
      </c>
      <c r="L553" s="125" t="s">
        <v>818</v>
      </c>
      <c r="M553" s="659"/>
      <c r="N553" s="659"/>
      <c r="O553" s="676"/>
      <c r="P553" s="98"/>
      <c r="T553" s="71"/>
      <c r="U553" s="679"/>
      <c r="V553" s="679"/>
      <c r="W553" s="679"/>
      <c r="X553" s="679"/>
      <c r="Y553" s="679"/>
      <c r="Z553" s="679"/>
      <c r="AA553" s="679"/>
      <c r="AB553" s="682"/>
      <c r="AC553" s="682"/>
      <c r="AD553" s="682"/>
      <c r="AE553" s="682"/>
      <c r="AF553" s="682"/>
      <c r="AG553" s="685"/>
      <c r="AH553" s="72"/>
    </row>
    <row r="554" spans="2:34" ht="39.75" customHeight="1" x14ac:dyDescent="0.25">
      <c r="B554" s="73"/>
      <c r="C554" s="717"/>
      <c r="D554" s="723"/>
      <c r="E554" s="658"/>
      <c r="F554" s="708"/>
      <c r="G554" s="691"/>
      <c r="H554" s="666"/>
      <c r="I554" s="665"/>
      <c r="J554" s="670"/>
      <c r="K554" s="104" t="s">
        <v>136</v>
      </c>
      <c r="L554" s="125" t="s">
        <v>819</v>
      </c>
      <c r="M554" s="659"/>
      <c r="N554" s="659"/>
      <c r="O554" s="676"/>
      <c r="P554" s="98"/>
      <c r="T554" s="71"/>
      <c r="U554" s="679"/>
      <c r="V554" s="679"/>
      <c r="W554" s="679"/>
      <c r="X554" s="679"/>
      <c r="Y554" s="679"/>
      <c r="Z554" s="679"/>
      <c r="AA554" s="679"/>
      <c r="AB554" s="682"/>
      <c r="AC554" s="682"/>
      <c r="AD554" s="682"/>
      <c r="AE554" s="682"/>
      <c r="AF554" s="682"/>
      <c r="AG554" s="685"/>
      <c r="AH554" s="72"/>
    </row>
    <row r="555" spans="2:34" ht="39.75" customHeight="1" x14ac:dyDescent="0.25">
      <c r="B555" s="73"/>
      <c r="C555" s="717"/>
      <c r="D555" s="723"/>
      <c r="E555" s="658"/>
      <c r="F555" s="708"/>
      <c r="G555" s="710"/>
      <c r="H555" s="667"/>
      <c r="I555" s="668"/>
      <c r="J555" s="671"/>
      <c r="K555" s="104" t="s">
        <v>138</v>
      </c>
      <c r="L555" s="125" t="s">
        <v>820</v>
      </c>
      <c r="M555" s="703"/>
      <c r="N555" s="703"/>
      <c r="O555" s="706"/>
      <c r="P555" s="98"/>
      <c r="T555" s="71"/>
      <c r="U555" s="679"/>
      <c r="V555" s="679"/>
      <c r="W555" s="679"/>
      <c r="X555" s="679"/>
      <c r="Y555" s="679"/>
      <c r="Z555" s="679"/>
      <c r="AA555" s="679"/>
      <c r="AB555" s="682"/>
      <c r="AC555" s="682"/>
      <c r="AD555" s="682"/>
      <c r="AE555" s="682"/>
      <c r="AF555" s="682"/>
      <c r="AG555" s="685"/>
      <c r="AH555" s="72"/>
    </row>
    <row r="556" spans="2:34" ht="35.1" customHeight="1" x14ac:dyDescent="0.25">
      <c r="B556" s="73"/>
      <c r="C556" s="717"/>
      <c r="D556" s="723"/>
      <c r="E556" s="658"/>
      <c r="F556" s="709"/>
      <c r="G556" s="734"/>
      <c r="H556" s="714" t="s">
        <v>821</v>
      </c>
      <c r="I556" s="737" t="s">
        <v>822</v>
      </c>
      <c r="J556" s="715" t="s">
        <v>500</v>
      </c>
      <c r="K556" s="104" t="s">
        <v>129</v>
      </c>
      <c r="L556" s="159" t="s">
        <v>823</v>
      </c>
      <c r="M556" s="672" t="s">
        <v>379</v>
      </c>
      <c r="N556" s="674">
        <v>90</v>
      </c>
      <c r="O556" s="675"/>
      <c r="P556" s="98"/>
      <c r="T556" s="71"/>
      <c r="U556" s="678"/>
      <c r="V556" s="681"/>
      <c r="W556" s="681"/>
      <c r="X556" s="681"/>
      <c r="Y556" s="681"/>
      <c r="Z556" s="681"/>
      <c r="AA556" s="681"/>
      <c r="AB556" s="681"/>
      <c r="AC556" s="681"/>
      <c r="AD556" s="681"/>
      <c r="AE556" s="681">
        <f>IF(N556="","",N556)</f>
        <v>90</v>
      </c>
      <c r="AF556" s="681"/>
      <c r="AG556" s="684"/>
      <c r="AH556" s="72"/>
    </row>
    <row r="557" spans="2:34" ht="35.1" customHeight="1" x14ac:dyDescent="0.25">
      <c r="B557" s="73"/>
      <c r="C557" s="717"/>
      <c r="D557" s="723"/>
      <c r="E557" s="658"/>
      <c r="F557" s="709"/>
      <c r="G557" s="735"/>
      <c r="H557" s="691"/>
      <c r="I557" s="738"/>
      <c r="J557" s="670"/>
      <c r="K557" s="104" t="s">
        <v>132</v>
      </c>
      <c r="L557" s="159" t="s">
        <v>824</v>
      </c>
      <c r="M557" s="659"/>
      <c r="N557" s="659"/>
      <c r="O557" s="676"/>
      <c r="P557" s="98"/>
      <c r="T557" s="71"/>
      <c r="U557" s="679"/>
      <c r="V557" s="682"/>
      <c r="W557" s="682"/>
      <c r="X557" s="682"/>
      <c r="Y557" s="682"/>
      <c r="Z557" s="682"/>
      <c r="AA557" s="682"/>
      <c r="AB557" s="682"/>
      <c r="AC557" s="682"/>
      <c r="AD557" s="682"/>
      <c r="AE557" s="682"/>
      <c r="AF557" s="682"/>
      <c r="AG557" s="685"/>
      <c r="AH557" s="72"/>
    </row>
    <row r="558" spans="2:34" ht="35.1" customHeight="1" x14ac:dyDescent="0.25">
      <c r="B558" s="73"/>
      <c r="C558" s="717"/>
      <c r="D558" s="723"/>
      <c r="E558" s="658"/>
      <c r="F558" s="709"/>
      <c r="G558" s="735"/>
      <c r="H558" s="691"/>
      <c r="I558" s="738"/>
      <c r="J558" s="670"/>
      <c r="K558" s="104" t="s">
        <v>134</v>
      </c>
      <c r="L558" s="159" t="s">
        <v>825</v>
      </c>
      <c r="M558" s="659"/>
      <c r="N558" s="659"/>
      <c r="O558" s="676"/>
      <c r="P558" s="98"/>
      <c r="T558" s="71"/>
      <c r="U558" s="679"/>
      <c r="V558" s="682"/>
      <c r="W558" s="682"/>
      <c r="X558" s="682"/>
      <c r="Y558" s="682"/>
      <c r="Z558" s="682"/>
      <c r="AA558" s="682"/>
      <c r="AB558" s="682"/>
      <c r="AC558" s="682"/>
      <c r="AD558" s="682"/>
      <c r="AE558" s="682"/>
      <c r="AF558" s="682"/>
      <c r="AG558" s="685"/>
      <c r="AH558" s="72"/>
    </row>
    <row r="559" spans="2:34" ht="35.1" customHeight="1" x14ac:dyDescent="0.25">
      <c r="B559" s="73"/>
      <c r="C559" s="717"/>
      <c r="D559" s="723"/>
      <c r="E559" s="658"/>
      <c r="F559" s="709"/>
      <c r="G559" s="735"/>
      <c r="H559" s="691"/>
      <c r="I559" s="738"/>
      <c r="J559" s="670"/>
      <c r="K559" s="104" t="s">
        <v>136</v>
      </c>
      <c r="L559" s="159" t="s">
        <v>826</v>
      </c>
      <c r="M559" s="659"/>
      <c r="N559" s="659"/>
      <c r="O559" s="676"/>
      <c r="P559" s="98"/>
      <c r="T559" s="71"/>
      <c r="U559" s="679"/>
      <c r="V559" s="682"/>
      <c r="W559" s="682"/>
      <c r="X559" s="682"/>
      <c r="Y559" s="682"/>
      <c r="Z559" s="682"/>
      <c r="AA559" s="682"/>
      <c r="AB559" s="682"/>
      <c r="AC559" s="682"/>
      <c r="AD559" s="682"/>
      <c r="AE559" s="682"/>
      <c r="AF559" s="682"/>
      <c r="AG559" s="685"/>
      <c r="AH559" s="72"/>
    </row>
    <row r="560" spans="2:34" ht="35.1" customHeight="1" x14ac:dyDescent="0.25">
      <c r="B560" s="73"/>
      <c r="C560" s="717"/>
      <c r="D560" s="723"/>
      <c r="E560" s="658"/>
      <c r="F560" s="709"/>
      <c r="G560" s="736"/>
      <c r="H560" s="710"/>
      <c r="I560" s="739"/>
      <c r="J560" s="671"/>
      <c r="K560" s="104" t="s">
        <v>138</v>
      </c>
      <c r="L560" s="159" t="s">
        <v>827</v>
      </c>
      <c r="M560" s="703"/>
      <c r="N560" s="703"/>
      <c r="O560" s="706"/>
      <c r="P560" s="98"/>
      <c r="T560" s="71"/>
      <c r="U560" s="679"/>
      <c r="V560" s="682"/>
      <c r="W560" s="682"/>
      <c r="X560" s="682"/>
      <c r="Y560" s="682"/>
      <c r="Z560" s="682"/>
      <c r="AA560" s="682"/>
      <c r="AB560" s="682"/>
      <c r="AC560" s="682"/>
      <c r="AD560" s="682"/>
      <c r="AE560" s="682"/>
      <c r="AF560" s="682"/>
      <c r="AG560" s="685"/>
      <c r="AH560" s="72"/>
    </row>
    <row r="561" spans="2:34" ht="35.1" customHeight="1" x14ac:dyDescent="0.25">
      <c r="B561" s="73"/>
      <c r="C561" s="717"/>
      <c r="D561" s="723"/>
      <c r="E561" s="658"/>
      <c r="F561" s="709"/>
      <c r="G561" s="734"/>
      <c r="H561" s="714" t="s">
        <v>828</v>
      </c>
      <c r="I561" s="737" t="s">
        <v>829</v>
      </c>
      <c r="J561" s="715" t="s">
        <v>500</v>
      </c>
      <c r="K561" s="104" t="s">
        <v>129</v>
      </c>
      <c r="L561" s="159" t="s">
        <v>823</v>
      </c>
      <c r="M561" s="672" t="s">
        <v>379</v>
      </c>
      <c r="N561" s="674">
        <v>90</v>
      </c>
      <c r="O561" s="675"/>
      <c r="P561" s="98"/>
      <c r="T561" s="71"/>
      <c r="U561" s="678"/>
      <c r="V561" s="681"/>
      <c r="W561" s="681"/>
      <c r="X561" s="681"/>
      <c r="Y561" s="681"/>
      <c r="Z561" s="681"/>
      <c r="AA561" s="678">
        <f>IF($N$561="","",$N$561)</f>
        <v>90</v>
      </c>
      <c r="AB561" s="681"/>
      <c r="AC561" s="681"/>
      <c r="AD561" s="681"/>
      <c r="AE561" s="681"/>
      <c r="AF561" s="681"/>
      <c r="AG561" s="684"/>
      <c r="AH561" s="72"/>
    </row>
    <row r="562" spans="2:34" ht="35.1" customHeight="1" x14ac:dyDescent="0.25">
      <c r="B562" s="73"/>
      <c r="C562" s="717"/>
      <c r="D562" s="723"/>
      <c r="E562" s="658"/>
      <c r="F562" s="709"/>
      <c r="G562" s="735"/>
      <c r="H562" s="691"/>
      <c r="I562" s="738"/>
      <c r="J562" s="670"/>
      <c r="K562" s="104" t="s">
        <v>132</v>
      </c>
      <c r="L562" s="159" t="s">
        <v>824</v>
      </c>
      <c r="M562" s="659"/>
      <c r="N562" s="659"/>
      <c r="O562" s="676"/>
      <c r="P562" s="98"/>
      <c r="T562" s="71"/>
      <c r="U562" s="679"/>
      <c r="V562" s="682"/>
      <c r="W562" s="682"/>
      <c r="X562" s="682"/>
      <c r="Y562" s="682"/>
      <c r="Z562" s="682"/>
      <c r="AA562" s="679"/>
      <c r="AB562" s="682"/>
      <c r="AC562" s="682"/>
      <c r="AD562" s="682"/>
      <c r="AE562" s="682"/>
      <c r="AF562" s="682"/>
      <c r="AG562" s="685"/>
      <c r="AH562" s="72"/>
    </row>
    <row r="563" spans="2:34" ht="35.1" customHeight="1" x14ac:dyDescent="0.25">
      <c r="B563" s="73"/>
      <c r="C563" s="717"/>
      <c r="D563" s="723"/>
      <c r="E563" s="658"/>
      <c r="F563" s="709"/>
      <c r="G563" s="735"/>
      <c r="H563" s="691"/>
      <c r="I563" s="738"/>
      <c r="J563" s="670"/>
      <c r="K563" s="104" t="s">
        <v>134</v>
      </c>
      <c r="L563" s="159" t="s">
        <v>825</v>
      </c>
      <c r="M563" s="659"/>
      <c r="N563" s="659"/>
      <c r="O563" s="676"/>
      <c r="P563" s="98"/>
      <c r="T563" s="71"/>
      <c r="U563" s="679"/>
      <c r="V563" s="682"/>
      <c r="W563" s="682"/>
      <c r="X563" s="682"/>
      <c r="Y563" s="682"/>
      <c r="Z563" s="682"/>
      <c r="AA563" s="679"/>
      <c r="AB563" s="682"/>
      <c r="AC563" s="682"/>
      <c r="AD563" s="682"/>
      <c r="AE563" s="682"/>
      <c r="AF563" s="682"/>
      <c r="AG563" s="685"/>
      <c r="AH563" s="72"/>
    </row>
    <row r="564" spans="2:34" ht="35.1" customHeight="1" x14ac:dyDescent="0.25">
      <c r="B564" s="73"/>
      <c r="C564" s="717"/>
      <c r="D564" s="723"/>
      <c r="E564" s="658"/>
      <c r="F564" s="709"/>
      <c r="G564" s="735"/>
      <c r="H564" s="691"/>
      <c r="I564" s="738"/>
      <c r="J564" s="670"/>
      <c r="K564" s="104" t="s">
        <v>136</v>
      </c>
      <c r="L564" s="159" t="s">
        <v>826</v>
      </c>
      <c r="M564" s="659"/>
      <c r="N564" s="659"/>
      <c r="O564" s="676"/>
      <c r="P564" s="98"/>
      <c r="T564" s="71"/>
      <c r="U564" s="679"/>
      <c r="V564" s="682"/>
      <c r="W564" s="682"/>
      <c r="X564" s="682"/>
      <c r="Y564" s="682"/>
      <c r="Z564" s="682"/>
      <c r="AA564" s="679"/>
      <c r="AB564" s="682"/>
      <c r="AC564" s="682"/>
      <c r="AD564" s="682"/>
      <c r="AE564" s="682"/>
      <c r="AF564" s="682"/>
      <c r="AG564" s="685"/>
      <c r="AH564" s="72"/>
    </row>
    <row r="565" spans="2:34" ht="35.1" customHeight="1" x14ac:dyDescent="0.25">
      <c r="B565" s="73"/>
      <c r="C565" s="717"/>
      <c r="D565" s="723"/>
      <c r="E565" s="658"/>
      <c r="F565" s="709"/>
      <c r="G565" s="736"/>
      <c r="H565" s="710"/>
      <c r="I565" s="739"/>
      <c r="J565" s="671"/>
      <c r="K565" s="104" t="s">
        <v>138</v>
      </c>
      <c r="L565" s="159" t="s">
        <v>827</v>
      </c>
      <c r="M565" s="703"/>
      <c r="N565" s="703"/>
      <c r="O565" s="706"/>
      <c r="P565" s="98"/>
      <c r="T565" s="71"/>
      <c r="U565" s="679"/>
      <c r="V565" s="682"/>
      <c r="W565" s="682"/>
      <c r="X565" s="682"/>
      <c r="Y565" s="682"/>
      <c r="Z565" s="682"/>
      <c r="AA565" s="679"/>
      <c r="AB565" s="682"/>
      <c r="AC565" s="682"/>
      <c r="AD565" s="682"/>
      <c r="AE565" s="682"/>
      <c r="AF565" s="682"/>
      <c r="AG565" s="685"/>
      <c r="AH565" s="72"/>
    </row>
    <row r="566" spans="2:34" ht="35.1" customHeight="1" x14ac:dyDescent="0.25">
      <c r="B566" s="73"/>
      <c r="C566" s="717"/>
      <c r="D566" s="723"/>
      <c r="E566" s="658"/>
      <c r="F566" s="709"/>
      <c r="G566" s="734"/>
      <c r="H566" s="714" t="s">
        <v>830</v>
      </c>
      <c r="I566" s="737" t="s">
        <v>831</v>
      </c>
      <c r="J566" s="715" t="s">
        <v>500</v>
      </c>
      <c r="K566" s="104" t="s">
        <v>129</v>
      </c>
      <c r="L566" s="159" t="s">
        <v>823</v>
      </c>
      <c r="M566" s="672" t="s">
        <v>379</v>
      </c>
      <c r="N566" s="674">
        <v>90</v>
      </c>
      <c r="O566" s="675"/>
      <c r="P566" s="98"/>
      <c r="T566" s="71"/>
      <c r="U566" s="678"/>
      <c r="V566" s="681"/>
      <c r="W566" s="681"/>
      <c r="X566" s="681"/>
      <c r="Y566" s="681"/>
      <c r="Z566" s="681"/>
      <c r="AA566" s="678">
        <f>IF($N$566="","",$N$566)</f>
        <v>90</v>
      </c>
      <c r="AB566" s="681"/>
      <c r="AC566" s="681"/>
      <c r="AD566" s="681"/>
      <c r="AE566" s="681"/>
      <c r="AF566" s="681"/>
      <c r="AG566" s="684"/>
      <c r="AH566" s="72"/>
    </row>
    <row r="567" spans="2:34" ht="35.1" customHeight="1" x14ac:dyDescent="0.25">
      <c r="B567" s="73"/>
      <c r="C567" s="717"/>
      <c r="D567" s="723"/>
      <c r="E567" s="658"/>
      <c r="F567" s="709"/>
      <c r="G567" s="735"/>
      <c r="H567" s="691"/>
      <c r="I567" s="738"/>
      <c r="J567" s="670"/>
      <c r="K567" s="104" t="s">
        <v>132</v>
      </c>
      <c r="L567" s="159" t="s">
        <v>824</v>
      </c>
      <c r="M567" s="659"/>
      <c r="N567" s="659"/>
      <c r="O567" s="676"/>
      <c r="P567" s="98"/>
      <c r="T567" s="71"/>
      <c r="U567" s="679"/>
      <c r="V567" s="682"/>
      <c r="W567" s="682"/>
      <c r="X567" s="682"/>
      <c r="Y567" s="682"/>
      <c r="Z567" s="682"/>
      <c r="AA567" s="679"/>
      <c r="AB567" s="682"/>
      <c r="AC567" s="682"/>
      <c r="AD567" s="682"/>
      <c r="AE567" s="682"/>
      <c r="AF567" s="682"/>
      <c r="AG567" s="685"/>
      <c r="AH567" s="72"/>
    </row>
    <row r="568" spans="2:34" ht="35.1" customHeight="1" x14ac:dyDescent="0.25">
      <c r="B568" s="73"/>
      <c r="C568" s="717"/>
      <c r="D568" s="723"/>
      <c r="E568" s="658"/>
      <c r="F568" s="709"/>
      <c r="G568" s="735"/>
      <c r="H568" s="691"/>
      <c r="I568" s="738"/>
      <c r="J568" s="670"/>
      <c r="K568" s="104" t="s">
        <v>134</v>
      </c>
      <c r="L568" s="159" t="s">
        <v>825</v>
      </c>
      <c r="M568" s="659"/>
      <c r="N568" s="659"/>
      <c r="O568" s="676"/>
      <c r="P568" s="98"/>
      <c r="T568" s="71"/>
      <c r="U568" s="679"/>
      <c r="V568" s="682"/>
      <c r="W568" s="682"/>
      <c r="X568" s="682"/>
      <c r="Y568" s="682"/>
      <c r="Z568" s="682"/>
      <c r="AA568" s="679"/>
      <c r="AB568" s="682"/>
      <c r="AC568" s="682"/>
      <c r="AD568" s="682"/>
      <c r="AE568" s="682"/>
      <c r="AF568" s="682"/>
      <c r="AG568" s="685"/>
      <c r="AH568" s="72"/>
    </row>
    <row r="569" spans="2:34" ht="35.1" customHeight="1" x14ac:dyDescent="0.25">
      <c r="B569" s="73"/>
      <c r="C569" s="717"/>
      <c r="D569" s="723"/>
      <c r="E569" s="658"/>
      <c r="F569" s="709"/>
      <c r="G569" s="735"/>
      <c r="H569" s="691"/>
      <c r="I569" s="738"/>
      <c r="J569" s="670"/>
      <c r="K569" s="104" t="s">
        <v>136</v>
      </c>
      <c r="L569" s="159" t="s">
        <v>826</v>
      </c>
      <c r="M569" s="659"/>
      <c r="N569" s="659"/>
      <c r="O569" s="676"/>
      <c r="P569" s="98"/>
      <c r="T569" s="71"/>
      <c r="U569" s="679"/>
      <c r="V569" s="682"/>
      <c r="W569" s="682"/>
      <c r="X569" s="682"/>
      <c r="Y569" s="682"/>
      <c r="Z569" s="682"/>
      <c r="AA569" s="679"/>
      <c r="AB569" s="682"/>
      <c r="AC569" s="682"/>
      <c r="AD569" s="682"/>
      <c r="AE569" s="682"/>
      <c r="AF569" s="682"/>
      <c r="AG569" s="685"/>
      <c r="AH569" s="72"/>
    </row>
    <row r="570" spans="2:34" ht="35.1" customHeight="1" x14ac:dyDescent="0.25">
      <c r="B570" s="73"/>
      <c r="C570" s="717"/>
      <c r="D570" s="723"/>
      <c r="E570" s="658"/>
      <c r="F570" s="709"/>
      <c r="G570" s="736"/>
      <c r="H570" s="710"/>
      <c r="I570" s="739"/>
      <c r="J570" s="671"/>
      <c r="K570" s="104" t="s">
        <v>138</v>
      </c>
      <c r="L570" s="159" t="s">
        <v>827</v>
      </c>
      <c r="M570" s="703"/>
      <c r="N570" s="703"/>
      <c r="O570" s="706"/>
      <c r="P570" s="98"/>
      <c r="T570" s="71"/>
      <c r="U570" s="679"/>
      <c r="V570" s="682"/>
      <c r="W570" s="682"/>
      <c r="X570" s="682"/>
      <c r="Y570" s="682"/>
      <c r="Z570" s="682"/>
      <c r="AA570" s="679"/>
      <c r="AB570" s="682"/>
      <c r="AC570" s="682"/>
      <c r="AD570" s="682"/>
      <c r="AE570" s="682"/>
      <c r="AF570" s="682"/>
      <c r="AG570" s="685"/>
      <c r="AH570" s="72"/>
    </row>
    <row r="571" spans="2:34" ht="35.1" customHeight="1" x14ac:dyDescent="0.25">
      <c r="B571" s="73"/>
      <c r="C571" s="717"/>
      <c r="D571" s="723"/>
      <c r="E571" s="658"/>
      <c r="F571" s="709"/>
      <c r="G571" s="734"/>
      <c r="H571" s="714" t="s">
        <v>832</v>
      </c>
      <c r="I571" s="737" t="s">
        <v>833</v>
      </c>
      <c r="J571" s="715" t="s">
        <v>500</v>
      </c>
      <c r="K571" s="104" t="s">
        <v>129</v>
      </c>
      <c r="L571" s="159" t="s">
        <v>823</v>
      </c>
      <c r="M571" s="672" t="s">
        <v>379</v>
      </c>
      <c r="N571" s="674">
        <v>90</v>
      </c>
      <c r="O571" s="675"/>
      <c r="P571" s="98"/>
      <c r="T571" s="71"/>
      <c r="U571" s="678"/>
      <c r="V571" s="681"/>
      <c r="W571" s="681"/>
      <c r="X571" s="681"/>
      <c r="Y571" s="678">
        <f>IF($N$571="","",$N$571)</f>
        <v>90</v>
      </c>
      <c r="Z571" s="681"/>
      <c r="AA571" s="681"/>
      <c r="AB571" s="681"/>
      <c r="AC571" s="681"/>
      <c r="AD571" s="681"/>
      <c r="AE571" s="681"/>
      <c r="AF571" s="681"/>
      <c r="AG571" s="684"/>
      <c r="AH571" s="72"/>
    </row>
    <row r="572" spans="2:34" ht="35.1" customHeight="1" x14ac:dyDescent="0.25">
      <c r="B572" s="73"/>
      <c r="C572" s="717"/>
      <c r="D572" s="723"/>
      <c r="E572" s="658"/>
      <c r="F572" s="709"/>
      <c r="G572" s="735"/>
      <c r="H572" s="691"/>
      <c r="I572" s="738"/>
      <c r="J572" s="670"/>
      <c r="K572" s="104" t="s">
        <v>132</v>
      </c>
      <c r="L572" s="159" t="s">
        <v>824</v>
      </c>
      <c r="M572" s="659"/>
      <c r="N572" s="659"/>
      <c r="O572" s="676"/>
      <c r="P572" s="98"/>
      <c r="T572" s="71"/>
      <c r="U572" s="679"/>
      <c r="V572" s="682"/>
      <c r="W572" s="682"/>
      <c r="X572" s="682"/>
      <c r="Y572" s="679"/>
      <c r="Z572" s="682"/>
      <c r="AA572" s="682"/>
      <c r="AB572" s="682"/>
      <c r="AC572" s="682"/>
      <c r="AD572" s="682"/>
      <c r="AE572" s="682"/>
      <c r="AF572" s="682"/>
      <c r="AG572" s="685"/>
      <c r="AH572" s="72"/>
    </row>
    <row r="573" spans="2:34" ht="35.1" customHeight="1" x14ac:dyDescent="0.25">
      <c r="B573" s="73"/>
      <c r="C573" s="717"/>
      <c r="D573" s="723"/>
      <c r="E573" s="658"/>
      <c r="F573" s="709"/>
      <c r="G573" s="735"/>
      <c r="H573" s="691"/>
      <c r="I573" s="738"/>
      <c r="J573" s="670"/>
      <c r="K573" s="104" t="s">
        <v>134</v>
      </c>
      <c r="L573" s="159" t="s">
        <v>825</v>
      </c>
      <c r="M573" s="659"/>
      <c r="N573" s="659"/>
      <c r="O573" s="676"/>
      <c r="P573" s="98"/>
      <c r="T573" s="71"/>
      <c r="U573" s="679"/>
      <c r="V573" s="682"/>
      <c r="W573" s="682"/>
      <c r="X573" s="682"/>
      <c r="Y573" s="679"/>
      <c r="Z573" s="682"/>
      <c r="AA573" s="682"/>
      <c r="AB573" s="682"/>
      <c r="AC573" s="682"/>
      <c r="AD573" s="682"/>
      <c r="AE573" s="682"/>
      <c r="AF573" s="682"/>
      <c r="AG573" s="685"/>
      <c r="AH573" s="72"/>
    </row>
    <row r="574" spans="2:34" ht="35.1" customHeight="1" x14ac:dyDescent="0.25">
      <c r="B574" s="73"/>
      <c r="C574" s="717"/>
      <c r="D574" s="723"/>
      <c r="E574" s="658"/>
      <c r="F574" s="709"/>
      <c r="G574" s="735"/>
      <c r="H574" s="691"/>
      <c r="I574" s="738"/>
      <c r="J574" s="670"/>
      <c r="K574" s="104" t="s">
        <v>136</v>
      </c>
      <c r="L574" s="159" t="s">
        <v>826</v>
      </c>
      <c r="M574" s="659"/>
      <c r="N574" s="659"/>
      <c r="O574" s="676"/>
      <c r="P574" s="98"/>
      <c r="T574" s="71"/>
      <c r="U574" s="679"/>
      <c r="V574" s="682"/>
      <c r="W574" s="682"/>
      <c r="X574" s="682"/>
      <c r="Y574" s="679"/>
      <c r="Z574" s="682"/>
      <c r="AA574" s="682"/>
      <c r="AB574" s="682"/>
      <c r="AC574" s="682"/>
      <c r="AD574" s="682"/>
      <c r="AE574" s="682"/>
      <c r="AF574" s="682"/>
      <c r="AG574" s="685"/>
      <c r="AH574" s="72"/>
    </row>
    <row r="575" spans="2:34" ht="35.1" customHeight="1" x14ac:dyDescent="0.25">
      <c r="B575" s="73"/>
      <c r="C575" s="717"/>
      <c r="D575" s="723"/>
      <c r="E575" s="658"/>
      <c r="F575" s="709"/>
      <c r="G575" s="736"/>
      <c r="H575" s="710"/>
      <c r="I575" s="739"/>
      <c r="J575" s="671"/>
      <c r="K575" s="104" t="s">
        <v>138</v>
      </c>
      <c r="L575" s="159" t="s">
        <v>827</v>
      </c>
      <c r="M575" s="703"/>
      <c r="N575" s="703"/>
      <c r="O575" s="706"/>
      <c r="P575" s="98"/>
      <c r="T575" s="71"/>
      <c r="U575" s="679"/>
      <c r="V575" s="682"/>
      <c r="W575" s="682"/>
      <c r="X575" s="682"/>
      <c r="Y575" s="679"/>
      <c r="Z575" s="682"/>
      <c r="AA575" s="682"/>
      <c r="AB575" s="682"/>
      <c r="AC575" s="682"/>
      <c r="AD575" s="682"/>
      <c r="AE575" s="682"/>
      <c r="AF575" s="682"/>
      <c r="AG575" s="685"/>
      <c r="AH575" s="72"/>
    </row>
    <row r="576" spans="2:34" ht="35.1" customHeight="1" x14ac:dyDescent="0.25">
      <c r="B576" s="73"/>
      <c r="C576" s="717"/>
      <c r="D576" s="723"/>
      <c r="E576" s="658"/>
      <c r="F576" s="709"/>
      <c r="G576" s="734"/>
      <c r="H576" s="714" t="s">
        <v>834</v>
      </c>
      <c r="I576" s="737" t="s">
        <v>835</v>
      </c>
      <c r="J576" s="715" t="s">
        <v>500</v>
      </c>
      <c r="K576" s="104" t="s">
        <v>129</v>
      </c>
      <c r="L576" s="159" t="s">
        <v>823</v>
      </c>
      <c r="M576" s="672" t="s">
        <v>379</v>
      </c>
      <c r="N576" s="674">
        <v>100</v>
      </c>
      <c r="O576" s="675"/>
      <c r="P576" s="98"/>
      <c r="T576" s="71"/>
      <c r="U576" s="678"/>
      <c r="V576" s="681"/>
      <c r="W576" s="681"/>
      <c r="X576" s="681"/>
      <c r="Y576" s="681"/>
      <c r="Z576" s="681"/>
      <c r="AA576" s="681"/>
      <c r="AB576" s="681"/>
      <c r="AC576" s="681"/>
      <c r="AD576" s="681"/>
      <c r="AE576" s="678">
        <f>IF($N$576="","",$N$576)</f>
        <v>100</v>
      </c>
      <c r="AF576" s="681"/>
      <c r="AG576" s="684"/>
      <c r="AH576" s="72"/>
    </row>
    <row r="577" spans="2:34" ht="35.1" customHeight="1" x14ac:dyDescent="0.25">
      <c r="B577" s="73"/>
      <c r="C577" s="717"/>
      <c r="D577" s="723"/>
      <c r="E577" s="658"/>
      <c r="F577" s="709"/>
      <c r="G577" s="735"/>
      <c r="H577" s="691"/>
      <c r="I577" s="738"/>
      <c r="J577" s="670"/>
      <c r="K577" s="104" t="s">
        <v>132</v>
      </c>
      <c r="L577" s="159" t="s">
        <v>824</v>
      </c>
      <c r="M577" s="659"/>
      <c r="N577" s="659"/>
      <c r="O577" s="676"/>
      <c r="P577" s="98"/>
      <c r="T577" s="71"/>
      <c r="U577" s="679"/>
      <c r="V577" s="682"/>
      <c r="W577" s="682"/>
      <c r="X577" s="682"/>
      <c r="Y577" s="682"/>
      <c r="Z577" s="682"/>
      <c r="AA577" s="682"/>
      <c r="AB577" s="682"/>
      <c r="AC577" s="682"/>
      <c r="AD577" s="682"/>
      <c r="AE577" s="679"/>
      <c r="AF577" s="682"/>
      <c r="AG577" s="685"/>
      <c r="AH577" s="72"/>
    </row>
    <row r="578" spans="2:34" ht="35.1" customHeight="1" x14ac:dyDescent="0.25">
      <c r="B578" s="73"/>
      <c r="C578" s="717"/>
      <c r="D578" s="723"/>
      <c r="E578" s="658"/>
      <c r="F578" s="709"/>
      <c r="G578" s="735"/>
      <c r="H578" s="691"/>
      <c r="I578" s="738"/>
      <c r="J578" s="670"/>
      <c r="K578" s="104" t="s">
        <v>134</v>
      </c>
      <c r="L578" s="159" t="s">
        <v>825</v>
      </c>
      <c r="M578" s="659"/>
      <c r="N578" s="659"/>
      <c r="O578" s="676"/>
      <c r="P578" s="98"/>
      <c r="T578" s="71"/>
      <c r="U578" s="679"/>
      <c r="V578" s="682"/>
      <c r="W578" s="682"/>
      <c r="X578" s="682"/>
      <c r="Y578" s="682"/>
      <c r="Z578" s="682"/>
      <c r="AA578" s="682"/>
      <c r="AB578" s="682"/>
      <c r="AC578" s="682"/>
      <c r="AD578" s="682"/>
      <c r="AE578" s="679"/>
      <c r="AF578" s="682"/>
      <c r="AG578" s="685"/>
      <c r="AH578" s="72"/>
    </row>
    <row r="579" spans="2:34" ht="35.1" customHeight="1" x14ac:dyDescent="0.25">
      <c r="B579" s="73"/>
      <c r="C579" s="717"/>
      <c r="D579" s="723"/>
      <c r="E579" s="658"/>
      <c r="F579" s="709"/>
      <c r="G579" s="735"/>
      <c r="H579" s="691"/>
      <c r="I579" s="738"/>
      <c r="J579" s="670"/>
      <c r="K579" s="104" t="s">
        <v>136</v>
      </c>
      <c r="L579" s="159" t="s">
        <v>826</v>
      </c>
      <c r="M579" s="659"/>
      <c r="N579" s="659"/>
      <c r="O579" s="676"/>
      <c r="P579" s="98"/>
      <c r="T579" s="71"/>
      <c r="U579" s="679"/>
      <c r="V579" s="682"/>
      <c r="W579" s="682"/>
      <c r="X579" s="682"/>
      <c r="Y579" s="682"/>
      <c r="Z579" s="682"/>
      <c r="AA579" s="682"/>
      <c r="AB579" s="682"/>
      <c r="AC579" s="682"/>
      <c r="AD579" s="682"/>
      <c r="AE579" s="679"/>
      <c r="AF579" s="682"/>
      <c r="AG579" s="685"/>
      <c r="AH579" s="72"/>
    </row>
    <row r="580" spans="2:34" ht="35.1" customHeight="1" x14ac:dyDescent="0.25">
      <c r="B580" s="73"/>
      <c r="C580" s="717"/>
      <c r="D580" s="723"/>
      <c r="E580" s="658"/>
      <c r="F580" s="709"/>
      <c r="G580" s="736"/>
      <c r="H580" s="710"/>
      <c r="I580" s="739"/>
      <c r="J580" s="671"/>
      <c r="K580" s="104" t="s">
        <v>138</v>
      </c>
      <c r="L580" s="159" t="s">
        <v>827</v>
      </c>
      <c r="M580" s="703"/>
      <c r="N580" s="703"/>
      <c r="O580" s="706"/>
      <c r="P580" s="98"/>
      <c r="T580" s="71"/>
      <c r="U580" s="679"/>
      <c r="V580" s="682"/>
      <c r="W580" s="682"/>
      <c r="X580" s="682"/>
      <c r="Y580" s="682"/>
      <c r="Z580" s="682"/>
      <c r="AA580" s="682"/>
      <c r="AB580" s="682"/>
      <c r="AC580" s="682"/>
      <c r="AD580" s="682"/>
      <c r="AE580" s="679"/>
      <c r="AF580" s="682"/>
      <c r="AG580" s="685"/>
      <c r="AH580" s="72"/>
    </row>
    <row r="581" spans="2:34" ht="35.1" customHeight="1" x14ac:dyDescent="0.25">
      <c r="B581" s="73"/>
      <c r="C581" s="717"/>
      <c r="D581" s="723"/>
      <c r="E581" s="658"/>
      <c r="F581" s="709"/>
      <c r="G581" s="734"/>
      <c r="H581" s="714" t="s">
        <v>836</v>
      </c>
      <c r="I581" s="737" t="s">
        <v>837</v>
      </c>
      <c r="J581" s="715" t="s">
        <v>500</v>
      </c>
      <c r="K581" s="104" t="s">
        <v>129</v>
      </c>
      <c r="L581" s="159" t="s">
        <v>823</v>
      </c>
      <c r="M581" s="672" t="s">
        <v>379</v>
      </c>
      <c r="N581" s="674">
        <v>100</v>
      </c>
      <c r="O581" s="675"/>
      <c r="P581" s="98"/>
      <c r="T581" s="71"/>
      <c r="U581" s="678">
        <f>IF($N$581="","",$N$581)</f>
        <v>100</v>
      </c>
      <c r="V581" s="681"/>
      <c r="W581" s="681"/>
      <c r="X581" s="681"/>
      <c r="Y581" s="681"/>
      <c r="Z581" s="681"/>
      <c r="AA581" s="681"/>
      <c r="AB581" s="681"/>
      <c r="AC581" s="681"/>
      <c r="AD581" s="681"/>
      <c r="AE581" s="681"/>
      <c r="AF581" s="681"/>
      <c r="AG581" s="684"/>
      <c r="AH581" s="72"/>
    </row>
    <row r="582" spans="2:34" ht="35.1" customHeight="1" x14ac:dyDescent="0.25">
      <c r="B582" s="73"/>
      <c r="C582" s="717"/>
      <c r="D582" s="723"/>
      <c r="E582" s="658"/>
      <c r="F582" s="709"/>
      <c r="G582" s="735"/>
      <c r="H582" s="691"/>
      <c r="I582" s="738"/>
      <c r="J582" s="670"/>
      <c r="K582" s="104" t="s">
        <v>132</v>
      </c>
      <c r="L582" s="159" t="s">
        <v>824</v>
      </c>
      <c r="M582" s="659"/>
      <c r="N582" s="659"/>
      <c r="O582" s="676"/>
      <c r="P582" s="98"/>
      <c r="T582" s="71"/>
      <c r="U582" s="679"/>
      <c r="V582" s="682"/>
      <c r="W582" s="682"/>
      <c r="X582" s="682"/>
      <c r="Y582" s="682"/>
      <c r="Z582" s="682"/>
      <c r="AA582" s="682"/>
      <c r="AB582" s="682"/>
      <c r="AC582" s="682"/>
      <c r="AD582" s="682"/>
      <c r="AE582" s="682"/>
      <c r="AF582" s="682"/>
      <c r="AG582" s="685"/>
      <c r="AH582" s="72"/>
    </row>
    <row r="583" spans="2:34" ht="35.1" customHeight="1" x14ac:dyDescent="0.25">
      <c r="B583" s="73"/>
      <c r="C583" s="717"/>
      <c r="D583" s="723"/>
      <c r="E583" s="658"/>
      <c r="F583" s="709"/>
      <c r="G583" s="735"/>
      <c r="H583" s="691"/>
      <c r="I583" s="738"/>
      <c r="J583" s="670"/>
      <c r="K583" s="104" t="s">
        <v>134</v>
      </c>
      <c r="L583" s="159" t="s">
        <v>825</v>
      </c>
      <c r="M583" s="659"/>
      <c r="N583" s="659"/>
      <c r="O583" s="676"/>
      <c r="P583" s="98"/>
      <c r="T583" s="71"/>
      <c r="U583" s="679"/>
      <c r="V583" s="682"/>
      <c r="W583" s="682"/>
      <c r="X583" s="682"/>
      <c r="Y583" s="682"/>
      <c r="Z583" s="682"/>
      <c r="AA583" s="682"/>
      <c r="AB583" s="682"/>
      <c r="AC583" s="682"/>
      <c r="AD583" s="682"/>
      <c r="AE583" s="682"/>
      <c r="AF583" s="682"/>
      <c r="AG583" s="685"/>
      <c r="AH583" s="72"/>
    </row>
    <row r="584" spans="2:34" ht="35.1" customHeight="1" x14ac:dyDescent="0.25">
      <c r="B584" s="73"/>
      <c r="C584" s="717"/>
      <c r="D584" s="723"/>
      <c r="E584" s="658"/>
      <c r="F584" s="709"/>
      <c r="G584" s="735"/>
      <c r="H584" s="691"/>
      <c r="I584" s="738"/>
      <c r="J584" s="670"/>
      <c r="K584" s="104" t="s">
        <v>136</v>
      </c>
      <c r="L584" s="159" t="s">
        <v>826</v>
      </c>
      <c r="M584" s="659"/>
      <c r="N584" s="659"/>
      <c r="O584" s="676"/>
      <c r="P584" s="98"/>
      <c r="T584" s="71"/>
      <c r="U584" s="679"/>
      <c r="V584" s="682"/>
      <c r="W584" s="682"/>
      <c r="X584" s="682"/>
      <c r="Y584" s="682"/>
      <c r="Z584" s="682"/>
      <c r="AA584" s="682"/>
      <c r="AB584" s="682"/>
      <c r="AC584" s="682"/>
      <c r="AD584" s="682"/>
      <c r="AE584" s="682"/>
      <c r="AF584" s="682"/>
      <c r="AG584" s="685"/>
      <c r="AH584" s="72"/>
    </row>
    <row r="585" spans="2:34" ht="35.1" customHeight="1" x14ac:dyDescent="0.25">
      <c r="B585" s="73"/>
      <c r="C585" s="717"/>
      <c r="D585" s="723"/>
      <c r="E585" s="658"/>
      <c r="F585" s="709"/>
      <c r="G585" s="736"/>
      <c r="H585" s="710"/>
      <c r="I585" s="739"/>
      <c r="J585" s="671"/>
      <c r="K585" s="104" t="s">
        <v>138</v>
      </c>
      <c r="L585" s="159" t="s">
        <v>827</v>
      </c>
      <c r="M585" s="703"/>
      <c r="N585" s="703"/>
      <c r="O585" s="706"/>
      <c r="P585" s="98"/>
      <c r="T585" s="71"/>
      <c r="U585" s="679"/>
      <c r="V585" s="682"/>
      <c r="W585" s="682"/>
      <c r="X585" s="682"/>
      <c r="Y585" s="682"/>
      <c r="Z585" s="682"/>
      <c r="AA585" s="682"/>
      <c r="AB585" s="682"/>
      <c r="AC585" s="682"/>
      <c r="AD585" s="682"/>
      <c r="AE585" s="682"/>
      <c r="AF585" s="682"/>
      <c r="AG585" s="685"/>
      <c r="AH585" s="72"/>
    </row>
    <row r="586" spans="2:34" ht="39.75" customHeight="1" x14ac:dyDescent="0.25">
      <c r="B586" s="73"/>
      <c r="C586" s="717"/>
      <c r="D586" s="723"/>
      <c r="E586" s="658"/>
      <c r="F586" s="709"/>
      <c r="G586" s="714">
        <v>52</v>
      </c>
      <c r="H586" s="700" t="s">
        <v>838</v>
      </c>
      <c r="I586" s="701"/>
      <c r="J586" s="715" t="s">
        <v>839</v>
      </c>
      <c r="K586" s="104" t="s">
        <v>129</v>
      </c>
      <c r="L586" s="126" t="s">
        <v>840</v>
      </c>
      <c r="M586" s="672" t="s">
        <v>209</v>
      </c>
      <c r="N586" s="674">
        <v>100</v>
      </c>
      <c r="O586" s="675"/>
      <c r="P586" s="98"/>
      <c r="T586" s="71"/>
      <c r="U586" s="678"/>
      <c r="V586" s="681"/>
      <c r="W586" s="678">
        <f>IF($N$586="","",$N$586)</f>
        <v>100</v>
      </c>
      <c r="X586" s="681"/>
      <c r="Y586" s="681"/>
      <c r="Z586" s="681"/>
      <c r="AA586" s="678">
        <f>IF($N$586="","",$N$586)</f>
        <v>100</v>
      </c>
      <c r="AB586" s="681"/>
      <c r="AC586" s="681"/>
      <c r="AD586" s="681"/>
      <c r="AE586" s="681"/>
      <c r="AF586" s="678">
        <f>IF($N$586="","",$N$586)</f>
        <v>100</v>
      </c>
      <c r="AG586" s="684"/>
      <c r="AH586" s="72"/>
    </row>
    <row r="587" spans="2:34" ht="39.75" customHeight="1" x14ac:dyDescent="0.25">
      <c r="B587" s="73"/>
      <c r="C587" s="717"/>
      <c r="D587" s="723"/>
      <c r="E587" s="659"/>
      <c r="F587" s="660"/>
      <c r="G587" s="691"/>
      <c r="H587" s="666"/>
      <c r="I587" s="665"/>
      <c r="J587" s="670"/>
      <c r="K587" s="104" t="s">
        <v>132</v>
      </c>
      <c r="L587" s="125" t="s">
        <v>841</v>
      </c>
      <c r="M587" s="659"/>
      <c r="N587" s="659"/>
      <c r="O587" s="676"/>
      <c r="P587" s="98"/>
      <c r="T587" s="71"/>
      <c r="U587" s="679"/>
      <c r="V587" s="682"/>
      <c r="W587" s="679"/>
      <c r="X587" s="682"/>
      <c r="Y587" s="682"/>
      <c r="Z587" s="682"/>
      <c r="AA587" s="679"/>
      <c r="AB587" s="682"/>
      <c r="AC587" s="682"/>
      <c r="AD587" s="682"/>
      <c r="AE587" s="682"/>
      <c r="AF587" s="679"/>
      <c r="AG587" s="685"/>
      <c r="AH587" s="72"/>
    </row>
    <row r="588" spans="2:34" ht="39.75" customHeight="1" x14ac:dyDescent="0.25">
      <c r="B588" s="73"/>
      <c r="C588" s="717"/>
      <c r="D588" s="723"/>
      <c r="E588" s="659"/>
      <c r="F588" s="660"/>
      <c r="G588" s="691"/>
      <c r="H588" s="666"/>
      <c r="I588" s="665"/>
      <c r="J588" s="670"/>
      <c r="K588" s="104" t="s">
        <v>134</v>
      </c>
      <c r="L588" s="125" t="s">
        <v>842</v>
      </c>
      <c r="M588" s="659"/>
      <c r="N588" s="659"/>
      <c r="O588" s="676"/>
      <c r="P588" s="98"/>
      <c r="T588" s="71"/>
      <c r="U588" s="679"/>
      <c r="V588" s="682"/>
      <c r="W588" s="679"/>
      <c r="X588" s="682"/>
      <c r="Y588" s="682"/>
      <c r="Z588" s="682"/>
      <c r="AA588" s="679"/>
      <c r="AB588" s="682"/>
      <c r="AC588" s="682"/>
      <c r="AD588" s="682"/>
      <c r="AE588" s="682"/>
      <c r="AF588" s="679"/>
      <c r="AG588" s="685"/>
      <c r="AH588" s="72"/>
    </row>
    <row r="589" spans="2:34" ht="39.75" customHeight="1" x14ac:dyDescent="0.25">
      <c r="B589" s="73"/>
      <c r="C589" s="717"/>
      <c r="D589" s="723"/>
      <c r="E589" s="659"/>
      <c r="F589" s="660"/>
      <c r="G589" s="691"/>
      <c r="H589" s="666"/>
      <c r="I589" s="665"/>
      <c r="J589" s="670"/>
      <c r="K589" s="104" t="s">
        <v>136</v>
      </c>
      <c r="L589" s="125" t="s">
        <v>843</v>
      </c>
      <c r="M589" s="659"/>
      <c r="N589" s="659"/>
      <c r="O589" s="676"/>
      <c r="P589" s="98"/>
      <c r="T589" s="71"/>
      <c r="U589" s="679"/>
      <c r="V589" s="682"/>
      <c r="W589" s="679"/>
      <c r="X589" s="682"/>
      <c r="Y589" s="682"/>
      <c r="Z589" s="682"/>
      <c r="AA589" s="679"/>
      <c r="AB589" s="682"/>
      <c r="AC589" s="682"/>
      <c r="AD589" s="682"/>
      <c r="AE589" s="682"/>
      <c r="AF589" s="679"/>
      <c r="AG589" s="685"/>
      <c r="AH589" s="72"/>
    </row>
    <row r="590" spans="2:34" ht="39.75" customHeight="1" x14ac:dyDescent="0.25">
      <c r="B590" s="73"/>
      <c r="C590" s="717"/>
      <c r="D590" s="723"/>
      <c r="E590" s="659"/>
      <c r="F590" s="660"/>
      <c r="G590" s="691"/>
      <c r="H590" s="667"/>
      <c r="I590" s="668"/>
      <c r="J590" s="670"/>
      <c r="K590" s="112" t="s">
        <v>138</v>
      </c>
      <c r="L590" s="132" t="s">
        <v>844</v>
      </c>
      <c r="M590" s="659"/>
      <c r="N590" s="659"/>
      <c r="O590" s="676"/>
      <c r="P590" s="98"/>
      <c r="T590" s="71"/>
      <c r="U590" s="679"/>
      <c r="V590" s="682"/>
      <c r="W590" s="679"/>
      <c r="X590" s="682"/>
      <c r="Y590" s="682"/>
      <c r="Z590" s="682"/>
      <c r="AA590" s="679"/>
      <c r="AB590" s="682"/>
      <c r="AC590" s="682"/>
      <c r="AD590" s="682"/>
      <c r="AE590" s="682"/>
      <c r="AF590" s="679"/>
      <c r="AG590" s="685"/>
      <c r="AH590" s="72"/>
    </row>
    <row r="591" spans="2:34" ht="39.75" customHeight="1" x14ac:dyDescent="0.25">
      <c r="B591" s="73"/>
      <c r="C591" s="717"/>
      <c r="D591" s="723"/>
      <c r="E591" s="659"/>
      <c r="F591" s="660"/>
      <c r="G591" s="714">
        <v>53</v>
      </c>
      <c r="H591" s="700" t="s">
        <v>845</v>
      </c>
      <c r="I591" s="701"/>
      <c r="J591" s="715" t="s">
        <v>846</v>
      </c>
      <c r="K591" s="104" t="s">
        <v>129</v>
      </c>
      <c r="L591" s="132" t="s">
        <v>847</v>
      </c>
      <c r="M591" s="672" t="s">
        <v>209</v>
      </c>
      <c r="N591" s="674">
        <v>100</v>
      </c>
      <c r="O591" s="675"/>
      <c r="P591" s="98"/>
      <c r="T591" s="71"/>
      <c r="U591" s="678"/>
      <c r="V591" s="681"/>
      <c r="W591" s="678">
        <f>IF($N$591="","",$N$591)</f>
        <v>100</v>
      </c>
      <c r="X591" s="678">
        <f>IF($N$591="","",$N$591)</f>
        <v>100</v>
      </c>
      <c r="Y591" s="681"/>
      <c r="Z591" s="678">
        <f>IF($N$591="","",$N$591)</f>
        <v>100</v>
      </c>
      <c r="AA591" s="678"/>
      <c r="AB591" s="681"/>
      <c r="AC591" s="681"/>
      <c r="AD591" s="681"/>
      <c r="AE591" s="681"/>
      <c r="AF591" s="678"/>
      <c r="AG591" s="684"/>
      <c r="AH591" s="72"/>
    </row>
    <row r="592" spans="2:34" ht="39.75" customHeight="1" x14ac:dyDescent="0.25">
      <c r="B592" s="73"/>
      <c r="C592" s="717"/>
      <c r="D592" s="723"/>
      <c r="E592" s="659"/>
      <c r="F592" s="660"/>
      <c r="G592" s="691"/>
      <c r="H592" s="666"/>
      <c r="I592" s="665"/>
      <c r="J592" s="670"/>
      <c r="K592" s="104" t="s">
        <v>132</v>
      </c>
      <c r="L592" s="125" t="s">
        <v>848</v>
      </c>
      <c r="M592" s="659"/>
      <c r="N592" s="659"/>
      <c r="O592" s="676"/>
      <c r="P592" s="98"/>
      <c r="T592" s="71"/>
      <c r="U592" s="679"/>
      <c r="V592" s="682"/>
      <c r="W592" s="679"/>
      <c r="X592" s="679"/>
      <c r="Y592" s="682"/>
      <c r="Z592" s="679"/>
      <c r="AA592" s="679"/>
      <c r="AB592" s="682"/>
      <c r="AC592" s="682"/>
      <c r="AD592" s="682"/>
      <c r="AE592" s="682"/>
      <c r="AF592" s="679"/>
      <c r="AG592" s="685"/>
      <c r="AH592" s="72"/>
    </row>
    <row r="593" spans="2:34" ht="39.75" customHeight="1" x14ac:dyDescent="0.25">
      <c r="B593" s="73"/>
      <c r="C593" s="717"/>
      <c r="D593" s="723"/>
      <c r="E593" s="659"/>
      <c r="F593" s="660"/>
      <c r="G593" s="691"/>
      <c r="H593" s="666"/>
      <c r="I593" s="665"/>
      <c r="J593" s="670"/>
      <c r="K593" s="104" t="s">
        <v>134</v>
      </c>
      <c r="L593" s="125" t="s">
        <v>849</v>
      </c>
      <c r="M593" s="659"/>
      <c r="N593" s="659"/>
      <c r="O593" s="676"/>
      <c r="P593" s="98"/>
      <c r="T593" s="71"/>
      <c r="U593" s="679"/>
      <c r="V593" s="682"/>
      <c r="W593" s="679"/>
      <c r="X593" s="679"/>
      <c r="Y593" s="682"/>
      <c r="Z593" s="679"/>
      <c r="AA593" s="679"/>
      <c r="AB593" s="682"/>
      <c r="AC593" s="682"/>
      <c r="AD593" s="682"/>
      <c r="AE593" s="682"/>
      <c r="AF593" s="679"/>
      <c r="AG593" s="685"/>
      <c r="AH593" s="72"/>
    </row>
    <row r="594" spans="2:34" ht="54" customHeight="1" x14ac:dyDescent="0.25">
      <c r="B594" s="73"/>
      <c r="C594" s="717"/>
      <c r="D594" s="723"/>
      <c r="E594" s="659"/>
      <c r="F594" s="660"/>
      <c r="G594" s="691"/>
      <c r="H594" s="666"/>
      <c r="I594" s="665"/>
      <c r="J594" s="670"/>
      <c r="K594" s="104" t="s">
        <v>136</v>
      </c>
      <c r="L594" s="125" t="s">
        <v>850</v>
      </c>
      <c r="M594" s="659"/>
      <c r="N594" s="659"/>
      <c r="O594" s="676"/>
      <c r="P594" s="98"/>
      <c r="T594" s="71"/>
      <c r="U594" s="679"/>
      <c r="V594" s="682"/>
      <c r="W594" s="679"/>
      <c r="X594" s="679"/>
      <c r="Y594" s="682"/>
      <c r="Z594" s="679"/>
      <c r="AA594" s="679"/>
      <c r="AB594" s="682"/>
      <c r="AC594" s="682"/>
      <c r="AD594" s="682"/>
      <c r="AE594" s="682"/>
      <c r="AF594" s="679"/>
      <c r="AG594" s="685"/>
      <c r="AH594" s="72"/>
    </row>
    <row r="595" spans="2:34" ht="51.75" customHeight="1" x14ac:dyDescent="0.25">
      <c r="B595" s="73"/>
      <c r="C595" s="717"/>
      <c r="D595" s="723"/>
      <c r="E595" s="673"/>
      <c r="F595" s="689"/>
      <c r="G595" s="692"/>
      <c r="H595" s="695"/>
      <c r="I595" s="696"/>
      <c r="J595" s="698"/>
      <c r="K595" s="112" t="s">
        <v>138</v>
      </c>
      <c r="L595" s="132" t="s">
        <v>851</v>
      </c>
      <c r="M595" s="659"/>
      <c r="N595" s="659"/>
      <c r="O595" s="676"/>
      <c r="P595" s="98"/>
      <c r="T595" s="71"/>
      <c r="U595" s="679"/>
      <c r="V595" s="682"/>
      <c r="W595" s="679"/>
      <c r="X595" s="679"/>
      <c r="Y595" s="682"/>
      <c r="Z595" s="679"/>
      <c r="AA595" s="679"/>
      <c r="AB595" s="682"/>
      <c r="AC595" s="682"/>
      <c r="AD595" s="682"/>
      <c r="AE595" s="682"/>
      <c r="AF595" s="679"/>
      <c r="AG595" s="685"/>
      <c r="AH595" s="72"/>
    </row>
    <row r="596" spans="2:34" ht="39.75" customHeight="1" x14ac:dyDescent="0.25">
      <c r="B596" s="73"/>
      <c r="C596" s="717"/>
      <c r="D596" s="723"/>
      <c r="E596" s="658" t="s">
        <v>852</v>
      </c>
      <c r="F596" s="708">
        <f>IF(SUM(N596)=0,"",AVERAGE(N596))</f>
        <v>100</v>
      </c>
      <c r="G596" s="699">
        <v>54</v>
      </c>
      <c r="H596" s="664" t="s">
        <v>853</v>
      </c>
      <c r="I596" s="665"/>
      <c r="J596" s="669" t="s">
        <v>854</v>
      </c>
      <c r="K596" s="114" t="s">
        <v>129</v>
      </c>
      <c r="L596" s="129" t="s">
        <v>855</v>
      </c>
      <c r="M596" s="702" t="s">
        <v>379</v>
      </c>
      <c r="N596" s="704">
        <v>100</v>
      </c>
      <c r="O596" s="705"/>
      <c r="P596" s="98"/>
      <c r="T596" s="71"/>
      <c r="U596" s="678"/>
      <c r="V596" s="681"/>
      <c r="W596" s="678">
        <f>IF($N$596="","",$N$596)</f>
        <v>100</v>
      </c>
      <c r="X596" s="678">
        <f t="shared" ref="X596:AA596" si="8">IF($N$596="","",$N$596)</f>
        <v>100</v>
      </c>
      <c r="Y596" s="678">
        <f t="shared" si="8"/>
        <v>100</v>
      </c>
      <c r="Z596" s="678">
        <f t="shared" si="8"/>
        <v>100</v>
      </c>
      <c r="AA596" s="678">
        <f t="shared" si="8"/>
        <v>100</v>
      </c>
      <c r="AB596" s="681"/>
      <c r="AC596" s="681"/>
      <c r="AD596" s="681"/>
      <c r="AE596" s="681"/>
      <c r="AF596" s="678">
        <f>IF($N$596="","",$N$596)</f>
        <v>100</v>
      </c>
      <c r="AG596" s="684"/>
      <c r="AH596" s="72"/>
    </row>
    <row r="597" spans="2:34" ht="39.75" customHeight="1" x14ac:dyDescent="0.25">
      <c r="B597" s="73"/>
      <c r="C597" s="717"/>
      <c r="D597" s="723"/>
      <c r="E597" s="659"/>
      <c r="F597" s="660"/>
      <c r="G597" s="691"/>
      <c r="H597" s="666"/>
      <c r="I597" s="665"/>
      <c r="J597" s="670"/>
      <c r="K597" s="104" t="s">
        <v>132</v>
      </c>
      <c r="L597" s="125" t="s">
        <v>856</v>
      </c>
      <c r="M597" s="659"/>
      <c r="N597" s="659"/>
      <c r="O597" s="676"/>
      <c r="P597" s="98"/>
      <c r="T597" s="71"/>
      <c r="U597" s="679"/>
      <c r="V597" s="682"/>
      <c r="W597" s="679"/>
      <c r="X597" s="679"/>
      <c r="Y597" s="679"/>
      <c r="Z597" s="679"/>
      <c r="AA597" s="679"/>
      <c r="AB597" s="682"/>
      <c r="AC597" s="682"/>
      <c r="AD597" s="682"/>
      <c r="AE597" s="682"/>
      <c r="AF597" s="679"/>
      <c r="AG597" s="685"/>
      <c r="AH597" s="72"/>
    </row>
    <row r="598" spans="2:34" ht="39.75" customHeight="1" x14ac:dyDescent="0.25">
      <c r="B598" s="73"/>
      <c r="C598" s="717"/>
      <c r="D598" s="723"/>
      <c r="E598" s="659"/>
      <c r="F598" s="660"/>
      <c r="G598" s="691"/>
      <c r="H598" s="666"/>
      <c r="I598" s="665"/>
      <c r="J598" s="670"/>
      <c r="K598" s="104" t="s">
        <v>134</v>
      </c>
      <c r="L598" s="125" t="s">
        <v>857</v>
      </c>
      <c r="M598" s="659"/>
      <c r="N598" s="659"/>
      <c r="O598" s="676"/>
      <c r="P598" s="98"/>
      <c r="T598" s="71"/>
      <c r="U598" s="679"/>
      <c r="V598" s="682"/>
      <c r="W598" s="679"/>
      <c r="X598" s="679"/>
      <c r="Y598" s="679"/>
      <c r="Z598" s="679"/>
      <c r="AA598" s="679"/>
      <c r="AB598" s="682"/>
      <c r="AC598" s="682"/>
      <c r="AD598" s="682"/>
      <c r="AE598" s="682"/>
      <c r="AF598" s="679"/>
      <c r="AG598" s="685"/>
      <c r="AH598" s="72"/>
    </row>
    <row r="599" spans="2:34" ht="39.75" customHeight="1" x14ac:dyDescent="0.25">
      <c r="B599" s="73"/>
      <c r="C599" s="717"/>
      <c r="D599" s="723"/>
      <c r="E599" s="659"/>
      <c r="F599" s="660"/>
      <c r="G599" s="691"/>
      <c r="H599" s="666"/>
      <c r="I599" s="665"/>
      <c r="J599" s="670"/>
      <c r="K599" s="104" t="s">
        <v>136</v>
      </c>
      <c r="L599" s="125" t="s">
        <v>858</v>
      </c>
      <c r="M599" s="659"/>
      <c r="N599" s="659"/>
      <c r="O599" s="676"/>
      <c r="P599" s="98"/>
      <c r="T599" s="71"/>
      <c r="U599" s="679"/>
      <c r="V599" s="682"/>
      <c r="W599" s="679"/>
      <c r="X599" s="679"/>
      <c r="Y599" s="679"/>
      <c r="Z599" s="679"/>
      <c r="AA599" s="679"/>
      <c r="AB599" s="682"/>
      <c r="AC599" s="682"/>
      <c r="AD599" s="682"/>
      <c r="AE599" s="682"/>
      <c r="AF599" s="679"/>
      <c r="AG599" s="685"/>
      <c r="AH599" s="72"/>
    </row>
    <row r="600" spans="2:34" ht="39.75" customHeight="1" x14ac:dyDescent="0.25">
      <c r="B600" s="73"/>
      <c r="C600" s="717"/>
      <c r="D600" s="723"/>
      <c r="E600" s="659"/>
      <c r="F600" s="660"/>
      <c r="G600" s="691"/>
      <c r="H600" s="666"/>
      <c r="I600" s="665"/>
      <c r="J600" s="670"/>
      <c r="K600" s="109" t="s">
        <v>138</v>
      </c>
      <c r="L600" s="128" t="s">
        <v>859</v>
      </c>
      <c r="M600" s="673"/>
      <c r="N600" s="673"/>
      <c r="O600" s="677"/>
      <c r="P600" s="98"/>
      <c r="T600" s="71"/>
      <c r="U600" s="679"/>
      <c r="V600" s="682"/>
      <c r="W600" s="679"/>
      <c r="X600" s="679"/>
      <c r="Y600" s="679"/>
      <c r="Z600" s="679"/>
      <c r="AA600" s="679"/>
      <c r="AB600" s="682"/>
      <c r="AC600" s="682"/>
      <c r="AD600" s="682"/>
      <c r="AE600" s="682"/>
      <c r="AF600" s="679"/>
      <c r="AG600" s="685"/>
      <c r="AH600" s="72"/>
    </row>
    <row r="601" spans="2:34" ht="39.75" customHeight="1" x14ac:dyDescent="0.25">
      <c r="B601" s="73"/>
      <c r="C601" s="717"/>
      <c r="D601" s="723"/>
      <c r="E601" s="687" t="s">
        <v>860</v>
      </c>
      <c r="F601" s="707">
        <f>IF(SUM(N601)=0,"",AVERAGE(N601))</f>
        <v>10</v>
      </c>
      <c r="G601" s="690">
        <v>55</v>
      </c>
      <c r="H601" s="693" t="s">
        <v>861</v>
      </c>
      <c r="I601" s="694"/>
      <c r="J601" s="697" t="s">
        <v>862</v>
      </c>
      <c r="K601" s="111" t="s">
        <v>129</v>
      </c>
      <c r="L601" s="134" t="s">
        <v>863</v>
      </c>
      <c r="M601" s="711" t="s">
        <v>209</v>
      </c>
      <c r="N601" s="712">
        <v>10</v>
      </c>
      <c r="O601" s="713"/>
      <c r="P601" s="98"/>
      <c r="T601" s="71"/>
      <c r="U601" s="678"/>
      <c r="V601" s="681"/>
      <c r="W601" s="681"/>
      <c r="X601" s="681"/>
      <c r="Y601" s="681"/>
      <c r="Z601" s="681"/>
      <c r="AA601" s="681"/>
      <c r="AB601" s="681"/>
      <c r="AC601" s="681"/>
      <c r="AD601" s="681"/>
      <c r="AE601" s="681"/>
      <c r="AG601" s="678">
        <f>IF($N$601="","",$N$601)</f>
        <v>10</v>
      </c>
      <c r="AH601" s="72"/>
    </row>
    <row r="602" spans="2:34" ht="39.75" customHeight="1" x14ac:dyDescent="0.25">
      <c r="B602" s="73"/>
      <c r="C602" s="717"/>
      <c r="D602" s="723"/>
      <c r="E602" s="659"/>
      <c r="F602" s="660"/>
      <c r="G602" s="691"/>
      <c r="H602" s="666"/>
      <c r="I602" s="665"/>
      <c r="J602" s="670"/>
      <c r="K602" s="104" t="s">
        <v>132</v>
      </c>
      <c r="L602" s="125" t="s">
        <v>864</v>
      </c>
      <c r="M602" s="659"/>
      <c r="N602" s="659"/>
      <c r="O602" s="676"/>
      <c r="P602" s="98"/>
      <c r="T602" s="71"/>
      <c r="U602" s="679"/>
      <c r="V602" s="682"/>
      <c r="W602" s="682"/>
      <c r="X602" s="682"/>
      <c r="Y602" s="682"/>
      <c r="Z602" s="682"/>
      <c r="AA602" s="682"/>
      <c r="AB602" s="682"/>
      <c r="AC602" s="682"/>
      <c r="AD602" s="682"/>
      <c r="AE602" s="682"/>
      <c r="AG602" s="679"/>
      <c r="AH602" s="72"/>
    </row>
    <row r="603" spans="2:34" ht="39.75" customHeight="1" x14ac:dyDescent="0.25">
      <c r="B603" s="73"/>
      <c r="C603" s="717"/>
      <c r="D603" s="723"/>
      <c r="E603" s="659"/>
      <c r="F603" s="660"/>
      <c r="G603" s="691"/>
      <c r="H603" s="666"/>
      <c r="I603" s="665"/>
      <c r="J603" s="670"/>
      <c r="K603" s="104" t="s">
        <v>134</v>
      </c>
      <c r="L603" s="125" t="s">
        <v>865</v>
      </c>
      <c r="M603" s="659"/>
      <c r="N603" s="659"/>
      <c r="O603" s="676"/>
      <c r="P603" s="98"/>
      <c r="T603" s="71"/>
      <c r="U603" s="679"/>
      <c r="V603" s="682"/>
      <c r="W603" s="682"/>
      <c r="X603" s="682"/>
      <c r="Y603" s="682"/>
      <c r="Z603" s="682"/>
      <c r="AA603" s="682"/>
      <c r="AB603" s="682"/>
      <c r="AC603" s="682"/>
      <c r="AD603" s="682"/>
      <c r="AE603" s="682"/>
      <c r="AG603" s="679"/>
      <c r="AH603" s="72"/>
    </row>
    <row r="604" spans="2:34" ht="39.75" customHeight="1" x14ac:dyDescent="0.25">
      <c r="B604" s="73"/>
      <c r="C604" s="717"/>
      <c r="D604" s="723"/>
      <c r="E604" s="659"/>
      <c r="F604" s="660"/>
      <c r="G604" s="691"/>
      <c r="H604" s="666"/>
      <c r="I604" s="665"/>
      <c r="J604" s="670"/>
      <c r="K604" s="104" t="s">
        <v>136</v>
      </c>
      <c r="L604" s="125" t="s">
        <v>866</v>
      </c>
      <c r="M604" s="659"/>
      <c r="N604" s="659"/>
      <c r="O604" s="676"/>
      <c r="P604" s="98"/>
      <c r="T604" s="71"/>
      <c r="U604" s="679"/>
      <c r="V604" s="682"/>
      <c r="W604" s="682"/>
      <c r="X604" s="682"/>
      <c r="Y604" s="682"/>
      <c r="Z604" s="682"/>
      <c r="AA604" s="682"/>
      <c r="AB604" s="682"/>
      <c r="AC604" s="682"/>
      <c r="AD604" s="682"/>
      <c r="AE604" s="682"/>
      <c r="AG604" s="679"/>
      <c r="AH604" s="72"/>
    </row>
    <row r="605" spans="2:34" ht="39.75" customHeight="1" x14ac:dyDescent="0.25">
      <c r="B605" s="73"/>
      <c r="C605" s="717"/>
      <c r="D605" s="723"/>
      <c r="E605" s="673"/>
      <c r="F605" s="689"/>
      <c r="G605" s="692"/>
      <c r="H605" s="695"/>
      <c r="I605" s="696"/>
      <c r="J605" s="698"/>
      <c r="K605" s="112" t="s">
        <v>138</v>
      </c>
      <c r="L605" s="132" t="s">
        <v>867</v>
      </c>
      <c r="M605" s="659"/>
      <c r="N605" s="659"/>
      <c r="O605" s="676"/>
      <c r="P605" s="98"/>
      <c r="T605" s="71"/>
      <c r="U605" s="679"/>
      <c r="V605" s="682"/>
      <c r="W605" s="682"/>
      <c r="X605" s="682"/>
      <c r="Y605" s="682"/>
      <c r="Z605" s="682"/>
      <c r="AA605" s="682"/>
      <c r="AB605" s="682"/>
      <c r="AC605" s="682"/>
      <c r="AD605" s="682"/>
      <c r="AE605" s="682"/>
      <c r="AG605" s="679"/>
      <c r="AH605" s="72"/>
    </row>
    <row r="606" spans="2:34" ht="39.75" customHeight="1" x14ac:dyDescent="0.25">
      <c r="B606" s="73"/>
      <c r="C606" s="717"/>
      <c r="D606" s="723"/>
      <c r="E606" s="687" t="s">
        <v>868</v>
      </c>
      <c r="F606" s="707">
        <f>IF(SUM(N606)=0,"",AVERAGE(N606))</f>
        <v>100</v>
      </c>
      <c r="G606" s="690">
        <v>56</v>
      </c>
      <c r="H606" s="693" t="s">
        <v>869</v>
      </c>
      <c r="I606" s="694"/>
      <c r="J606" s="697" t="s">
        <v>870</v>
      </c>
      <c r="K606" s="114" t="s">
        <v>129</v>
      </c>
      <c r="L606" s="133" t="s">
        <v>871</v>
      </c>
      <c r="M606" s="702" t="s">
        <v>872</v>
      </c>
      <c r="N606" s="704">
        <v>100</v>
      </c>
      <c r="O606" s="705"/>
      <c r="P606" s="130"/>
      <c r="T606" s="71"/>
      <c r="U606" s="678"/>
      <c r="V606" s="681"/>
      <c r="W606" s="681"/>
      <c r="X606" s="681"/>
      <c r="Y606" s="681"/>
      <c r="Z606" s="678">
        <f>IF($N$606="","",$N$606)</f>
        <v>100</v>
      </c>
      <c r="AA606" s="681"/>
      <c r="AB606" s="681"/>
      <c r="AC606" s="681"/>
      <c r="AD606" s="678">
        <f>IF($N$606="","",$N$606)</f>
        <v>100</v>
      </c>
      <c r="AE606" s="681"/>
      <c r="AF606" s="681"/>
      <c r="AG606" s="684"/>
      <c r="AH606" s="72"/>
    </row>
    <row r="607" spans="2:34" ht="39.75" customHeight="1" x14ac:dyDescent="0.25">
      <c r="B607" s="73"/>
      <c r="C607" s="717"/>
      <c r="D607" s="723"/>
      <c r="E607" s="659"/>
      <c r="F607" s="660"/>
      <c r="G607" s="691"/>
      <c r="H607" s="666"/>
      <c r="I607" s="665"/>
      <c r="J607" s="670"/>
      <c r="K607" s="104" t="s">
        <v>132</v>
      </c>
      <c r="L607" s="125" t="s">
        <v>873</v>
      </c>
      <c r="M607" s="659"/>
      <c r="N607" s="659"/>
      <c r="O607" s="676"/>
      <c r="P607" s="130"/>
      <c r="T607" s="71"/>
      <c r="U607" s="679"/>
      <c r="V607" s="682"/>
      <c r="W607" s="682"/>
      <c r="X607" s="682"/>
      <c r="Y607" s="682"/>
      <c r="Z607" s="679"/>
      <c r="AA607" s="682"/>
      <c r="AB607" s="682"/>
      <c r="AC607" s="682"/>
      <c r="AD607" s="679"/>
      <c r="AE607" s="682"/>
      <c r="AF607" s="682"/>
      <c r="AG607" s="685"/>
      <c r="AH607" s="72"/>
    </row>
    <row r="608" spans="2:34" ht="39.75" customHeight="1" x14ac:dyDescent="0.25">
      <c r="B608" s="73"/>
      <c r="C608" s="717"/>
      <c r="D608" s="723"/>
      <c r="E608" s="659"/>
      <c r="F608" s="660"/>
      <c r="G608" s="691"/>
      <c r="H608" s="666"/>
      <c r="I608" s="665"/>
      <c r="J608" s="670"/>
      <c r="K608" s="104" t="s">
        <v>134</v>
      </c>
      <c r="L608" s="125" t="s">
        <v>874</v>
      </c>
      <c r="M608" s="659"/>
      <c r="N608" s="659"/>
      <c r="O608" s="676"/>
      <c r="P608" s="130"/>
      <c r="T608" s="71"/>
      <c r="U608" s="679"/>
      <c r="V608" s="682"/>
      <c r="W608" s="682"/>
      <c r="X608" s="682"/>
      <c r="Y608" s="682"/>
      <c r="Z608" s="679"/>
      <c r="AA608" s="682"/>
      <c r="AB608" s="682"/>
      <c r="AC608" s="682"/>
      <c r="AD608" s="679"/>
      <c r="AE608" s="682"/>
      <c r="AF608" s="682"/>
      <c r="AG608" s="685"/>
      <c r="AH608" s="72"/>
    </row>
    <row r="609" spans="2:34" ht="39.75" customHeight="1" x14ac:dyDescent="0.25">
      <c r="B609" s="73"/>
      <c r="C609" s="717"/>
      <c r="D609" s="723"/>
      <c r="E609" s="659"/>
      <c r="F609" s="660"/>
      <c r="G609" s="691"/>
      <c r="H609" s="666"/>
      <c r="I609" s="665"/>
      <c r="J609" s="670"/>
      <c r="K609" s="104" t="s">
        <v>136</v>
      </c>
      <c r="L609" s="125" t="s">
        <v>875</v>
      </c>
      <c r="M609" s="659"/>
      <c r="N609" s="659"/>
      <c r="O609" s="676"/>
      <c r="P609" s="130"/>
      <c r="T609" s="71"/>
      <c r="U609" s="679"/>
      <c r="V609" s="682"/>
      <c r="W609" s="682"/>
      <c r="X609" s="682"/>
      <c r="Y609" s="682"/>
      <c r="Z609" s="679"/>
      <c r="AA609" s="682"/>
      <c r="AB609" s="682"/>
      <c r="AC609" s="682"/>
      <c r="AD609" s="679"/>
      <c r="AE609" s="682"/>
      <c r="AF609" s="682"/>
      <c r="AG609" s="685"/>
      <c r="AH609" s="72"/>
    </row>
    <row r="610" spans="2:34" ht="39.75" customHeight="1" x14ac:dyDescent="0.25">
      <c r="B610" s="73"/>
      <c r="C610" s="717"/>
      <c r="D610" s="723"/>
      <c r="E610" s="673"/>
      <c r="F610" s="689"/>
      <c r="G610" s="692"/>
      <c r="H610" s="695"/>
      <c r="I610" s="696"/>
      <c r="J610" s="698"/>
      <c r="K610" s="109" t="s">
        <v>138</v>
      </c>
      <c r="L610" s="128" t="s">
        <v>876</v>
      </c>
      <c r="M610" s="673"/>
      <c r="N610" s="673"/>
      <c r="O610" s="677"/>
      <c r="P610" s="130"/>
      <c r="T610" s="71"/>
      <c r="U610" s="679"/>
      <c r="V610" s="682"/>
      <c r="W610" s="682"/>
      <c r="X610" s="682"/>
      <c r="Y610" s="682"/>
      <c r="Z610" s="679"/>
      <c r="AA610" s="682"/>
      <c r="AB610" s="682"/>
      <c r="AC610" s="682"/>
      <c r="AD610" s="679"/>
      <c r="AE610" s="682"/>
      <c r="AF610" s="682"/>
      <c r="AG610" s="685"/>
      <c r="AH610" s="72"/>
    </row>
    <row r="611" spans="2:34" ht="39.75" customHeight="1" x14ac:dyDescent="0.25">
      <c r="B611" s="73"/>
      <c r="C611" s="717"/>
      <c r="D611" s="723"/>
      <c r="E611" s="658" t="s">
        <v>877</v>
      </c>
      <c r="F611" s="708">
        <f>IF(SUM(N611:N640)=0,"",AVERAGE(N611:N640))</f>
        <v>70</v>
      </c>
      <c r="G611" s="699">
        <v>57</v>
      </c>
      <c r="H611" s="664" t="s">
        <v>878</v>
      </c>
      <c r="I611" s="665"/>
      <c r="J611" s="669" t="s">
        <v>879</v>
      </c>
      <c r="K611" s="114" t="s">
        <v>129</v>
      </c>
      <c r="L611" s="129" t="s">
        <v>880</v>
      </c>
      <c r="M611" s="702" t="s">
        <v>209</v>
      </c>
      <c r="N611" s="704">
        <v>100</v>
      </c>
      <c r="O611" s="705"/>
      <c r="P611" s="130"/>
      <c r="T611" s="71"/>
      <c r="U611" s="678"/>
      <c r="V611" s="681"/>
      <c r="W611" s="678">
        <f>IF($N$611="","",$N$611)</f>
        <v>100</v>
      </c>
      <c r="X611" s="681"/>
      <c r="Y611" s="678">
        <f t="shared" ref="Y611:AB611" si="9">IF($N$611="","",$N$611)</f>
        <v>100</v>
      </c>
      <c r="Z611" s="678">
        <f t="shared" si="9"/>
        <v>100</v>
      </c>
      <c r="AA611" s="678">
        <f t="shared" si="9"/>
        <v>100</v>
      </c>
      <c r="AB611" s="678">
        <f t="shared" si="9"/>
        <v>100</v>
      </c>
      <c r="AC611" s="681"/>
      <c r="AD611" s="681"/>
      <c r="AE611" s="678">
        <f>IF($N$611="","",$N$611)</f>
        <v>100</v>
      </c>
      <c r="AF611" s="681"/>
      <c r="AG611" s="684"/>
      <c r="AH611" s="72"/>
    </row>
    <row r="612" spans="2:34" ht="39.75" customHeight="1" x14ac:dyDescent="0.25">
      <c r="B612" s="73"/>
      <c r="C612" s="717"/>
      <c r="D612" s="723"/>
      <c r="E612" s="658"/>
      <c r="F612" s="708"/>
      <c r="G612" s="691"/>
      <c r="H612" s="666"/>
      <c r="I612" s="665"/>
      <c r="J612" s="670"/>
      <c r="K612" s="104" t="s">
        <v>132</v>
      </c>
      <c r="L612" s="125" t="s">
        <v>881</v>
      </c>
      <c r="M612" s="659"/>
      <c r="N612" s="659"/>
      <c r="O612" s="676"/>
      <c r="P612" s="130"/>
      <c r="T612" s="71"/>
      <c r="U612" s="679"/>
      <c r="V612" s="682"/>
      <c r="W612" s="679"/>
      <c r="X612" s="682"/>
      <c r="Y612" s="679"/>
      <c r="Z612" s="679"/>
      <c r="AA612" s="679"/>
      <c r="AB612" s="679"/>
      <c r="AC612" s="682"/>
      <c r="AD612" s="682"/>
      <c r="AE612" s="679"/>
      <c r="AF612" s="682"/>
      <c r="AG612" s="685"/>
      <c r="AH612" s="72"/>
    </row>
    <row r="613" spans="2:34" ht="39.75" customHeight="1" x14ac:dyDescent="0.25">
      <c r="B613" s="73"/>
      <c r="C613" s="717"/>
      <c r="D613" s="723"/>
      <c r="E613" s="658"/>
      <c r="F613" s="708"/>
      <c r="G613" s="691"/>
      <c r="H613" s="666"/>
      <c r="I613" s="665"/>
      <c r="J613" s="670"/>
      <c r="K613" s="104" t="s">
        <v>134</v>
      </c>
      <c r="L613" s="125" t="s">
        <v>882</v>
      </c>
      <c r="M613" s="659"/>
      <c r="N613" s="659"/>
      <c r="O613" s="676"/>
      <c r="P613" s="130"/>
      <c r="T613" s="71"/>
      <c r="U613" s="679"/>
      <c r="V613" s="682"/>
      <c r="W613" s="679"/>
      <c r="X613" s="682"/>
      <c r="Y613" s="679"/>
      <c r="Z613" s="679"/>
      <c r="AA613" s="679"/>
      <c r="AB613" s="679"/>
      <c r="AC613" s="682"/>
      <c r="AD613" s="682"/>
      <c r="AE613" s="679"/>
      <c r="AF613" s="682"/>
      <c r="AG613" s="685"/>
      <c r="AH613" s="72"/>
    </row>
    <row r="614" spans="2:34" ht="39.75" customHeight="1" x14ac:dyDescent="0.25">
      <c r="B614" s="73"/>
      <c r="C614" s="717"/>
      <c r="D614" s="723"/>
      <c r="E614" s="658"/>
      <c r="F614" s="708"/>
      <c r="G614" s="691"/>
      <c r="H614" s="666"/>
      <c r="I614" s="665"/>
      <c r="J614" s="670"/>
      <c r="K614" s="104" t="s">
        <v>136</v>
      </c>
      <c r="L614" s="125" t="s">
        <v>883</v>
      </c>
      <c r="M614" s="659"/>
      <c r="N614" s="659"/>
      <c r="O614" s="676"/>
      <c r="P614" s="130"/>
      <c r="T614" s="71"/>
      <c r="U614" s="679"/>
      <c r="V614" s="682"/>
      <c r="W614" s="679"/>
      <c r="X614" s="682"/>
      <c r="Y614" s="679"/>
      <c r="Z614" s="679"/>
      <c r="AA614" s="679"/>
      <c r="AB614" s="679"/>
      <c r="AC614" s="682"/>
      <c r="AD614" s="682"/>
      <c r="AE614" s="679"/>
      <c r="AF614" s="682"/>
      <c r="AG614" s="685"/>
      <c r="AH614" s="72"/>
    </row>
    <row r="615" spans="2:34" ht="39.75" customHeight="1" x14ac:dyDescent="0.25">
      <c r="B615" s="73"/>
      <c r="C615" s="717"/>
      <c r="D615" s="723"/>
      <c r="E615" s="658"/>
      <c r="F615" s="708"/>
      <c r="G615" s="710"/>
      <c r="H615" s="667"/>
      <c r="I615" s="668"/>
      <c r="J615" s="671"/>
      <c r="K615" s="104" t="s">
        <v>138</v>
      </c>
      <c r="L615" s="125" t="s">
        <v>884</v>
      </c>
      <c r="M615" s="703"/>
      <c r="N615" s="703"/>
      <c r="O615" s="706"/>
      <c r="P615" s="130"/>
      <c r="T615" s="71"/>
      <c r="U615" s="679"/>
      <c r="V615" s="682"/>
      <c r="W615" s="679"/>
      <c r="X615" s="682"/>
      <c r="Y615" s="679"/>
      <c r="Z615" s="679"/>
      <c r="AA615" s="679"/>
      <c r="AB615" s="679"/>
      <c r="AC615" s="682"/>
      <c r="AD615" s="682"/>
      <c r="AE615" s="679"/>
      <c r="AF615" s="682"/>
      <c r="AG615" s="685"/>
      <c r="AH615" s="72"/>
    </row>
    <row r="616" spans="2:34" ht="39.75" customHeight="1" x14ac:dyDescent="0.25">
      <c r="B616" s="73"/>
      <c r="C616" s="717"/>
      <c r="D616" s="723"/>
      <c r="E616" s="658"/>
      <c r="F616" s="709"/>
      <c r="G616" s="714">
        <v>58</v>
      </c>
      <c r="H616" s="700" t="s">
        <v>885</v>
      </c>
      <c r="I616" s="701"/>
      <c r="J616" s="715" t="s">
        <v>886</v>
      </c>
      <c r="K616" s="104" t="s">
        <v>129</v>
      </c>
      <c r="L616" s="125" t="s">
        <v>887</v>
      </c>
      <c r="M616" s="672" t="s">
        <v>209</v>
      </c>
      <c r="N616" s="674">
        <v>100</v>
      </c>
      <c r="O616" s="675"/>
      <c r="P616" s="130"/>
      <c r="T616" s="71"/>
      <c r="U616" s="678"/>
      <c r="V616" s="681"/>
      <c r="W616" s="681"/>
      <c r="X616" s="681"/>
      <c r="Y616" s="681"/>
      <c r="Z616" s="681"/>
      <c r="AA616" s="681"/>
      <c r="AB616" s="681"/>
      <c r="AC616" s="678">
        <f>IF($N$616="","",$N$616)</f>
        <v>100</v>
      </c>
      <c r="AD616" s="678">
        <f>IF($N$616="","",$N$616)</f>
        <v>100</v>
      </c>
      <c r="AE616" s="678">
        <f>IF($N$616="","",$N$616)</f>
        <v>100</v>
      </c>
      <c r="AF616" s="681"/>
      <c r="AG616" s="684"/>
      <c r="AH616" s="72"/>
    </row>
    <row r="617" spans="2:34" ht="39.75" customHeight="1" x14ac:dyDescent="0.25">
      <c r="B617" s="73"/>
      <c r="C617" s="717"/>
      <c r="D617" s="723"/>
      <c r="E617" s="658"/>
      <c r="F617" s="709"/>
      <c r="G617" s="691"/>
      <c r="H617" s="666"/>
      <c r="I617" s="665"/>
      <c r="J617" s="670"/>
      <c r="K617" s="104" t="s">
        <v>132</v>
      </c>
      <c r="L617" s="125" t="s">
        <v>888</v>
      </c>
      <c r="M617" s="659"/>
      <c r="N617" s="659"/>
      <c r="O617" s="676"/>
      <c r="P617" s="130"/>
      <c r="T617" s="71"/>
      <c r="U617" s="679"/>
      <c r="V617" s="682"/>
      <c r="W617" s="682"/>
      <c r="X617" s="682"/>
      <c r="Y617" s="682"/>
      <c r="Z617" s="682"/>
      <c r="AA617" s="682"/>
      <c r="AB617" s="682"/>
      <c r="AC617" s="679"/>
      <c r="AD617" s="679"/>
      <c r="AE617" s="679"/>
      <c r="AF617" s="682"/>
      <c r="AG617" s="685"/>
      <c r="AH617" s="72"/>
    </row>
    <row r="618" spans="2:34" ht="39.75" customHeight="1" x14ac:dyDescent="0.25">
      <c r="B618" s="73"/>
      <c r="C618" s="717"/>
      <c r="D618" s="723"/>
      <c r="E618" s="658"/>
      <c r="F618" s="709"/>
      <c r="G618" s="691"/>
      <c r="H618" s="666"/>
      <c r="I618" s="665"/>
      <c r="J618" s="670"/>
      <c r="K618" s="104" t="s">
        <v>134</v>
      </c>
      <c r="L618" s="125" t="s">
        <v>889</v>
      </c>
      <c r="M618" s="659"/>
      <c r="N618" s="659"/>
      <c r="O618" s="676"/>
      <c r="P618" s="130"/>
      <c r="T618" s="71"/>
      <c r="U618" s="679"/>
      <c r="V618" s="682"/>
      <c r="W618" s="682"/>
      <c r="X618" s="682"/>
      <c r="Y618" s="682"/>
      <c r="Z618" s="682"/>
      <c r="AA618" s="682"/>
      <c r="AB618" s="682"/>
      <c r="AC618" s="679"/>
      <c r="AD618" s="679"/>
      <c r="AE618" s="679"/>
      <c r="AF618" s="682"/>
      <c r="AG618" s="685"/>
      <c r="AH618" s="72"/>
    </row>
    <row r="619" spans="2:34" ht="39.75" customHeight="1" x14ac:dyDescent="0.25">
      <c r="B619" s="73"/>
      <c r="C619" s="717"/>
      <c r="D619" s="723"/>
      <c r="E619" s="658"/>
      <c r="F619" s="709"/>
      <c r="G619" s="691"/>
      <c r="H619" s="666"/>
      <c r="I619" s="665"/>
      <c r="J619" s="670"/>
      <c r="K619" s="104" t="s">
        <v>136</v>
      </c>
      <c r="L619" s="159" t="s">
        <v>890</v>
      </c>
      <c r="M619" s="659"/>
      <c r="N619" s="659"/>
      <c r="O619" s="676"/>
      <c r="P619" s="130"/>
      <c r="T619" s="71"/>
      <c r="U619" s="679"/>
      <c r="V619" s="682"/>
      <c r="W619" s="682"/>
      <c r="X619" s="682"/>
      <c r="Y619" s="682"/>
      <c r="Z619" s="682"/>
      <c r="AA619" s="682"/>
      <c r="AB619" s="682"/>
      <c r="AC619" s="679"/>
      <c r="AD619" s="679"/>
      <c r="AE619" s="679"/>
      <c r="AF619" s="682"/>
      <c r="AG619" s="685"/>
      <c r="AH619" s="72"/>
    </row>
    <row r="620" spans="2:34" ht="39.75" customHeight="1" x14ac:dyDescent="0.25">
      <c r="B620" s="73"/>
      <c r="C620" s="717"/>
      <c r="D620" s="723"/>
      <c r="E620" s="658"/>
      <c r="F620" s="709"/>
      <c r="G620" s="710"/>
      <c r="H620" s="667"/>
      <c r="I620" s="668"/>
      <c r="J620" s="671"/>
      <c r="K620" s="104" t="s">
        <v>138</v>
      </c>
      <c r="L620" s="159" t="s">
        <v>891</v>
      </c>
      <c r="M620" s="703"/>
      <c r="N620" s="703"/>
      <c r="O620" s="706"/>
      <c r="P620" s="130"/>
      <c r="T620" s="71"/>
      <c r="U620" s="679"/>
      <c r="V620" s="682"/>
      <c r="W620" s="682"/>
      <c r="X620" s="682"/>
      <c r="Y620" s="682"/>
      <c r="Z620" s="682"/>
      <c r="AA620" s="682"/>
      <c r="AB620" s="682"/>
      <c r="AC620" s="679"/>
      <c r="AD620" s="679"/>
      <c r="AE620" s="679"/>
      <c r="AF620" s="682"/>
      <c r="AG620" s="685"/>
      <c r="AH620" s="72"/>
    </row>
    <row r="621" spans="2:34" ht="39.75" customHeight="1" x14ac:dyDescent="0.25">
      <c r="B621" s="73"/>
      <c r="C621" s="717"/>
      <c r="D621" s="723"/>
      <c r="E621" s="658"/>
      <c r="F621" s="709"/>
      <c r="G621" s="714">
        <v>59</v>
      </c>
      <c r="H621" s="700" t="s">
        <v>892</v>
      </c>
      <c r="I621" s="701"/>
      <c r="J621" s="715" t="s">
        <v>893</v>
      </c>
      <c r="K621" s="104" t="s">
        <v>129</v>
      </c>
      <c r="L621" s="125" t="s">
        <v>894</v>
      </c>
      <c r="M621" s="672" t="s">
        <v>209</v>
      </c>
      <c r="N621" s="674">
        <v>20</v>
      </c>
      <c r="O621" s="675"/>
      <c r="P621" s="130"/>
      <c r="T621" s="71"/>
      <c r="U621" s="678"/>
      <c r="V621" s="681"/>
      <c r="W621" s="681"/>
      <c r="X621" s="681"/>
      <c r="Y621" s="678">
        <f>IF($N$621="","",$N$621)</f>
        <v>20</v>
      </c>
      <c r="Z621" s="681"/>
      <c r="AA621" s="678">
        <f>IF($N$621="","",$N$621)</f>
        <v>20</v>
      </c>
      <c r="AB621" s="681"/>
      <c r="AC621" s="681"/>
      <c r="AD621" s="681"/>
      <c r="AE621" s="681"/>
      <c r="AF621" s="678">
        <f>IF($N$621="","",$N$621)</f>
        <v>20</v>
      </c>
      <c r="AG621" s="684"/>
      <c r="AH621" s="72"/>
    </row>
    <row r="622" spans="2:34" ht="39.75" customHeight="1" x14ac:dyDescent="0.25">
      <c r="B622" s="73"/>
      <c r="C622" s="717"/>
      <c r="D622" s="723"/>
      <c r="E622" s="658"/>
      <c r="F622" s="709"/>
      <c r="G622" s="691"/>
      <c r="H622" s="666"/>
      <c r="I622" s="665"/>
      <c r="J622" s="670"/>
      <c r="K622" s="104" t="s">
        <v>132</v>
      </c>
      <c r="L622" s="125" t="s">
        <v>895</v>
      </c>
      <c r="M622" s="659"/>
      <c r="N622" s="659"/>
      <c r="O622" s="676"/>
      <c r="P622" s="130"/>
      <c r="T622" s="71"/>
      <c r="U622" s="679"/>
      <c r="V622" s="682"/>
      <c r="W622" s="682"/>
      <c r="X622" s="682"/>
      <c r="Y622" s="679"/>
      <c r="Z622" s="682"/>
      <c r="AA622" s="679"/>
      <c r="AB622" s="682"/>
      <c r="AC622" s="682"/>
      <c r="AD622" s="682"/>
      <c r="AE622" s="682"/>
      <c r="AF622" s="679"/>
      <c r="AG622" s="685"/>
      <c r="AH622" s="72"/>
    </row>
    <row r="623" spans="2:34" ht="39.75" customHeight="1" x14ac:dyDescent="0.25">
      <c r="B623" s="73"/>
      <c r="C623" s="717"/>
      <c r="D623" s="723"/>
      <c r="E623" s="658"/>
      <c r="F623" s="709"/>
      <c r="G623" s="691"/>
      <c r="H623" s="666"/>
      <c r="I623" s="665"/>
      <c r="J623" s="670"/>
      <c r="K623" s="104" t="s">
        <v>134</v>
      </c>
      <c r="L623" s="159" t="s">
        <v>896</v>
      </c>
      <c r="M623" s="659"/>
      <c r="N623" s="659"/>
      <c r="O623" s="676"/>
      <c r="P623" s="130"/>
      <c r="T623" s="71"/>
      <c r="U623" s="679"/>
      <c r="V623" s="682"/>
      <c r="W623" s="682"/>
      <c r="X623" s="682"/>
      <c r="Y623" s="679"/>
      <c r="Z623" s="682"/>
      <c r="AA623" s="679"/>
      <c r="AB623" s="682"/>
      <c r="AC623" s="682"/>
      <c r="AD623" s="682"/>
      <c r="AE623" s="682"/>
      <c r="AF623" s="679"/>
      <c r="AG623" s="685"/>
      <c r="AH623" s="72"/>
    </row>
    <row r="624" spans="2:34" ht="39.75" customHeight="1" x14ac:dyDescent="0.25">
      <c r="B624" s="73"/>
      <c r="C624" s="717"/>
      <c r="D624" s="723"/>
      <c r="E624" s="658"/>
      <c r="F624" s="709"/>
      <c r="G624" s="691"/>
      <c r="H624" s="666"/>
      <c r="I624" s="665"/>
      <c r="J624" s="670"/>
      <c r="K624" s="104" t="s">
        <v>136</v>
      </c>
      <c r="L624" s="159" t="s">
        <v>897</v>
      </c>
      <c r="M624" s="659"/>
      <c r="N624" s="659"/>
      <c r="O624" s="676"/>
      <c r="P624" s="130"/>
      <c r="T624" s="71"/>
      <c r="U624" s="679"/>
      <c r="V624" s="682"/>
      <c r="W624" s="682"/>
      <c r="X624" s="682"/>
      <c r="Y624" s="679"/>
      <c r="Z624" s="682"/>
      <c r="AA624" s="679"/>
      <c r="AB624" s="682"/>
      <c r="AC624" s="682"/>
      <c r="AD624" s="682"/>
      <c r="AE624" s="682"/>
      <c r="AF624" s="679"/>
      <c r="AG624" s="685"/>
      <c r="AH624" s="72"/>
    </row>
    <row r="625" spans="2:34" ht="39.75" customHeight="1" x14ac:dyDescent="0.25">
      <c r="B625" s="73"/>
      <c r="C625" s="717"/>
      <c r="D625" s="723"/>
      <c r="E625" s="658"/>
      <c r="F625" s="709"/>
      <c r="G625" s="710"/>
      <c r="H625" s="667"/>
      <c r="I625" s="668"/>
      <c r="J625" s="671"/>
      <c r="K625" s="104" t="s">
        <v>138</v>
      </c>
      <c r="L625" s="159" t="s">
        <v>898</v>
      </c>
      <c r="M625" s="703"/>
      <c r="N625" s="703"/>
      <c r="O625" s="706"/>
      <c r="P625" s="130"/>
      <c r="T625" s="71"/>
      <c r="U625" s="679"/>
      <c r="V625" s="682"/>
      <c r="W625" s="682"/>
      <c r="X625" s="682"/>
      <c r="Y625" s="679"/>
      <c r="Z625" s="682"/>
      <c r="AA625" s="679"/>
      <c r="AB625" s="682"/>
      <c r="AC625" s="682"/>
      <c r="AD625" s="682"/>
      <c r="AE625" s="682"/>
      <c r="AF625" s="679"/>
      <c r="AG625" s="685"/>
      <c r="AH625" s="72"/>
    </row>
    <row r="626" spans="2:34" ht="39.75" customHeight="1" x14ac:dyDescent="0.25">
      <c r="B626" s="73"/>
      <c r="C626" s="717"/>
      <c r="D626" s="723"/>
      <c r="E626" s="658"/>
      <c r="F626" s="709"/>
      <c r="G626" s="714">
        <v>60</v>
      </c>
      <c r="H626" s="700" t="s">
        <v>899</v>
      </c>
      <c r="I626" s="701"/>
      <c r="J626" s="715" t="s">
        <v>900</v>
      </c>
      <c r="K626" s="104" t="s">
        <v>129</v>
      </c>
      <c r="L626" s="125" t="s">
        <v>901</v>
      </c>
      <c r="M626" s="672" t="s">
        <v>209</v>
      </c>
      <c r="N626" s="674">
        <v>20</v>
      </c>
      <c r="O626" s="675"/>
      <c r="P626" s="130"/>
      <c r="T626" s="71"/>
      <c r="U626" s="678"/>
      <c r="V626" s="681"/>
      <c r="W626" s="681"/>
      <c r="X626" s="681"/>
      <c r="Y626" s="678">
        <f>IF($N$626="","",$N$626)</f>
        <v>20</v>
      </c>
      <c r="Z626" s="678">
        <f>IF($N$626="","",$N$626)</f>
        <v>20</v>
      </c>
      <c r="AA626" s="678">
        <f>IF($N$626="","",$N$626)</f>
        <v>20</v>
      </c>
      <c r="AB626" s="681"/>
      <c r="AC626" s="681"/>
      <c r="AD626" s="681"/>
      <c r="AE626" s="681"/>
      <c r="AF626" s="681"/>
      <c r="AG626" s="684"/>
      <c r="AH626" s="72"/>
    </row>
    <row r="627" spans="2:34" ht="39.75" customHeight="1" x14ac:dyDescent="0.25">
      <c r="B627" s="73"/>
      <c r="C627" s="717"/>
      <c r="D627" s="723"/>
      <c r="E627" s="658"/>
      <c r="F627" s="709"/>
      <c r="G627" s="691"/>
      <c r="H627" s="666"/>
      <c r="I627" s="665"/>
      <c r="J627" s="670"/>
      <c r="K627" s="104" t="s">
        <v>132</v>
      </c>
      <c r="L627" s="125" t="s">
        <v>902</v>
      </c>
      <c r="M627" s="659"/>
      <c r="N627" s="659"/>
      <c r="O627" s="676"/>
      <c r="P627" s="130"/>
      <c r="T627" s="71"/>
      <c r="U627" s="679"/>
      <c r="V627" s="682"/>
      <c r="W627" s="682"/>
      <c r="X627" s="682"/>
      <c r="Y627" s="679"/>
      <c r="Z627" s="679"/>
      <c r="AA627" s="679"/>
      <c r="AB627" s="682"/>
      <c r="AC627" s="682"/>
      <c r="AD627" s="682"/>
      <c r="AE627" s="682"/>
      <c r="AF627" s="682"/>
      <c r="AG627" s="685"/>
      <c r="AH627" s="72"/>
    </row>
    <row r="628" spans="2:34" ht="39.75" customHeight="1" x14ac:dyDescent="0.25">
      <c r="B628" s="73"/>
      <c r="C628" s="717"/>
      <c r="D628" s="723"/>
      <c r="E628" s="658"/>
      <c r="F628" s="709"/>
      <c r="G628" s="691"/>
      <c r="H628" s="666"/>
      <c r="I628" s="665"/>
      <c r="J628" s="670"/>
      <c r="K628" s="104" t="s">
        <v>134</v>
      </c>
      <c r="L628" s="159" t="s">
        <v>903</v>
      </c>
      <c r="M628" s="659"/>
      <c r="N628" s="659"/>
      <c r="O628" s="676"/>
      <c r="P628" s="130"/>
      <c r="T628" s="71"/>
      <c r="U628" s="679"/>
      <c r="V628" s="682"/>
      <c r="W628" s="682"/>
      <c r="X628" s="682"/>
      <c r="Y628" s="679"/>
      <c r="Z628" s="679"/>
      <c r="AA628" s="679"/>
      <c r="AB628" s="682"/>
      <c r="AC628" s="682"/>
      <c r="AD628" s="682"/>
      <c r="AE628" s="682"/>
      <c r="AF628" s="682"/>
      <c r="AG628" s="685"/>
      <c r="AH628" s="72"/>
    </row>
    <row r="629" spans="2:34" ht="39.75" customHeight="1" x14ac:dyDescent="0.25">
      <c r="B629" s="73"/>
      <c r="C629" s="717"/>
      <c r="D629" s="723"/>
      <c r="E629" s="658"/>
      <c r="F629" s="709"/>
      <c r="G629" s="691"/>
      <c r="H629" s="666"/>
      <c r="I629" s="665"/>
      <c r="J629" s="670"/>
      <c r="K629" s="104" t="s">
        <v>136</v>
      </c>
      <c r="L629" s="159" t="s">
        <v>904</v>
      </c>
      <c r="M629" s="659"/>
      <c r="N629" s="659"/>
      <c r="O629" s="676"/>
      <c r="P629" s="130"/>
      <c r="T629" s="71"/>
      <c r="U629" s="679"/>
      <c r="V629" s="682"/>
      <c r="W629" s="682"/>
      <c r="X629" s="682"/>
      <c r="Y629" s="679"/>
      <c r="Z629" s="679"/>
      <c r="AA629" s="679"/>
      <c r="AB629" s="682"/>
      <c r="AC629" s="682"/>
      <c r="AD629" s="682"/>
      <c r="AE629" s="682"/>
      <c r="AF629" s="682"/>
      <c r="AG629" s="685"/>
      <c r="AH629" s="72"/>
    </row>
    <row r="630" spans="2:34" ht="39.75" customHeight="1" x14ac:dyDescent="0.25">
      <c r="B630" s="73"/>
      <c r="C630" s="717"/>
      <c r="D630" s="723"/>
      <c r="E630" s="658"/>
      <c r="F630" s="709"/>
      <c r="G630" s="710"/>
      <c r="H630" s="667"/>
      <c r="I630" s="668"/>
      <c r="J630" s="671"/>
      <c r="K630" s="104" t="s">
        <v>138</v>
      </c>
      <c r="L630" s="159" t="s">
        <v>905</v>
      </c>
      <c r="M630" s="703"/>
      <c r="N630" s="703"/>
      <c r="O630" s="706"/>
      <c r="P630" s="130"/>
      <c r="T630" s="71"/>
      <c r="U630" s="679"/>
      <c r="V630" s="682"/>
      <c r="W630" s="682"/>
      <c r="X630" s="682"/>
      <c r="Y630" s="679"/>
      <c r="Z630" s="679"/>
      <c r="AA630" s="679"/>
      <c r="AB630" s="682"/>
      <c r="AC630" s="682"/>
      <c r="AD630" s="682"/>
      <c r="AE630" s="682"/>
      <c r="AF630" s="682"/>
      <c r="AG630" s="685"/>
      <c r="AH630" s="72"/>
    </row>
    <row r="631" spans="2:34" ht="39.75" customHeight="1" x14ac:dyDescent="0.25">
      <c r="B631" s="73"/>
      <c r="C631" s="717"/>
      <c r="D631" s="723"/>
      <c r="E631" s="658"/>
      <c r="F631" s="709"/>
      <c r="G631" s="714">
        <v>61</v>
      </c>
      <c r="H631" s="700" t="s">
        <v>906</v>
      </c>
      <c r="I631" s="701"/>
      <c r="J631" s="715" t="s">
        <v>907</v>
      </c>
      <c r="K631" s="104" t="s">
        <v>129</v>
      </c>
      <c r="L631" s="125" t="s">
        <v>908</v>
      </c>
      <c r="M631" s="672" t="s">
        <v>209</v>
      </c>
      <c r="N631" s="674">
        <v>80</v>
      </c>
      <c r="O631" s="675"/>
      <c r="P631" s="130"/>
      <c r="T631" s="71"/>
      <c r="U631" s="678"/>
      <c r="V631" s="681"/>
      <c r="W631" s="681"/>
      <c r="X631" s="681"/>
      <c r="Y631" s="678">
        <f>IF($N$631="","",$N$631)</f>
        <v>80</v>
      </c>
      <c r="Z631" s="681"/>
      <c r="AA631" s="678">
        <f>IF($N$631="","",$N$631)</f>
        <v>80</v>
      </c>
      <c r="AB631" s="681"/>
      <c r="AC631" s="681"/>
      <c r="AD631" s="681"/>
      <c r="AE631" s="678">
        <f>IF($N$631="","",$N$631)</f>
        <v>80</v>
      </c>
      <c r="AF631" s="681"/>
      <c r="AG631" s="684"/>
      <c r="AH631" s="72"/>
    </row>
    <row r="632" spans="2:34" ht="39.75" customHeight="1" x14ac:dyDescent="0.25">
      <c r="B632" s="73"/>
      <c r="C632" s="717"/>
      <c r="D632" s="723"/>
      <c r="E632" s="658"/>
      <c r="F632" s="709"/>
      <c r="G632" s="691"/>
      <c r="H632" s="666"/>
      <c r="I632" s="665"/>
      <c r="J632" s="670"/>
      <c r="K632" s="104" t="s">
        <v>132</v>
      </c>
      <c r="L632" s="125" t="s">
        <v>909</v>
      </c>
      <c r="M632" s="659"/>
      <c r="N632" s="659"/>
      <c r="O632" s="676"/>
      <c r="P632" s="130"/>
      <c r="T632" s="71"/>
      <c r="U632" s="679"/>
      <c r="V632" s="682"/>
      <c r="W632" s="682"/>
      <c r="X632" s="682"/>
      <c r="Y632" s="679"/>
      <c r="Z632" s="682"/>
      <c r="AA632" s="679"/>
      <c r="AB632" s="682"/>
      <c r="AC632" s="682"/>
      <c r="AD632" s="682"/>
      <c r="AE632" s="679"/>
      <c r="AF632" s="682"/>
      <c r="AG632" s="685"/>
      <c r="AH632" s="72"/>
    </row>
    <row r="633" spans="2:34" ht="39.75" customHeight="1" x14ac:dyDescent="0.25">
      <c r="B633" s="73"/>
      <c r="C633" s="717"/>
      <c r="D633" s="723"/>
      <c r="E633" s="658"/>
      <c r="F633" s="709"/>
      <c r="G633" s="691"/>
      <c r="H633" s="666"/>
      <c r="I633" s="665"/>
      <c r="J633" s="670"/>
      <c r="K633" s="104" t="s">
        <v>134</v>
      </c>
      <c r="L633" s="125" t="s">
        <v>910</v>
      </c>
      <c r="M633" s="659"/>
      <c r="N633" s="659"/>
      <c r="O633" s="676"/>
      <c r="P633" s="130"/>
      <c r="T633" s="71"/>
      <c r="U633" s="679"/>
      <c r="V633" s="682"/>
      <c r="W633" s="682"/>
      <c r="X633" s="682"/>
      <c r="Y633" s="679"/>
      <c r="Z633" s="682"/>
      <c r="AA633" s="679"/>
      <c r="AB633" s="682"/>
      <c r="AC633" s="682"/>
      <c r="AD633" s="682"/>
      <c r="AE633" s="679"/>
      <c r="AF633" s="682"/>
      <c r="AG633" s="685"/>
      <c r="AH633" s="72"/>
    </row>
    <row r="634" spans="2:34" ht="39.75" customHeight="1" x14ac:dyDescent="0.25">
      <c r="B634" s="73"/>
      <c r="C634" s="717"/>
      <c r="D634" s="723"/>
      <c r="E634" s="658"/>
      <c r="F634" s="709"/>
      <c r="G634" s="691"/>
      <c r="H634" s="666"/>
      <c r="I634" s="665"/>
      <c r="J634" s="670"/>
      <c r="K634" s="104" t="s">
        <v>136</v>
      </c>
      <c r="L634" s="125" t="s">
        <v>911</v>
      </c>
      <c r="M634" s="659"/>
      <c r="N634" s="659"/>
      <c r="O634" s="676"/>
      <c r="P634" s="130"/>
      <c r="T634" s="71"/>
      <c r="U634" s="679"/>
      <c r="V634" s="682"/>
      <c r="W634" s="682"/>
      <c r="X634" s="682"/>
      <c r="Y634" s="679"/>
      <c r="Z634" s="682"/>
      <c r="AA634" s="679"/>
      <c r="AB634" s="682"/>
      <c r="AC634" s="682"/>
      <c r="AD634" s="682"/>
      <c r="AE634" s="679"/>
      <c r="AF634" s="682"/>
      <c r="AG634" s="685"/>
      <c r="AH634" s="72"/>
    </row>
    <row r="635" spans="2:34" ht="39.75" customHeight="1" x14ac:dyDescent="0.25">
      <c r="B635" s="73"/>
      <c r="C635" s="717"/>
      <c r="D635" s="723"/>
      <c r="E635" s="658"/>
      <c r="F635" s="709"/>
      <c r="G635" s="710"/>
      <c r="H635" s="667"/>
      <c r="I635" s="668"/>
      <c r="J635" s="671"/>
      <c r="K635" s="104" t="s">
        <v>138</v>
      </c>
      <c r="L635" s="125" t="s">
        <v>912</v>
      </c>
      <c r="M635" s="703"/>
      <c r="N635" s="703"/>
      <c r="O635" s="706"/>
      <c r="P635" s="130"/>
      <c r="T635" s="71"/>
      <c r="U635" s="679"/>
      <c r="V635" s="682"/>
      <c r="W635" s="682"/>
      <c r="X635" s="682"/>
      <c r="Y635" s="679"/>
      <c r="Z635" s="682"/>
      <c r="AA635" s="679"/>
      <c r="AB635" s="682"/>
      <c r="AC635" s="682"/>
      <c r="AD635" s="682"/>
      <c r="AE635" s="679"/>
      <c r="AF635" s="682"/>
      <c r="AG635" s="685"/>
      <c r="AH635" s="72"/>
    </row>
    <row r="636" spans="2:34" ht="39.75" customHeight="1" x14ac:dyDescent="0.25">
      <c r="B636" s="73"/>
      <c r="C636" s="717"/>
      <c r="D636" s="723"/>
      <c r="E636" s="658"/>
      <c r="F636" s="709"/>
      <c r="G636" s="714">
        <v>62</v>
      </c>
      <c r="H636" s="700" t="s">
        <v>913</v>
      </c>
      <c r="I636" s="701"/>
      <c r="J636" s="715" t="s">
        <v>914</v>
      </c>
      <c r="K636" s="104" t="s">
        <v>129</v>
      </c>
      <c r="L636" s="125" t="s">
        <v>915</v>
      </c>
      <c r="M636" s="672" t="s">
        <v>209</v>
      </c>
      <c r="N636" s="674">
        <v>100</v>
      </c>
      <c r="O636" s="675"/>
      <c r="P636" s="130"/>
      <c r="T636" s="71"/>
      <c r="U636" s="678"/>
      <c r="V636" s="681"/>
      <c r="W636" s="681"/>
      <c r="X636" s="681"/>
      <c r="Y636" s="678">
        <f>IF($N$636="","",$N$636)</f>
        <v>100</v>
      </c>
      <c r="Z636" s="678">
        <f>IF($N$636="","",$N$636)</f>
        <v>100</v>
      </c>
      <c r="AA636" s="681"/>
      <c r="AB636" s="681"/>
      <c r="AC636" s="681"/>
      <c r="AD636" s="681"/>
      <c r="AE636" s="681"/>
      <c r="AF636" s="681"/>
      <c r="AG636" s="684"/>
      <c r="AH636" s="72"/>
    </row>
    <row r="637" spans="2:34" ht="39.75" customHeight="1" x14ac:dyDescent="0.25">
      <c r="B637" s="73"/>
      <c r="C637" s="718"/>
      <c r="D637" s="724"/>
      <c r="E637" s="659"/>
      <c r="F637" s="660"/>
      <c r="G637" s="691"/>
      <c r="H637" s="666"/>
      <c r="I637" s="665"/>
      <c r="J637" s="670"/>
      <c r="K637" s="104" t="s">
        <v>132</v>
      </c>
      <c r="L637" s="125" t="s">
        <v>916</v>
      </c>
      <c r="M637" s="659"/>
      <c r="N637" s="659"/>
      <c r="O637" s="676"/>
      <c r="P637" s="130"/>
      <c r="T637" s="71"/>
      <c r="U637" s="679"/>
      <c r="V637" s="682"/>
      <c r="W637" s="682"/>
      <c r="X637" s="682"/>
      <c r="Y637" s="679"/>
      <c r="Z637" s="679"/>
      <c r="AA637" s="682"/>
      <c r="AB637" s="682"/>
      <c r="AC637" s="682"/>
      <c r="AD637" s="682"/>
      <c r="AE637" s="682"/>
      <c r="AF637" s="682"/>
      <c r="AG637" s="685"/>
      <c r="AH637" s="72"/>
    </row>
    <row r="638" spans="2:34" ht="39.75" customHeight="1" x14ac:dyDescent="0.25">
      <c r="B638" s="73"/>
      <c r="C638" s="718"/>
      <c r="D638" s="724"/>
      <c r="E638" s="659"/>
      <c r="F638" s="660"/>
      <c r="G638" s="691"/>
      <c r="H638" s="666"/>
      <c r="I638" s="665"/>
      <c r="J638" s="670"/>
      <c r="K638" s="104" t="s">
        <v>134</v>
      </c>
      <c r="L638" s="125" t="s">
        <v>917</v>
      </c>
      <c r="M638" s="659"/>
      <c r="N638" s="659"/>
      <c r="O638" s="676"/>
      <c r="P638" s="130"/>
      <c r="T638" s="71"/>
      <c r="U638" s="679"/>
      <c r="V638" s="682"/>
      <c r="W638" s="682"/>
      <c r="X638" s="682"/>
      <c r="Y638" s="679"/>
      <c r="Z638" s="679"/>
      <c r="AA638" s="682"/>
      <c r="AB638" s="682"/>
      <c r="AC638" s="682"/>
      <c r="AD638" s="682"/>
      <c r="AE638" s="682"/>
      <c r="AF638" s="682"/>
      <c r="AG638" s="685"/>
      <c r="AH638" s="72"/>
    </row>
    <row r="639" spans="2:34" ht="39.75" customHeight="1" x14ac:dyDescent="0.25">
      <c r="B639" s="73"/>
      <c r="C639" s="718"/>
      <c r="D639" s="724"/>
      <c r="E639" s="659"/>
      <c r="F639" s="660"/>
      <c r="G639" s="691"/>
      <c r="H639" s="666"/>
      <c r="I639" s="665"/>
      <c r="J639" s="670"/>
      <c r="K639" s="104" t="s">
        <v>136</v>
      </c>
      <c r="L639" s="125" t="s">
        <v>918</v>
      </c>
      <c r="M639" s="659"/>
      <c r="N639" s="659"/>
      <c r="O639" s="676"/>
      <c r="P639" s="130"/>
      <c r="T639" s="71"/>
      <c r="U639" s="679"/>
      <c r="V639" s="682"/>
      <c r="W639" s="682"/>
      <c r="X639" s="682"/>
      <c r="Y639" s="679"/>
      <c r="Z639" s="679"/>
      <c r="AA639" s="682"/>
      <c r="AB639" s="682"/>
      <c r="AC639" s="682"/>
      <c r="AD639" s="682"/>
      <c r="AE639" s="682"/>
      <c r="AF639" s="682"/>
      <c r="AG639" s="685"/>
      <c r="AH639" s="72"/>
    </row>
    <row r="640" spans="2:34" ht="39.75" customHeight="1" thickBot="1" x14ac:dyDescent="0.3">
      <c r="B640" s="73"/>
      <c r="C640" s="718"/>
      <c r="D640" s="724"/>
      <c r="E640" s="731"/>
      <c r="F640" s="733"/>
      <c r="G640" s="727"/>
      <c r="H640" s="728"/>
      <c r="I640" s="729"/>
      <c r="J640" s="730"/>
      <c r="K640" s="121" t="s">
        <v>138</v>
      </c>
      <c r="L640" s="136" t="s">
        <v>919</v>
      </c>
      <c r="M640" s="731"/>
      <c r="N640" s="731"/>
      <c r="O640" s="732"/>
      <c r="P640" s="130"/>
      <c r="T640" s="71"/>
      <c r="U640" s="679"/>
      <c r="V640" s="682"/>
      <c r="W640" s="682"/>
      <c r="X640" s="682"/>
      <c r="Y640" s="679"/>
      <c r="Z640" s="679"/>
      <c r="AA640" s="682"/>
      <c r="AB640" s="682"/>
      <c r="AC640" s="682"/>
      <c r="AD640" s="682"/>
      <c r="AE640" s="682"/>
      <c r="AF640" s="682"/>
      <c r="AG640" s="685"/>
      <c r="AH640" s="72"/>
    </row>
    <row r="641" spans="2:34" ht="39.75" customHeight="1" x14ac:dyDescent="0.25">
      <c r="B641" s="73"/>
      <c r="C641" s="716" t="s">
        <v>920</v>
      </c>
      <c r="D641" s="721">
        <f>IF(SUM(N641:N670)=0,"",AVERAGE(N641:N670))</f>
        <v>53.333333333333336</v>
      </c>
      <c r="E641" s="658" t="s">
        <v>162</v>
      </c>
      <c r="F641" s="708">
        <f>IF(SUM(N641)=0,"",AVERAGE(N641))</f>
        <v>80</v>
      </c>
      <c r="G641" s="699">
        <v>63</v>
      </c>
      <c r="H641" s="664" t="s">
        <v>921</v>
      </c>
      <c r="I641" s="665"/>
      <c r="J641" s="669" t="s">
        <v>922</v>
      </c>
      <c r="K641" s="111" t="s">
        <v>129</v>
      </c>
      <c r="L641" s="134" t="s">
        <v>923</v>
      </c>
      <c r="M641" s="711" t="s">
        <v>209</v>
      </c>
      <c r="N641" s="712">
        <v>80</v>
      </c>
      <c r="O641" s="713"/>
      <c r="P641" s="98"/>
      <c r="T641" s="71"/>
      <c r="U641" s="678"/>
      <c r="V641" s="681"/>
      <c r="W641" s="681"/>
      <c r="X641" s="681"/>
      <c r="Y641" s="681"/>
      <c r="Z641" s="681"/>
      <c r="AA641" s="681"/>
      <c r="AB641" s="681"/>
      <c r="AC641" s="681"/>
      <c r="AD641" s="681"/>
      <c r="AE641" s="681"/>
      <c r="AF641" s="681"/>
      <c r="AG641" s="678">
        <f>IF($N$641="","",$N$641)</f>
        <v>80</v>
      </c>
      <c r="AH641" s="72"/>
    </row>
    <row r="642" spans="2:34" ht="39.75" customHeight="1" x14ac:dyDescent="0.25">
      <c r="B642" s="73"/>
      <c r="C642" s="717"/>
      <c r="D642" s="722"/>
      <c r="E642" s="659"/>
      <c r="F642" s="660"/>
      <c r="G642" s="691"/>
      <c r="H642" s="666"/>
      <c r="I642" s="665"/>
      <c r="J642" s="670"/>
      <c r="K642" s="104" t="s">
        <v>132</v>
      </c>
      <c r="L642" s="125" t="s">
        <v>924</v>
      </c>
      <c r="M642" s="659"/>
      <c r="N642" s="659"/>
      <c r="O642" s="676"/>
      <c r="P642" s="98"/>
      <c r="T642" s="71"/>
      <c r="U642" s="679"/>
      <c r="V642" s="682"/>
      <c r="W642" s="682"/>
      <c r="X642" s="682"/>
      <c r="Y642" s="682"/>
      <c r="Z642" s="682"/>
      <c r="AA642" s="682"/>
      <c r="AB642" s="682"/>
      <c r="AC642" s="682"/>
      <c r="AD642" s="682"/>
      <c r="AE642" s="682"/>
      <c r="AF642" s="682"/>
      <c r="AG642" s="679"/>
      <c r="AH642" s="72"/>
    </row>
    <row r="643" spans="2:34" ht="39.75" customHeight="1" x14ac:dyDescent="0.25">
      <c r="B643" s="73"/>
      <c r="C643" s="717"/>
      <c r="D643" s="722"/>
      <c r="E643" s="659"/>
      <c r="F643" s="660"/>
      <c r="G643" s="691"/>
      <c r="H643" s="666"/>
      <c r="I643" s="665"/>
      <c r="J643" s="670"/>
      <c r="K643" s="104" t="s">
        <v>134</v>
      </c>
      <c r="L643" s="125" t="s">
        <v>925</v>
      </c>
      <c r="M643" s="659"/>
      <c r="N643" s="659"/>
      <c r="O643" s="676"/>
      <c r="P643" s="98"/>
      <c r="T643" s="71"/>
      <c r="U643" s="679"/>
      <c r="V643" s="682"/>
      <c r="W643" s="682"/>
      <c r="X643" s="682"/>
      <c r="Y643" s="682"/>
      <c r="Z643" s="682"/>
      <c r="AA643" s="682"/>
      <c r="AB643" s="682"/>
      <c r="AC643" s="682"/>
      <c r="AD643" s="682"/>
      <c r="AE643" s="682"/>
      <c r="AF643" s="682"/>
      <c r="AG643" s="679"/>
      <c r="AH643" s="72"/>
    </row>
    <row r="644" spans="2:34" ht="39.75" customHeight="1" x14ac:dyDescent="0.25">
      <c r="B644" s="73"/>
      <c r="C644" s="717"/>
      <c r="D644" s="722"/>
      <c r="E644" s="659"/>
      <c r="F644" s="660"/>
      <c r="G644" s="691"/>
      <c r="H644" s="666"/>
      <c r="I644" s="665"/>
      <c r="J644" s="670"/>
      <c r="K644" s="104" t="s">
        <v>136</v>
      </c>
      <c r="L644" s="125" t="s">
        <v>926</v>
      </c>
      <c r="M644" s="659"/>
      <c r="N644" s="659"/>
      <c r="O644" s="676"/>
      <c r="P644" s="98"/>
      <c r="T644" s="71"/>
      <c r="U644" s="679"/>
      <c r="V644" s="682"/>
      <c r="W644" s="682"/>
      <c r="X644" s="682"/>
      <c r="Y644" s="682"/>
      <c r="Z644" s="682"/>
      <c r="AA644" s="682"/>
      <c r="AB644" s="682"/>
      <c r="AC644" s="682"/>
      <c r="AD644" s="682"/>
      <c r="AE644" s="682"/>
      <c r="AF644" s="682"/>
      <c r="AG644" s="679"/>
      <c r="AH644" s="72"/>
    </row>
    <row r="645" spans="2:34" ht="39.75" customHeight="1" x14ac:dyDescent="0.25">
      <c r="B645" s="73"/>
      <c r="C645" s="717"/>
      <c r="D645" s="722"/>
      <c r="E645" s="673"/>
      <c r="F645" s="689"/>
      <c r="G645" s="692"/>
      <c r="H645" s="695"/>
      <c r="I645" s="696"/>
      <c r="J645" s="698"/>
      <c r="K645" s="112" t="s">
        <v>138</v>
      </c>
      <c r="L645" s="132" t="s">
        <v>927</v>
      </c>
      <c r="M645" s="659"/>
      <c r="N645" s="659"/>
      <c r="O645" s="676"/>
      <c r="P645" s="98"/>
      <c r="T645" s="71"/>
      <c r="U645" s="679"/>
      <c r="V645" s="682"/>
      <c r="W645" s="682"/>
      <c r="X645" s="682"/>
      <c r="Y645" s="682"/>
      <c r="Z645" s="682"/>
      <c r="AA645" s="682"/>
      <c r="AB645" s="682"/>
      <c r="AC645" s="682"/>
      <c r="AD645" s="682"/>
      <c r="AE645" s="682"/>
      <c r="AF645" s="682"/>
      <c r="AG645" s="679"/>
      <c r="AH645" s="72"/>
    </row>
    <row r="646" spans="2:34" ht="39.75" customHeight="1" x14ac:dyDescent="0.25">
      <c r="B646" s="73"/>
      <c r="C646" s="717"/>
      <c r="D646" s="723"/>
      <c r="E646" s="687" t="s">
        <v>756</v>
      </c>
      <c r="F646" s="707">
        <f>IF(SUM(N646:N655)=0,"",AVERAGE(N646:N655))</f>
        <v>20</v>
      </c>
      <c r="G646" s="690">
        <v>64</v>
      </c>
      <c r="H646" s="693" t="s">
        <v>928</v>
      </c>
      <c r="I646" s="694"/>
      <c r="J646" s="697" t="s">
        <v>929</v>
      </c>
      <c r="K646" s="114" t="s">
        <v>129</v>
      </c>
      <c r="L646" s="133" t="s">
        <v>930</v>
      </c>
      <c r="M646" s="702" t="s">
        <v>209</v>
      </c>
      <c r="N646" s="704">
        <v>20</v>
      </c>
      <c r="O646" s="705"/>
      <c r="P646" s="98"/>
      <c r="T646" s="71"/>
      <c r="U646" s="678"/>
      <c r="V646" s="681"/>
      <c r="W646" s="681"/>
      <c r="X646" s="681"/>
      <c r="Y646" s="681"/>
      <c r="Z646" s="678">
        <f>IF($N$646="","",$N$646)</f>
        <v>20</v>
      </c>
      <c r="AA646" s="681"/>
      <c r="AB646" s="681"/>
      <c r="AC646" s="681"/>
      <c r="AD646" s="681"/>
      <c r="AE646" s="678">
        <f>IF($N$646="","",$N$646)</f>
        <v>20</v>
      </c>
      <c r="AF646" s="681"/>
      <c r="AG646" s="684"/>
      <c r="AH646" s="72"/>
    </row>
    <row r="647" spans="2:34" ht="39.75" customHeight="1" x14ac:dyDescent="0.25">
      <c r="B647" s="73"/>
      <c r="C647" s="717"/>
      <c r="D647" s="723"/>
      <c r="E647" s="658"/>
      <c r="F647" s="708"/>
      <c r="G647" s="691"/>
      <c r="H647" s="666"/>
      <c r="I647" s="665"/>
      <c r="J647" s="670"/>
      <c r="K647" s="104" t="s">
        <v>132</v>
      </c>
      <c r="L647" s="125" t="s">
        <v>931</v>
      </c>
      <c r="M647" s="659"/>
      <c r="N647" s="659"/>
      <c r="O647" s="676"/>
      <c r="P647" s="98"/>
      <c r="T647" s="71"/>
      <c r="U647" s="679"/>
      <c r="V647" s="682"/>
      <c r="W647" s="682"/>
      <c r="X647" s="682"/>
      <c r="Y647" s="682"/>
      <c r="Z647" s="679"/>
      <c r="AA647" s="682"/>
      <c r="AB647" s="682"/>
      <c r="AC647" s="682"/>
      <c r="AD647" s="682"/>
      <c r="AE647" s="679"/>
      <c r="AF647" s="682"/>
      <c r="AG647" s="685"/>
      <c r="AH647" s="72"/>
    </row>
    <row r="648" spans="2:34" ht="39.75" customHeight="1" x14ac:dyDescent="0.25">
      <c r="B648" s="73"/>
      <c r="C648" s="717"/>
      <c r="D648" s="723"/>
      <c r="E648" s="658"/>
      <c r="F648" s="708"/>
      <c r="G648" s="691"/>
      <c r="H648" s="666"/>
      <c r="I648" s="665"/>
      <c r="J648" s="670"/>
      <c r="K648" s="104" t="s">
        <v>134</v>
      </c>
      <c r="L648" s="125" t="s">
        <v>932</v>
      </c>
      <c r="M648" s="659"/>
      <c r="N648" s="659"/>
      <c r="O648" s="676"/>
      <c r="P648" s="98"/>
      <c r="T648" s="71"/>
      <c r="U648" s="679"/>
      <c r="V648" s="682"/>
      <c r="W648" s="682"/>
      <c r="X648" s="682"/>
      <c r="Y648" s="682"/>
      <c r="Z648" s="679"/>
      <c r="AA648" s="682"/>
      <c r="AB648" s="682"/>
      <c r="AC648" s="682"/>
      <c r="AD648" s="682"/>
      <c r="AE648" s="679"/>
      <c r="AF648" s="682"/>
      <c r="AG648" s="685"/>
      <c r="AH648" s="72"/>
    </row>
    <row r="649" spans="2:34" ht="39.75" customHeight="1" x14ac:dyDescent="0.25">
      <c r="B649" s="73"/>
      <c r="C649" s="717"/>
      <c r="D649" s="723"/>
      <c r="E649" s="658"/>
      <c r="F649" s="708"/>
      <c r="G649" s="691"/>
      <c r="H649" s="666"/>
      <c r="I649" s="665"/>
      <c r="J649" s="670"/>
      <c r="K649" s="104" t="s">
        <v>136</v>
      </c>
      <c r="L649" s="125" t="s">
        <v>933</v>
      </c>
      <c r="M649" s="659"/>
      <c r="N649" s="659"/>
      <c r="O649" s="676"/>
      <c r="P649" s="98"/>
      <c r="T649" s="71"/>
      <c r="U649" s="679"/>
      <c r="V649" s="682"/>
      <c r="W649" s="682"/>
      <c r="X649" s="682"/>
      <c r="Y649" s="682"/>
      <c r="Z649" s="679"/>
      <c r="AA649" s="682"/>
      <c r="AB649" s="682"/>
      <c r="AC649" s="682"/>
      <c r="AD649" s="682"/>
      <c r="AE649" s="679"/>
      <c r="AF649" s="682"/>
      <c r="AG649" s="685"/>
      <c r="AH649" s="72"/>
    </row>
    <row r="650" spans="2:34" ht="39.75" customHeight="1" x14ac:dyDescent="0.25">
      <c r="B650" s="73"/>
      <c r="C650" s="717"/>
      <c r="D650" s="723"/>
      <c r="E650" s="658"/>
      <c r="F650" s="708"/>
      <c r="G650" s="710"/>
      <c r="H650" s="667"/>
      <c r="I650" s="668"/>
      <c r="J650" s="671"/>
      <c r="K650" s="104" t="s">
        <v>138</v>
      </c>
      <c r="L650" s="125" t="s">
        <v>934</v>
      </c>
      <c r="M650" s="703"/>
      <c r="N650" s="703"/>
      <c r="O650" s="706"/>
      <c r="P650" s="98"/>
      <c r="T650" s="71"/>
      <c r="U650" s="679"/>
      <c r="V650" s="682"/>
      <c r="W650" s="682"/>
      <c r="X650" s="682"/>
      <c r="Y650" s="682"/>
      <c r="Z650" s="679"/>
      <c r="AA650" s="682"/>
      <c r="AB650" s="682"/>
      <c r="AC650" s="682"/>
      <c r="AD650" s="682"/>
      <c r="AE650" s="679"/>
      <c r="AF650" s="682"/>
      <c r="AG650" s="685"/>
      <c r="AH650" s="72"/>
    </row>
    <row r="651" spans="2:34" ht="39.75" customHeight="1" x14ac:dyDescent="0.25">
      <c r="B651" s="73"/>
      <c r="C651" s="717"/>
      <c r="D651" s="723"/>
      <c r="E651" s="658"/>
      <c r="F651" s="709"/>
      <c r="G651" s="714">
        <v>65</v>
      </c>
      <c r="H651" s="700" t="s">
        <v>935</v>
      </c>
      <c r="I651" s="701"/>
      <c r="J651" s="715" t="s">
        <v>936</v>
      </c>
      <c r="K651" s="104" t="s">
        <v>129</v>
      </c>
      <c r="L651" s="125" t="s">
        <v>937</v>
      </c>
      <c r="M651" s="672" t="s">
        <v>209</v>
      </c>
      <c r="N651" s="674">
        <v>20</v>
      </c>
      <c r="O651" s="675"/>
      <c r="P651" s="98"/>
      <c r="T651" s="71"/>
      <c r="U651" s="678"/>
      <c r="V651" s="681"/>
      <c r="W651" s="681"/>
      <c r="X651" s="678">
        <f>IF($N$651="","",$N$651)</f>
        <v>20</v>
      </c>
      <c r="Y651" s="681"/>
      <c r="Z651" s="681"/>
      <c r="AA651" s="678">
        <f>IF($N$651="","",$N$651)</f>
        <v>20</v>
      </c>
      <c r="AB651" s="681"/>
      <c r="AC651" s="681"/>
      <c r="AD651" s="681"/>
      <c r="AE651" s="681"/>
      <c r="AF651" s="681"/>
      <c r="AG651" s="684"/>
      <c r="AH651" s="72"/>
    </row>
    <row r="652" spans="2:34" ht="39.75" customHeight="1" x14ac:dyDescent="0.25">
      <c r="B652" s="73"/>
      <c r="C652" s="718"/>
      <c r="D652" s="724"/>
      <c r="E652" s="659"/>
      <c r="F652" s="660"/>
      <c r="G652" s="691"/>
      <c r="H652" s="666"/>
      <c r="I652" s="665"/>
      <c r="J652" s="670"/>
      <c r="K652" s="104" t="s">
        <v>132</v>
      </c>
      <c r="L652" s="125" t="s">
        <v>938</v>
      </c>
      <c r="M652" s="659"/>
      <c r="N652" s="659"/>
      <c r="O652" s="676"/>
      <c r="P652" s="98"/>
      <c r="T652" s="71"/>
      <c r="U652" s="679"/>
      <c r="V652" s="682"/>
      <c r="W652" s="682"/>
      <c r="X652" s="679"/>
      <c r="Y652" s="682"/>
      <c r="Z652" s="682"/>
      <c r="AA652" s="679"/>
      <c r="AB652" s="682"/>
      <c r="AC652" s="682"/>
      <c r="AD652" s="682"/>
      <c r="AE652" s="682"/>
      <c r="AF652" s="682"/>
      <c r="AG652" s="685"/>
      <c r="AH652" s="72"/>
    </row>
    <row r="653" spans="2:34" ht="39.75" customHeight="1" x14ac:dyDescent="0.25">
      <c r="B653" s="73"/>
      <c r="C653" s="718"/>
      <c r="D653" s="724"/>
      <c r="E653" s="659"/>
      <c r="F653" s="660"/>
      <c r="G653" s="691"/>
      <c r="H653" s="666"/>
      <c r="I653" s="665"/>
      <c r="J653" s="670"/>
      <c r="K653" s="104" t="s">
        <v>134</v>
      </c>
      <c r="L653" s="125" t="s">
        <v>939</v>
      </c>
      <c r="M653" s="659"/>
      <c r="N653" s="659"/>
      <c r="O653" s="676"/>
      <c r="P653" s="98"/>
      <c r="T653" s="71"/>
      <c r="U653" s="679"/>
      <c r="V653" s="682"/>
      <c r="W653" s="682"/>
      <c r="X653" s="679"/>
      <c r="Y653" s="682"/>
      <c r="Z653" s="682"/>
      <c r="AA653" s="679"/>
      <c r="AB653" s="682"/>
      <c r="AC653" s="682"/>
      <c r="AD653" s="682"/>
      <c r="AE653" s="682"/>
      <c r="AF653" s="682"/>
      <c r="AG653" s="685"/>
      <c r="AH653" s="72"/>
    </row>
    <row r="654" spans="2:34" ht="39.75" customHeight="1" x14ac:dyDescent="0.25">
      <c r="B654" s="73"/>
      <c r="C654" s="718"/>
      <c r="D654" s="724"/>
      <c r="E654" s="659"/>
      <c r="F654" s="660"/>
      <c r="G654" s="691"/>
      <c r="H654" s="666"/>
      <c r="I654" s="665"/>
      <c r="J654" s="670"/>
      <c r="K654" s="104" t="s">
        <v>136</v>
      </c>
      <c r="L654" s="125" t="s">
        <v>940</v>
      </c>
      <c r="M654" s="659"/>
      <c r="N654" s="659"/>
      <c r="O654" s="676"/>
      <c r="P654" s="98"/>
      <c r="T654" s="71"/>
      <c r="U654" s="679"/>
      <c r="V654" s="682"/>
      <c r="W654" s="682"/>
      <c r="X654" s="679"/>
      <c r="Y654" s="682"/>
      <c r="Z654" s="682"/>
      <c r="AA654" s="679"/>
      <c r="AB654" s="682"/>
      <c r="AC654" s="682"/>
      <c r="AD654" s="682"/>
      <c r="AE654" s="682"/>
      <c r="AF654" s="682"/>
      <c r="AG654" s="685"/>
      <c r="AH654" s="72"/>
    </row>
    <row r="655" spans="2:34" ht="39.75" customHeight="1" x14ac:dyDescent="0.25">
      <c r="B655" s="73"/>
      <c r="C655" s="718"/>
      <c r="D655" s="724"/>
      <c r="E655" s="673"/>
      <c r="F655" s="689"/>
      <c r="G655" s="692"/>
      <c r="H655" s="695"/>
      <c r="I655" s="696"/>
      <c r="J655" s="698"/>
      <c r="K655" s="109" t="s">
        <v>138</v>
      </c>
      <c r="L655" s="128" t="s">
        <v>941</v>
      </c>
      <c r="M655" s="673"/>
      <c r="N655" s="673"/>
      <c r="O655" s="677"/>
      <c r="P655" s="98"/>
      <c r="T655" s="71"/>
      <c r="U655" s="680"/>
      <c r="V655" s="683"/>
      <c r="W655" s="683"/>
      <c r="X655" s="679"/>
      <c r="Y655" s="683"/>
      <c r="Z655" s="683"/>
      <c r="AA655" s="679"/>
      <c r="AB655" s="683"/>
      <c r="AC655" s="683"/>
      <c r="AD655" s="683"/>
      <c r="AE655" s="683"/>
      <c r="AF655" s="683"/>
      <c r="AG655" s="686"/>
      <c r="AH655" s="72"/>
    </row>
    <row r="656" spans="2:34" ht="39.75" customHeight="1" x14ac:dyDescent="0.25">
      <c r="B656" s="73"/>
      <c r="C656" s="719"/>
      <c r="D656" s="725"/>
      <c r="E656" s="658" t="s">
        <v>942</v>
      </c>
      <c r="F656" s="660">
        <f>IF(SUM(N656:N665)=0,"",AVERAGE(N656:N665))</f>
        <v>70</v>
      </c>
      <c r="G656" s="661">
        <v>66</v>
      </c>
      <c r="H656" s="664" t="s">
        <v>943</v>
      </c>
      <c r="I656" s="665"/>
      <c r="J656" s="669" t="s">
        <v>944</v>
      </c>
      <c r="K656" s="104" t="s">
        <v>129</v>
      </c>
      <c r="L656" s="125" t="s">
        <v>945</v>
      </c>
      <c r="M656" s="672" t="s">
        <v>209</v>
      </c>
      <c r="N656" s="674">
        <v>100</v>
      </c>
      <c r="O656" s="675"/>
      <c r="P656" s="98"/>
      <c r="T656" s="71"/>
      <c r="U656" s="678"/>
      <c r="V656" s="681"/>
      <c r="W656" s="678">
        <f>IF($N$656="","",$N$656)</f>
        <v>100</v>
      </c>
      <c r="X656" s="678"/>
      <c r="Y656" s="678">
        <f>IF($N$656="","",$N$656)</f>
        <v>100</v>
      </c>
      <c r="Z656" s="678">
        <f>IF($N$656="","",$N$656)</f>
        <v>100</v>
      </c>
      <c r="AA656" s="678"/>
      <c r="AB656" s="681"/>
      <c r="AC656" s="681"/>
      <c r="AD656" s="681"/>
      <c r="AE656" s="681"/>
      <c r="AF656" s="681"/>
      <c r="AG656" s="684"/>
      <c r="AH656" s="72"/>
    </row>
    <row r="657" spans="2:34" ht="39.75" customHeight="1" x14ac:dyDescent="0.25">
      <c r="B657" s="73"/>
      <c r="C657" s="719"/>
      <c r="D657" s="725"/>
      <c r="E657" s="658"/>
      <c r="F657" s="660"/>
      <c r="G657" s="662"/>
      <c r="H657" s="666"/>
      <c r="I657" s="665"/>
      <c r="J657" s="670"/>
      <c r="K657" s="104" t="s">
        <v>132</v>
      </c>
      <c r="L657" s="125" t="s">
        <v>946</v>
      </c>
      <c r="M657" s="659"/>
      <c r="N657" s="659"/>
      <c r="O657" s="676"/>
      <c r="P657" s="98"/>
      <c r="T657" s="71"/>
      <c r="U657" s="679"/>
      <c r="V657" s="682"/>
      <c r="W657" s="679"/>
      <c r="X657" s="679"/>
      <c r="Y657" s="679"/>
      <c r="Z657" s="679"/>
      <c r="AA657" s="679"/>
      <c r="AB657" s="682"/>
      <c r="AC657" s="682"/>
      <c r="AD657" s="682"/>
      <c r="AE657" s="682"/>
      <c r="AF657" s="682"/>
      <c r="AG657" s="685"/>
      <c r="AH657" s="72"/>
    </row>
    <row r="658" spans="2:34" ht="39.75" customHeight="1" x14ac:dyDescent="0.25">
      <c r="B658" s="73"/>
      <c r="C658" s="719"/>
      <c r="D658" s="725"/>
      <c r="E658" s="658"/>
      <c r="F658" s="660"/>
      <c r="G658" s="662"/>
      <c r="H658" s="666"/>
      <c r="I658" s="665"/>
      <c r="J658" s="670"/>
      <c r="K658" s="104" t="s">
        <v>134</v>
      </c>
      <c r="L658" s="125" t="s">
        <v>947</v>
      </c>
      <c r="M658" s="659"/>
      <c r="N658" s="659"/>
      <c r="O658" s="676"/>
      <c r="P658" s="98"/>
      <c r="T658" s="71"/>
      <c r="U658" s="679"/>
      <c r="V658" s="682"/>
      <c r="W658" s="679"/>
      <c r="X658" s="679"/>
      <c r="Y658" s="679"/>
      <c r="Z658" s="679"/>
      <c r="AA658" s="679"/>
      <c r="AB658" s="682"/>
      <c r="AC658" s="682"/>
      <c r="AD658" s="682"/>
      <c r="AE658" s="682"/>
      <c r="AF658" s="682"/>
      <c r="AG658" s="685"/>
      <c r="AH658" s="72"/>
    </row>
    <row r="659" spans="2:34" ht="39.75" customHeight="1" x14ac:dyDescent="0.25">
      <c r="B659" s="73"/>
      <c r="C659" s="719"/>
      <c r="D659" s="725"/>
      <c r="E659" s="658"/>
      <c r="F659" s="660"/>
      <c r="G659" s="662"/>
      <c r="H659" s="666"/>
      <c r="I659" s="665"/>
      <c r="J659" s="670"/>
      <c r="K659" s="104" t="s">
        <v>136</v>
      </c>
      <c r="L659" s="125" t="s">
        <v>948</v>
      </c>
      <c r="M659" s="659"/>
      <c r="N659" s="659"/>
      <c r="O659" s="676"/>
      <c r="P659" s="98"/>
      <c r="T659" s="71"/>
      <c r="U659" s="679"/>
      <c r="V659" s="682"/>
      <c r="W659" s="679"/>
      <c r="X659" s="679"/>
      <c r="Y659" s="679"/>
      <c r="Z659" s="679"/>
      <c r="AA659" s="679"/>
      <c r="AB659" s="682"/>
      <c r="AC659" s="682"/>
      <c r="AD659" s="682"/>
      <c r="AE659" s="682"/>
      <c r="AF659" s="682"/>
      <c r="AG659" s="685"/>
      <c r="AH659" s="72"/>
    </row>
    <row r="660" spans="2:34" ht="39.75" customHeight="1" x14ac:dyDescent="0.25">
      <c r="B660" s="73"/>
      <c r="C660" s="719"/>
      <c r="D660" s="725"/>
      <c r="E660" s="658"/>
      <c r="F660" s="660"/>
      <c r="G660" s="663"/>
      <c r="H660" s="667"/>
      <c r="I660" s="668"/>
      <c r="J660" s="671"/>
      <c r="K660" s="109" t="s">
        <v>138</v>
      </c>
      <c r="L660" s="128" t="s">
        <v>949</v>
      </c>
      <c r="M660" s="673"/>
      <c r="N660" s="673"/>
      <c r="O660" s="677"/>
      <c r="P660" s="98"/>
      <c r="T660" s="71"/>
      <c r="U660" s="680"/>
      <c r="V660" s="683"/>
      <c r="W660" s="679"/>
      <c r="X660" s="679"/>
      <c r="Y660" s="679"/>
      <c r="Z660" s="679"/>
      <c r="AA660" s="679"/>
      <c r="AB660" s="683"/>
      <c r="AC660" s="683"/>
      <c r="AD660" s="683"/>
      <c r="AE660" s="683"/>
      <c r="AF660" s="683"/>
      <c r="AG660" s="686"/>
      <c r="AH660" s="72"/>
    </row>
    <row r="661" spans="2:34" ht="39.75" customHeight="1" x14ac:dyDescent="0.25">
      <c r="B661" s="73"/>
      <c r="C661" s="719"/>
      <c r="D661" s="725"/>
      <c r="E661" s="658"/>
      <c r="F661" s="660"/>
      <c r="G661" s="699">
        <v>67</v>
      </c>
      <c r="H661" s="700" t="s">
        <v>950</v>
      </c>
      <c r="I661" s="701"/>
      <c r="J661" s="669" t="s">
        <v>951</v>
      </c>
      <c r="K661" s="104" t="s">
        <v>129</v>
      </c>
      <c r="L661" s="125" t="s">
        <v>952</v>
      </c>
      <c r="M661" s="672" t="s">
        <v>209</v>
      </c>
      <c r="N661" s="674">
        <v>40</v>
      </c>
      <c r="O661" s="675"/>
      <c r="P661" s="98"/>
      <c r="T661" s="71"/>
      <c r="U661" s="678"/>
      <c r="V661" s="681"/>
      <c r="W661" s="678">
        <f>IF($N$661="","",$N$661)</f>
        <v>40</v>
      </c>
      <c r="X661" s="678"/>
      <c r="Y661" s="681"/>
      <c r="Z661" s="678">
        <f>IF($N$661="","",$N$661)</f>
        <v>40</v>
      </c>
      <c r="AA661" s="678"/>
      <c r="AB661" s="681"/>
      <c r="AC661" s="681"/>
      <c r="AD661" s="681"/>
      <c r="AE661" s="681"/>
      <c r="AF661" s="681"/>
      <c r="AG661" s="684"/>
      <c r="AH661" s="72"/>
    </row>
    <row r="662" spans="2:34" ht="39.75" customHeight="1" x14ac:dyDescent="0.25">
      <c r="B662" s="73"/>
      <c r="C662" s="719"/>
      <c r="D662" s="725"/>
      <c r="E662" s="659"/>
      <c r="F662" s="660"/>
      <c r="G662" s="691"/>
      <c r="H662" s="666"/>
      <c r="I662" s="665"/>
      <c r="J662" s="670"/>
      <c r="K662" s="104" t="s">
        <v>132</v>
      </c>
      <c r="L662" s="125" t="s">
        <v>953</v>
      </c>
      <c r="M662" s="659"/>
      <c r="N662" s="659"/>
      <c r="O662" s="676"/>
      <c r="P662" s="98"/>
      <c r="T662" s="71"/>
      <c r="U662" s="679"/>
      <c r="V662" s="682"/>
      <c r="W662" s="679"/>
      <c r="X662" s="679"/>
      <c r="Y662" s="682"/>
      <c r="Z662" s="679"/>
      <c r="AA662" s="679"/>
      <c r="AB662" s="682"/>
      <c r="AC662" s="682"/>
      <c r="AD662" s="682"/>
      <c r="AE662" s="682"/>
      <c r="AF662" s="682"/>
      <c r="AG662" s="685"/>
      <c r="AH662" s="72"/>
    </row>
    <row r="663" spans="2:34" ht="39.75" customHeight="1" x14ac:dyDescent="0.25">
      <c r="B663" s="73"/>
      <c r="C663" s="719"/>
      <c r="D663" s="725"/>
      <c r="E663" s="659"/>
      <c r="F663" s="660"/>
      <c r="G663" s="691"/>
      <c r="H663" s="666"/>
      <c r="I663" s="665"/>
      <c r="J663" s="670"/>
      <c r="K663" s="104" t="s">
        <v>134</v>
      </c>
      <c r="L663" s="125" t="s">
        <v>954</v>
      </c>
      <c r="M663" s="659"/>
      <c r="N663" s="659"/>
      <c r="O663" s="676"/>
      <c r="P663" s="98"/>
      <c r="T663" s="71"/>
      <c r="U663" s="679"/>
      <c r="V663" s="682"/>
      <c r="W663" s="679"/>
      <c r="X663" s="679"/>
      <c r="Y663" s="682"/>
      <c r="Z663" s="679"/>
      <c r="AA663" s="679"/>
      <c r="AB663" s="682"/>
      <c r="AC663" s="682"/>
      <c r="AD663" s="682"/>
      <c r="AE663" s="682"/>
      <c r="AF663" s="682"/>
      <c r="AG663" s="685"/>
      <c r="AH663" s="72"/>
    </row>
    <row r="664" spans="2:34" ht="39.75" customHeight="1" x14ac:dyDescent="0.25">
      <c r="B664" s="73"/>
      <c r="C664" s="719"/>
      <c r="D664" s="725"/>
      <c r="E664" s="659"/>
      <c r="F664" s="660"/>
      <c r="G664" s="691"/>
      <c r="H664" s="666"/>
      <c r="I664" s="665"/>
      <c r="J664" s="670"/>
      <c r="K664" s="104" t="s">
        <v>136</v>
      </c>
      <c r="L664" s="125" t="s">
        <v>955</v>
      </c>
      <c r="M664" s="659"/>
      <c r="N664" s="659"/>
      <c r="O664" s="676"/>
      <c r="P664" s="98"/>
      <c r="T664" s="71"/>
      <c r="U664" s="679"/>
      <c r="V664" s="682"/>
      <c r="W664" s="679"/>
      <c r="X664" s="679"/>
      <c r="Y664" s="682"/>
      <c r="Z664" s="679"/>
      <c r="AA664" s="679"/>
      <c r="AB664" s="682"/>
      <c r="AC664" s="682"/>
      <c r="AD664" s="682"/>
      <c r="AE664" s="682"/>
      <c r="AF664" s="682"/>
      <c r="AG664" s="685"/>
      <c r="AH664" s="72"/>
    </row>
    <row r="665" spans="2:34" ht="54" customHeight="1" x14ac:dyDescent="0.25">
      <c r="B665" s="73"/>
      <c r="C665" s="719"/>
      <c r="D665" s="725"/>
      <c r="E665" s="659"/>
      <c r="F665" s="660"/>
      <c r="G665" s="691"/>
      <c r="H665" s="666"/>
      <c r="I665" s="665"/>
      <c r="J665" s="670"/>
      <c r="K665" s="109" t="s">
        <v>138</v>
      </c>
      <c r="L665" s="128" t="s">
        <v>956</v>
      </c>
      <c r="M665" s="673"/>
      <c r="N665" s="673"/>
      <c r="O665" s="677"/>
      <c r="P665" s="98"/>
      <c r="T665" s="71"/>
      <c r="U665" s="680"/>
      <c r="V665" s="683"/>
      <c r="W665" s="679"/>
      <c r="X665" s="679"/>
      <c r="Y665" s="683"/>
      <c r="Z665" s="679"/>
      <c r="AA665" s="679"/>
      <c r="AB665" s="683"/>
      <c r="AC665" s="683"/>
      <c r="AD665" s="683"/>
      <c r="AE665" s="683"/>
      <c r="AF665" s="683"/>
      <c r="AG665" s="686"/>
      <c r="AH665" s="72"/>
    </row>
    <row r="666" spans="2:34" ht="39.75" customHeight="1" x14ac:dyDescent="0.25">
      <c r="B666" s="73"/>
      <c r="C666" s="719"/>
      <c r="D666" s="725"/>
      <c r="E666" s="687" t="s">
        <v>957</v>
      </c>
      <c r="F666" s="688">
        <f>IF(SUM(N666)=0,"",AVERAGE(N666))</f>
        <v>60</v>
      </c>
      <c r="G666" s="690">
        <v>68</v>
      </c>
      <c r="H666" s="693" t="s">
        <v>958</v>
      </c>
      <c r="I666" s="694"/>
      <c r="J666" s="697" t="s">
        <v>959</v>
      </c>
      <c r="K666" s="104" t="s">
        <v>129</v>
      </c>
      <c r="L666" s="125" t="s">
        <v>960</v>
      </c>
      <c r="M666" s="672" t="s">
        <v>209</v>
      </c>
      <c r="N666" s="674">
        <v>60</v>
      </c>
      <c r="O666" s="675"/>
      <c r="P666" s="98"/>
      <c r="T666" s="71"/>
      <c r="U666" s="678"/>
      <c r="V666" s="681"/>
      <c r="W666" s="681"/>
      <c r="X666" s="678"/>
      <c r="Y666" s="681"/>
      <c r="Z666" s="681"/>
      <c r="AA666" s="678"/>
      <c r="AB666" s="678">
        <f>IF($N$666="","",$N$666)</f>
        <v>60</v>
      </c>
      <c r="AC666" s="681"/>
      <c r="AD666" s="681"/>
      <c r="AE666" s="681"/>
      <c r="AF666" s="678">
        <f>IF($N$666="","",$N$666)</f>
        <v>60</v>
      </c>
      <c r="AG666" s="684"/>
      <c r="AH666" s="72"/>
    </row>
    <row r="667" spans="2:34" ht="39.75" customHeight="1" x14ac:dyDescent="0.25">
      <c r="B667" s="73"/>
      <c r="C667" s="719"/>
      <c r="D667" s="725"/>
      <c r="E667" s="659"/>
      <c r="F667" s="660"/>
      <c r="G667" s="691"/>
      <c r="H667" s="666"/>
      <c r="I667" s="665"/>
      <c r="J667" s="670"/>
      <c r="K667" s="104" t="s">
        <v>132</v>
      </c>
      <c r="L667" s="125" t="s">
        <v>961</v>
      </c>
      <c r="M667" s="659"/>
      <c r="N667" s="659"/>
      <c r="O667" s="676"/>
      <c r="P667" s="98"/>
      <c r="T667" s="71"/>
      <c r="U667" s="679"/>
      <c r="V667" s="682"/>
      <c r="W667" s="682"/>
      <c r="X667" s="679"/>
      <c r="Y667" s="682"/>
      <c r="Z667" s="682"/>
      <c r="AA667" s="679"/>
      <c r="AB667" s="679"/>
      <c r="AC667" s="682"/>
      <c r="AD667" s="682"/>
      <c r="AE667" s="682"/>
      <c r="AF667" s="679"/>
      <c r="AG667" s="685"/>
      <c r="AH667" s="72"/>
    </row>
    <row r="668" spans="2:34" ht="39.75" customHeight="1" x14ac:dyDescent="0.25">
      <c r="B668" s="73"/>
      <c r="C668" s="719"/>
      <c r="D668" s="725"/>
      <c r="E668" s="659"/>
      <c r="F668" s="660"/>
      <c r="G668" s="691"/>
      <c r="H668" s="666"/>
      <c r="I668" s="665"/>
      <c r="J668" s="670"/>
      <c r="K668" s="104" t="s">
        <v>134</v>
      </c>
      <c r="L668" s="125" t="s">
        <v>962</v>
      </c>
      <c r="M668" s="659"/>
      <c r="N668" s="659"/>
      <c r="O668" s="676"/>
      <c r="P668" s="98"/>
      <c r="T668" s="71"/>
      <c r="U668" s="679"/>
      <c r="V668" s="682"/>
      <c r="W668" s="682"/>
      <c r="X668" s="679"/>
      <c r="Y668" s="682"/>
      <c r="Z668" s="682"/>
      <c r="AA668" s="679"/>
      <c r="AB668" s="679"/>
      <c r="AC668" s="682"/>
      <c r="AD668" s="682"/>
      <c r="AE668" s="682"/>
      <c r="AF668" s="679"/>
      <c r="AG668" s="685"/>
      <c r="AH668" s="72"/>
    </row>
    <row r="669" spans="2:34" ht="39.75" customHeight="1" x14ac:dyDescent="0.25">
      <c r="B669" s="73"/>
      <c r="C669" s="719"/>
      <c r="D669" s="725"/>
      <c r="E669" s="659"/>
      <c r="F669" s="660"/>
      <c r="G669" s="691"/>
      <c r="H669" s="666"/>
      <c r="I669" s="665"/>
      <c r="J669" s="670"/>
      <c r="K669" s="104" t="s">
        <v>136</v>
      </c>
      <c r="L669" s="125" t="s">
        <v>963</v>
      </c>
      <c r="M669" s="659"/>
      <c r="N669" s="659"/>
      <c r="O669" s="676"/>
      <c r="P669" s="98"/>
      <c r="T669" s="71"/>
      <c r="U669" s="679"/>
      <c r="V669" s="682"/>
      <c r="W669" s="682"/>
      <c r="X669" s="679"/>
      <c r="Y669" s="682"/>
      <c r="Z669" s="682"/>
      <c r="AA669" s="679"/>
      <c r="AB669" s="679"/>
      <c r="AC669" s="682"/>
      <c r="AD669" s="682"/>
      <c r="AE669" s="682"/>
      <c r="AF669" s="679"/>
      <c r="AG669" s="685"/>
      <c r="AH669" s="72"/>
    </row>
    <row r="670" spans="2:34" ht="39.75" customHeight="1" x14ac:dyDescent="0.25">
      <c r="B670" s="73"/>
      <c r="C670" s="720"/>
      <c r="D670" s="726"/>
      <c r="E670" s="673"/>
      <c r="F670" s="689"/>
      <c r="G670" s="692"/>
      <c r="H670" s="695"/>
      <c r="I670" s="696"/>
      <c r="J670" s="698"/>
      <c r="K670" s="109" t="s">
        <v>138</v>
      </c>
      <c r="L670" s="128" t="s">
        <v>964</v>
      </c>
      <c r="M670" s="673"/>
      <c r="N670" s="673"/>
      <c r="O670" s="677"/>
      <c r="P670" s="98"/>
      <c r="T670" s="71"/>
      <c r="U670" s="680"/>
      <c r="V670" s="683"/>
      <c r="W670" s="683"/>
      <c r="X670" s="679"/>
      <c r="Y670" s="683"/>
      <c r="Z670" s="683"/>
      <c r="AA670" s="679"/>
      <c r="AB670" s="679"/>
      <c r="AC670" s="683"/>
      <c r="AD670" s="683"/>
      <c r="AE670" s="683"/>
      <c r="AF670" s="679"/>
      <c r="AG670" s="686"/>
      <c r="AH670" s="72"/>
    </row>
    <row r="671" spans="2:34" ht="5.25" customHeight="1" thickBot="1" x14ac:dyDescent="0.3">
      <c r="B671" s="160"/>
      <c r="C671" s="161"/>
      <c r="D671" s="161"/>
      <c r="E671" s="161"/>
      <c r="F671" s="161"/>
      <c r="G671" s="161"/>
      <c r="H671" s="162"/>
      <c r="I671" s="162"/>
      <c r="J671" s="161"/>
      <c r="K671" s="163"/>
      <c r="L671" s="164"/>
      <c r="M671" s="162"/>
      <c r="N671" s="165"/>
      <c r="O671" s="161"/>
      <c r="P671" s="166"/>
      <c r="T671" s="167"/>
      <c r="U671" s="168">
        <f t="shared" ref="U671:AG671" si="10">IF((SUM(U13:U670))&gt;0,AVERAGE(U13:U670),"")</f>
        <v>91.111111111111114</v>
      </c>
      <c r="V671" s="168">
        <f t="shared" si="10"/>
        <v>84.230769230769226</v>
      </c>
      <c r="W671" s="168">
        <f t="shared" si="10"/>
        <v>87.948717948717942</v>
      </c>
      <c r="X671" s="168">
        <f t="shared" si="10"/>
        <v>70</v>
      </c>
      <c r="Y671" s="168">
        <f t="shared" si="10"/>
        <v>86.25</v>
      </c>
      <c r="Z671" s="168">
        <f t="shared" si="10"/>
        <v>88.888888888888886</v>
      </c>
      <c r="AA671" s="168">
        <f t="shared" si="10"/>
        <v>79.5</v>
      </c>
      <c r="AB671" s="168">
        <f t="shared" si="10"/>
        <v>87.5</v>
      </c>
      <c r="AC671" s="168">
        <f t="shared" si="10"/>
        <v>93.07692307692308</v>
      </c>
      <c r="AD671" s="168">
        <f t="shared" si="10"/>
        <v>95.333333333333329</v>
      </c>
      <c r="AE671" s="168">
        <f t="shared" si="10"/>
        <v>83.225806451612897</v>
      </c>
      <c r="AF671" s="168">
        <f t="shared" si="10"/>
        <v>86</v>
      </c>
      <c r="AG671" s="168">
        <f t="shared" si="10"/>
        <v>83.529411764705884</v>
      </c>
      <c r="AH671" s="169"/>
    </row>
    <row r="672" spans="2:34" ht="15" x14ac:dyDescent="0.25">
      <c r="L672" s="170"/>
      <c r="M672" s="55"/>
      <c r="N672" s="171"/>
      <c r="U672" s="56"/>
      <c r="V672" s="56"/>
      <c r="W672" s="56"/>
      <c r="X672" s="56"/>
      <c r="Y672" s="56"/>
      <c r="Z672" s="56"/>
      <c r="AA672" s="56"/>
      <c r="AB672" s="56"/>
      <c r="AC672" s="56"/>
      <c r="AD672" s="56"/>
      <c r="AE672" s="56"/>
      <c r="AF672" s="56"/>
      <c r="AG672" s="56"/>
    </row>
    <row r="673" spans="12:33" ht="15" x14ac:dyDescent="0.25">
      <c r="L673" s="170"/>
      <c r="M673" s="55"/>
      <c r="N673" s="171"/>
      <c r="O673" s="56"/>
      <c r="P673" s="56"/>
      <c r="U673" s="172"/>
      <c r="V673" s="173"/>
      <c r="W673" s="173"/>
      <c r="X673" s="173"/>
      <c r="Y673" s="173"/>
      <c r="Z673" s="173"/>
      <c r="AA673" s="173"/>
      <c r="AB673" s="173"/>
      <c r="AC673" s="173"/>
      <c r="AD673" s="173"/>
      <c r="AE673" s="173"/>
      <c r="AF673" s="173"/>
      <c r="AG673" s="173"/>
    </row>
    <row r="674" spans="12:33" x14ac:dyDescent="0.25">
      <c r="L674" s="170"/>
    </row>
    <row r="675" spans="12:33" x14ac:dyDescent="0.25"/>
    <row r="676" spans="12:33" x14ac:dyDescent="0.25"/>
    <row r="677" spans="12:33" x14ac:dyDescent="0.25"/>
    <row r="678" spans="12:33" x14ac:dyDescent="0.25"/>
    <row r="679" spans="12:33" x14ac:dyDescent="0.25"/>
    <row r="680" spans="12:33" x14ac:dyDescent="0.25"/>
    <row r="681" spans="12:33" x14ac:dyDescent="0.25"/>
    <row r="682" spans="12:33" x14ac:dyDescent="0.25"/>
    <row r="683" spans="12:33" x14ac:dyDescent="0.25"/>
    <row r="684" spans="12:33" x14ac:dyDescent="0.25"/>
    <row r="685" spans="12:33" x14ac:dyDescent="0.25"/>
    <row r="686" spans="12:33" x14ac:dyDescent="0.25"/>
    <row r="687" spans="12:33" x14ac:dyDescent="0.25"/>
    <row r="688" spans="12:33" x14ac:dyDescent="0.25"/>
    <row r="689" x14ac:dyDescent="0.25"/>
  </sheetData>
  <mergeCells count="2662">
    <mergeCell ref="C5:O5"/>
    <mergeCell ref="C7:I7"/>
    <mergeCell ref="J7:O7"/>
    <mergeCell ref="U7:X7"/>
    <mergeCell ref="Y7:AB7"/>
    <mergeCell ref="AC7:AD7"/>
    <mergeCell ref="C10:O10"/>
    <mergeCell ref="C11:C12"/>
    <mergeCell ref="D11:D12"/>
    <mergeCell ref="E11:E12"/>
    <mergeCell ref="F11:F12"/>
    <mergeCell ref="G11:I12"/>
    <mergeCell ref="J11:J12"/>
    <mergeCell ref="K11:L12"/>
    <mergeCell ref="M11:M12"/>
    <mergeCell ref="N11:N12"/>
    <mergeCell ref="AB9:AB10"/>
    <mergeCell ref="AC9:AC10"/>
    <mergeCell ref="AD9:AD10"/>
    <mergeCell ref="W11:W12"/>
    <mergeCell ref="X11:X12"/>
    <mergeCell ref="Y11:Y12"/>
    <mergeCell ref="AE9:AE10"/>
    <mergeCell ref="AF9:AF10"/>
    <mergeCell ref="AG9:AG10"/>
    <mergeCell ref="AE7:AF7"/>
    <mergeCell ref="C9:I9"/>
    <mergeCell ref="J9:O9"/>
    <mergeCell ref="U9:U10"/>
    <mergeCell ref="V9:V10"/>
    <mergeCell ref="W9:W10"/>
    <mergeCell ref="X9:X10"/>
    <mergeCell ref="Y9:Y10"/>
    <mergeCell ref="Z9:Z10"/>
    <mergeCell ref="AA9:AA10"/>
    <mergeCell ref="AF11:AF12"/>
    <mergeCell ref="AG11:AG12"/>
    <mergeCell ref="C13:C122"/>
    <mergeCell ref="D13:D122"/>
    <mergeCell ref="E13:E32"/>
    <mergeCell ref="F13:F32"/>
    <mergeCell ref="G13:G17"/>
    <mergeCell ref="H13:I17"/>
    <mergeCell ref="J13:J17"/>
    <mergeCell ref="M13:M17"/>
    <mergeCell ref="Z11:Z12"/>
    <mergeCell ref="AA11:AA12"/>
    <mergeCell ref="AB11:AB12"/>
    <mergeCell ref="AC11:AC12"/>
    <mergeCell ref="AD11:AD12"/>
    <mergeCell ref="AE11:AE12"/>
    <mergeCell ref="O11:O12"/>
    <mergeCell ref="U11:U12"/>
    <mergeCell ref="V11:V12"/>
    <mergeCell ref="Z18:Z22"/>
    <mergeCell ref="AE13:AE17"/>
    <mergeCell ref="AF13:AF17"/>
    <mergeCell ref="AG13:AG17"/>
    <mergeCell ref="G18:G22"/>
    <mergeCell ref="H18:I22"/>
    <mergeCell ref="J18:J22"/>
    <mergeCell ref="M18:M22"/>
    <mergeCell ref="N18:N22"/>
    <mergeCell ref="O18:O22"/>
    <mergeCell ref="Q18:S18"/>
    <mergeCell ref="Y13:Y17"/>
    <mergeCell ref="Z13:Z17"/>
    <mergeCell ref="AA13:AA17"/>
    <mergeCell ref="AB13:AB17"/>
    <mergeCell ref="AC13:AC17"/>
    <mergeCell ref="AD13:AD17"/>
    <mergeCell ref="N13:N17"/>
    <mergeCell ref="O13:O17"/>
    <mergeCell ref="U13:U17"/>
    <mergeCell ref="V13:V17"/>
    <mergeCell ref="W13:W17"/>
    <mergeCell ref="X13:X17"/>
    <mergeCell ref="G28:G32"/>
    <mergeCell ref="H28:I32"/>
    <mergeCell ref="J28:J32"/>
    <mergeCell ref="M28:M32"/>
    <mergeCell ref="N28:N32"/>
    <mergeCell ref="W23:W27"/>
    <mergeCell ref="X23:X27"/>
    <mergeCell ref="Y23:Y27"/>
    <mergeCell ref="Z23:Z27"/>
    <mergeCell ref="AA23:AA27"/>
    <mergeCell ref="AB23:AB27"/>
    <mergeCell ref="AG18:AG22"/>
    <mergeCell ref="G23:G27"/>
    <mergeCell ref="H23:I27"/>
    <mergeCell ref="J23:J27"/>
    <mergeCell ref="M23:M27"/>
    <mergeCell ref="N23:N27"/>
    <mergeCell ref="O23:O27"/>
    <mergeCell ref="Q23:S24"/>
    <mergeCell ref="U23:U27"/>
    <mergeCell ref="V23:V27"/>
    <mergeCell ref="AA18:AA22"/>
    <mergeCell ref="AB18:AB22"/>
    <mergeCell ref="AC18:AC22"/>
    <mergeCell ref="AD18:AD22"/>
    <mergeCell ref="AE18:AE22"/>
    <mergeCell ref="AF18:AF22"/>
    <mergeCell ref="U18:U22"/>
    <mergeCell ref="V18:V22"/>
    <mergeCell ref="W18:W22"/>
    <mergeCell ref="X18:X22"/>
    <mergeCell ref="Y18:Y22"/>
    <mergeCell ref="W28:W32"/>
    <mergeCell ref="X28:X32"/>
    <mergeCell ref="AG38:AG42"/>
    <mergeCell ref="V38:V42"/>
    <mergeCell ref="W38:W42"/>
    <mergeCell ref="X38:X42"/>
    <mergeCell ref="Y38:Y42"/>
    <mergeCell ref="Z38:Z42"/>
    <mergeCell ref="AA38:AA42"/>
    <mergeCell ref="AE33:AE37"/>
    <mergeCell ref="AF33:AF37"/>
    <mergeCell ref="AG33:AG37"/>
    <mergeCell ref="AC23:AC27"/>
    <mergeCell ref="AD23:AD27"/>
    <mergeCell ref="AE23:AE27"/>
    <mergeCell ref="AF23:AF27"/>
    <mergeCell ref="AG23:AG27"/>
    <mergeCell ref="Y33:Y37"/>
    <mergeCell ref="Z33:Z37"/>
    <mergeCell ref="AA33:AA37"/>
    <mergeCell ref="AB33:AB37"/>
    <mergeCell ref="AC33:AC37"/>
    <mergeCell ref="AD33:AD37"/>
    <mergeCell ref="N33:N37"/>
    <mergeCell ref="O33:O37"/>
    <mergeCell ref="U33:U37"/>
    <mergeCell ref="V33:V37"/>
    <mergeCell ref="W33:W37"/>
    <mergeCell ref="X33:X37"/>
    <mergeCell ref="AE28:AE32"/>
    <mergeCell ref="AF28:AF32"/>
    <mergeCell ref="AG28:AG32"/>
    <mergeCell ref="E33:E67"/>
    <mergeCell ref="F33:F67"/>
    <mergeCell ref="G33:G37"/>
    <mergeCell ref="H33:I37"/>
    <mergeCell ref="J33:J37"/>
    <mergeCell ref="L33:L37"/>
    <mergeCell ref="M33:M37"/>
    <mergeCell ref="Y28:Y32"/>
    <mergeCell ref="Z28:Z32"/>
    <mergeCell ref="AA28:AA32"/>
    <mergeCell ref="AB28:AB32"/>
    <mergeCell ref="AC28:AC32"/>
    <mergeCell ref="AD28:AD32"/>
    <mergeCell ref="O28:O32"/>
    <mergeCell ref="Q28:S29"/>
    <mergeCell ref="U28:U32"/>
    <mergeCell ref="V28:V32"/>
    <mergeCell ref="U43:U47"/>
    <mergeCell ref="V43:V47"/>
    <mergeCell ref="W43:W47"/>
    <mergeCell ref="X43:X47"/>
    <mergeCell ref="Y43:Y47"/>
    <mergeCell ref="Z43:Z47"/>
    <mergeCell ref="G43:G47"/>
    <mergeCell ref="H43:I47"/>
    <mergeCell ref="J43:J47"/>
    <mergeCell ref="M43:M47"/>
    <mergeCell ref="N43:N47"/>
    <mergeCell ref="O43:O47"/>
    <mergeCell ref="AB38:AB42"/>
    <mergeCell ref="AC38:AC42"/>
    <mergeCell ref="AD38:AD42"/>
    <mergeCell ref="AE38:AE42"/>
    <mergeCell ref="AF38:AF42"/>
    <mergeCell ref="G38:G42"/>
    <mergeCell ref="H38:I42"/>
    <mergeCell ref="J38:J42"/>
    <mergeCell ref="M38:M42"/>
    <mergeCell ref="N38:N42"/>
    <mergeCell ref="O38:O42"/>
    <mergeCell ref="U38:U42"/>
    <mergeCell ref="AD48:AD52"/>
    <mergeCell ref="AE48:AE52"/>
    <mergeCell ref="AF48:AF52"/>
    <mergeCell ref="AG48:AG52"/>
    <mergeCell ref="G53:G57"/>
    <mergeCell ref="H53:I57"/>
    <mergeCell ref="J53:J57"/>
    <mergeCell ref="M53:M57"/>
    <mergeCell ref="N53:N57"/>
    <mergeCell ref="O53:O57"/>
    <mergeCell ref="X48:X52"/>
    <mergeCell ref="Y48:Y52"/>
    <mergeCell ref="Z48:Z52"/>
    <mergeCell ref="AA48:AA52"/>
    <mergeCell ref="AB48:AB52"/>
    <mergeCell ref="AC48:AC52"/>
    <mergeCell ref="AG43:AG47"/>
    <mergeCell ref="G48:G52"/>
    <mergeCell ref="H48:I52"/>
    <mergeCell ref="J48:J52"/>
    <mergeCell ref="M48:M52"/>
    <mergeCell ref="N48:N52"/>
    <mergeCell ref="O48:O52"/>
    <mergeCell ref="U48:U52"/>
    <mergeCell ref="V48:V52"/>
    <mergeCell ref="W48:W52"/>
    <mergeCell ref="AA43:AA47"/>
    <mergeCell ref="AB43:AB47"/>
    <mergeCell ref="AC43:AC47"/>
    <mergeCell ref="AD43:AD47"/>
    <mergeCell ref="AE43:AE47"/>
    <mergeCell ref="AF43:AF47"/>
    <mergeCell ref="AG53:AG57"/>
    <mergeCell ref="G58:G62"/>
    <mergeCell ref="H58:I62"/>
    <mergeCell ref="J58:J62"/>
    <mergeCell ref="M58:M62"/>
    <mergeCell ref="N58:N62"/>
    <mergeCell ref="O58:O62"/>
    <mergeCell ref="U58:U62"/>
    <mergeCell ref="V58:V62"/>
    <mergeCell ref="W58:W62"/>
    <mergeCell ref="AA53:AA57"/>
    <mergeCell ref="AB53:AB57"/>
    <mergeCell ref="AC53:AC57"/>
    <mergeCell ref="AD53:AD57"/>
    <mergeCell ref="AE53:AE57"/>
    <mergeCell ref="AF53:AF57"/>
    <mergeCell ref="U53:U57"/>
    <mergeCell ref="V53:V57"/>
    <mergeCell ref="W53:W57"/>
    <mergeCell ref="X53:X57"/>
    <mergeCell ref="Y53:Y57"/>
    <mergeCell ref="Z53:Z57"/>
    <mergeCell ref="Y63:Y67"/>
    <mergeCell ref="Z63:Z67"/>
    <mergeCell ref="AD58:AD62"/>
    <mergeCell ref="AE58:AE62"/>
    <mergeCell ref="AF58:AF62"/>
    <mergeCell ref="AG58:AG62"/>
    <mergeCell ref="G63:G67"/>
    <mergeCell ref="H63:I67"/>
    <mergeCell ref="J63:J67"/>
    <mergeCell ref="M63:M67"/>
    <mergeCell ref="N63:N67"/>
    <mergeCell ref="O63:O67"/>
    <mergeCell ref="X58:X62"/>
    <mergeCell ref="Y58:Y62"/>
    <mergeCell ref="Z58:Z62"/>
    <mergeCell ref="AA58:AA62"/>
    <mergeCell ref="AB58:AB62"/>
    <mergeCell ref="AC58:AC62"/>
    <mergeCell ref="AB68:AB72"/>
    <mergeCell ref="AC68:AC72"/>
    <mergeCell ref="AD68:AD72"/>
    <mergeCell ref="AE68:AE72"/>
    <mergeCell ref="AF68:AF72"/>
    <mergeCell ref="AG68:AG72"/>
    <mergeCell ref="V68:V72"/>
    <mergeCell ref="W68:W72"/>
    <mergeCell ref="X68:X72"/>
    <mergeCell ref="Y68:Y72"/>
    <mergeCell ref="Z68:Z72"/>
    <mergeCell ref="AA68:AA72"/>
    <mergeCell ref="AG63:AG67"/>
    <mergeCell ref="E68:E112"/>
    <mergeCell ref="F68:F112"/>
    <mergeCell ref="G68:G72"/>
    <mergeCell ref="H68:I72"/>
    <mergeCell ref="J68:J72"/>
    <mergeCell ref="M68:M72"/>
    <mergeCell ref="N68:N72"/>
    <mergeCell ref="O68:O72"/>
    <mergeCell ref="U68:U72"/>
    <mergeCell ref="AA63:AA67"/>
    <mergeCell ref="AB63:AB67"/>
    <mergeCell ref="AC63:AC67"/>
    <mergeCell ref="AD63:AD67"/>
    <mergeCell ref="AE63:AE67"/>
    <mergeCell ref="AF63:AF67"/>
    <mergeCell ref="U63:U67"/>
    <mergeCell ref="V63:V67"/>
    <mergeCell ref="W63:W67"/>
    <mergeCell ref="X63:X67"/>
    <mergeCell ref="AF73:AF77"/>
    <mergeCell ref="AG73:AG77"/>
    <mergeCell ref="G78:G82"/>
    <mergeCell ref="H78:H82"/>
    <mergeCell ref="I78:I82"/>
    <mergeCell ref="J78:J82"/>
    <mergeCell ref="M78:M82"/>
    <mergeCell ref="N78:N82"/>
    <mergeCell ref="O78:O82"/>
    <mergeCell ref="U78:U82"/>
    <mergeCell ref="Z73:Z77"/>
    <mergeCell ref="AA73:AA77"/>
    <mergeCell ref="AB73:AB77"/>
    <mergeCell ref="AC73:AC77"/>
    <mergeCell ref="AD73:AD77"/>
    <mergeCell ref="AE73:AE77"/>
    <mergeCell ref="O73:O77"/>
    <mergeCell ref="U73:U77"/>
    <mergeCell ref="V73:V77"/>
    <mergeCell ref="W73:W77"/>
    <mergeCell ref="X73:X77"/>
    <mergeCell ref="Y73:Y77"/>
    <mergeCell ref="G73:G77"/>
    <mergeCell ref="H73:H77"/>
    <mergeCell ref="I73:I77"/>
    <mergeCell ref="J73:J77"/>
    <mergeCell ref="M73:M77"/>
    <mergeCell ref="N73:N77"/>
    <mergeCell ref="X83:X87"/>
    <mergeCell ref="Y83:Y87"/>
    <mergeCell ref="G83:G87"/>
    <mergeCell ref="H83:H87"/>
    <mergeCell ref="I83:I87"/>
    <mergeCell ref="J83:J87"/>
    <mergeCell ref="M83:M87"/>
    <mergeCell ref="N83:N87"/>
    <mergeCell ref="AB78:AB82"/>
    <mergeCell ref="AC78:AC82"/>
    <mergeCell ref="AD78:AD82"/>
    <mergeCell ref="AE78:AE82"/>
    <mergeCell ref="AF78:AF82"/>
    <mergeCell ref="AG78:AG82"/>
    <mergeCell ref="V78:V82"/>
    <mergeCell ref="W78:W82"/>
    <mergeCell ref="X78:X82"/>
    <mergeCell ref="Y78:Y82"/>
    <mergeCell ref="Z78:Z82"/>
    <mergeCell ref="AA78:AA82"/>
    <mergeCell ref="AB88:AB92"/>
    <mergeCell ref="AC88:AC92"/>
    <mergeCell ref="AD88:AD92"/>
    <mergeCell ref="AE88:AE92"/>
    <mergeCell ref="AF88:AF92"/>
    <mergeCell ref="AG88:AG92"/>
    <mergeCell ref="V88:V92"/>
    <mergeCell ref="W88:W92"/>
    <mergeCell ref="X88:X92"/>
    <mergeCell ref="Y88:Y92"/>
    <mergeCell ref="Z88:Z92"/>
    <mergeCell ref="AA88:AA92"/>
    <mergeCell ref="AF83:AF87"/>
    <mergeCell ref="AG83:AG87"/>
    <mergeCell ref="G88:G92"/>
    <mergeCell ref="H88:H92"/>
    <mergeCell ref="I88:I92"/>
    <mergeCell ref="J88:J92"/>
    <mergeCell ref="M88:M92"/>
    <mergeCell ref="N88:N92"/>
    <mergeCell ref="O88:O92"/>
    <mergeCell ref="U88:U92"/>
    <mergeCell ref="Z83:Z87"/>
    <mergeCell ref="AA83:AA87"/>
    <mergeCell ref="AB83:AB87"/>
    <mergeCell ref="AC83:AC87"/>
    <mergeCell ref="AD83:AD87"/>
    <mergeCell ref="AE83:AE87"/>
    <mergeCell ref="O83:O87"/>
    <mergeCell ref="U83:U87"/>
    <mergeCell ref="V83:V87"/>
    <mergeCell ref="W83:W87"/>
    <mergeCell ref="AF93:AF97"/>
    <mergeCell ref="AG93:AG97"/>
    <mergeCell ref="G98:G102"/>
    <mergeCell ref="H98:H102"/>
    <mergeCell ref="I98:I102"/>
    <mergeCell ref="J98:J102"/>
    <mergeCell ref="M98:M102"/>
    <mergeCell ref="N98:N102"/>
    <mergeCell ref="O98:O102"/>
    <mergeCell ref="U98:U102"/>
    <mergeCell ref="Z93:Z97"/>
    <mergeCell ref="AA93:AA97"/>
    <mergeCell ref="AB93:AB97"/>
    <mergeCell ref="AC93:AC97"/>
    <mergeCell ref="AD93:AD97"/>
    <mergeCell ref="AE93:AE97"/>
    <mergeCell ref="O93:O97"/>
    <mergeCell ref="U93:U97"/>
    <mergeCell ref="V93:V97"/>
    <mergeCell ref="W93:W97"/>
    <mergeCell ref="X93:X97"/>
    <mergeCell ref="Y93:Y97"/>
    <mergeCell ref="G93:G97"/>
    <mergeCell ref="H93:H97"/>
    <mergeCell ref="I93:I97"/>
    <mergeCell ref="J93:J97"/>
    <mergeCell ref="M93:M97"/>
    <mergeCell ref="N93:N97"/>
    <mergeCell ref="X103:X107"/>
    <mergeCell ref="Y103:Y107"/>
    <mergeCell ref="G103:G107"/>
    <mergeCell ref="H103:H107"/>
    <mergeCell ref="I103:I107"/>
    <mergeCell ref="J103:J107"/>
    <mergeCell ref="M103:M107"/>
    <mergeCell ref="N103:N107"/>
    <mergeCell ref="AB98:AB102"/>
    <mergeCell ref="AC98:AC102"/>
    <mergeCell ref="AD98:AD102"/>
    <mergeCell ref="AE98:AE102"/>
    <mergeCell ref="AF98:AF102"/>
    <mergeCell ref="AG98:AG102"/>
    <mergeCell ref="V98:V102"/>
    <mergeCell ref="W98:W102"/>
    <mergeCell ref="X98:X102"/>
    <mergeCell ref="Y98:Y102"/>
    <mergeCell ref="Z98:Z102"/>
    <mergeCell ref="AA98:AA102"/>
    <mergeCell ref="AB108:AB112"/>
    <mergeCell ref="AC108:AC112"/>
    <mergeCell ref="AD108:AD112"/>
    <mergeCell ref="AE108:AE112"/>
    <mergeCell ref="AF108:AF112"/>
    <mergeCell ref="AG108:AG112"/>
    <mergeCell ref="V108:V112"/>
    <mergeCell ref="W108:W112"/>
    <mergeCell ref="X108:X112"/>
    <mergeCell ref="Y108:Y112"/>
    <mergeCell ref="Z108:Z112"/>
    <mergeCell ref="AA108:AA112"/>
    <mergeCell ref="AF103:AF107"/>
    <mergeCell ref="AG103:AG107"/>
    <mergeCell ref="G108:G112"/>
    <mergeCell ref="H108:H112"/>
    <mergeCell ref="I108:I112"/>
    <mergeCell ref="J108:J112"/>
    <mergeCell ref="M108:M112"/>
    <mergeCell ref="N108:N112"/>
    <mergeCell ref="O108:O112"/>
    <mergeCell ref="U108:U112"/>
    <mergeCell ref="Z103:Z107"/>
    <mergeCell ref="AA103:AA107"/>
    <mergeCell ref="AB103:AB107"/>
    <mergeCell ref="AC103:AC107"/>
    <mergeCell ref="AD103:AD107"/>
    <mergeCell ref="AE103:AE107"/>
    <mergeCell ref="O103:O107"/>
    <mergeCell ref="U103:U107"/>
    <mergeCell ref="V103:V107"/>
    <mergeCell ref="W103:W107"/>
    <mergeCell ref="AE113:AE117"/>
    <mergeCell ref="AF113:AF117"/>
    <mergeCell ref="AG113:AG117"/>
    <mergeCell ref="E118:E122"/>
    <mergeCell ref="F118:F122"/>
    <mergeCell ref="G118:G122"/>
    <mergeCell ref="H118:I122"/>
    <mergeCell ref="J118:J122"/>
    <mergeCell ref="M118:M122"/>
    <mergeCell ref="N118:N122"/>
    <mergeCell ref="Y113:Y117"/>
    <mergeCell ref="Z113:Z117"/>
    <mergeCell ref="AA113:AA117"/>
    <mergeCell ref="AB113:AB117"/>
    <mergeCell ref="AC113:AC117"/>
    <mergeCell ref="AD113:AD117"/>
    <mergeCell ref="N113:N117"/>
    <mergeCell ref="O113:O117"/>
    <mergeCell ref="U113:U117"/>
    <mergeCell ref="V113:V117"/>
    <mergeCell ref="W113:W117"/>
    <mergeCell ref="X113:X117"/>
    <mergeCell ref="E113:E117"/>
    <mergeCell ref="F113:F117"/>
    <mergeCell ref="G113:G117"/>
    <mergeCell ref="H113:I117"/>
    <mergeCell ref="J113:J117"/>
    <mergeCell ref="M113:M117"/>
    <mergeCell ref="AF118:AF122"/>
    <mergeCell ref="AG118:AG122"/>
    <mergeCell ref="C123:C182"/>
    <mergeCell ref="D123:D182"/>
    <mergeCell ref="E123:E147"/>
    <mergeCell ref="F123:F147"/>
    <mergeCell ref="G123:G127"/>
    <mergeCell ref="H123:I127"/>
    <mergeCell ref="J123:J127"/>
    <mergeCell ref="M123:M127"/>
    <mergeCell ref="Z118:Z122"/>
    <mergeCell ref="AA118:AA122"/>
    <mergeCell ref="AB118:AB122"/>
    <mergeCell ref="AC118:AC122"/>
    <mergeCell ref="AD118:AD122"/>
    <mergeCell ref="AE118:AE122"/>
    <mergeCell ref="O118:O122"/>
    <mergeCell ref="U118:U122"/>
    <mergeCell ref="V118:V122"/>
    <mergeCell ref="W118:W122"/>
    <mergeCell ref="X118:X122"/>
    <mergeCell ref="Y118:Y122"/>
    <mergeCell ref="AB128:AB132"/>
    <mergeCell ref="AC128:AC132"/>
    <mergeCell ref="AD128:AD132"/>
    <mergeCell ref="AE128:AE132"/>
    <mergeCell ref="Y143:Y147"/>
    <mergeCell ref="Z143:Z147"/>
    <mergeCell ref="G143:G147"/>
    <mergeCell ref="H143:I147"/>
    <mergeCell ref="J143:J147"/>
    <mergeCell ref="M143:M147"/>
    <mergeCell ref="N143:N147"/>
    <mergeCell ref="O143:O147"/>
    <mergeCell ref="G128:G132"/>
    <mergeCell ref="H128:I132"/>
    <mergeCell ref="J128:J132"/>
    <mergeCell ref="M128:M132"/>
    <mergeCell ref="N128:N132"/>
    <mergeCell ref="O128:O132"/>
    <mergeCell ref="U128:U132"/>
    <mergeCell ref="Y123:Y127"/>
    <mergeCell ref="Z123:Z127"/>
    <mergeCell ref="AA123:AA127"/>
    <mergeCell ref="AB123:AB127"/>
    <mergeCell ref="AC123:AC127"/>
    <mergeCell ref="AD123:AD127"/>
    <mergeCell ref="N123:N127"/>
    <mergeCell ref="O123:O127"/>
    <mergeCell ref="U123:U127"/>
    <mergeCell ref="V123:V127"/>
    <mergeCell ref="W123:W127"/>
    <mergeCell ref="X123:X127"/>
    <mergeCell ref="J133:J137"/>
    <mergeCell ref="M133:M137"/>
    <mergeCell ref="N133:N137"/>
    <mergeCell ref="O133:O137"/>
    <mergeCell ref="AD138:AD142"/>
    <mergeCell ref="AE138:AE142"/>
    <mergeCell ref="AF138:AF142"/>
    <mergeCell ref="AG138:AG142"/>
    <mergeCell ref="AF128:AF132"/>
    <mergeCell ref="AG128:AG132"/>
    <mergeCell ref="V128:V132"/>
    <mergeCell ref="W128:W132"/>
    <mergeCell ref="X128:X132"/>
    <mergeCell ref="Y128:Y132"/>
    <mergeCell ref="Z128:Z132"/>
    <mergeCell ref="AA128:AA132"/>
    <mergeCell ref="AE123:AE127"/>
    <mergeCell ref="AF123:AF127"/>
    <mergeCell ref="AG123:AG127"/>
    <mergeCell ref="AG148:AG152"/>
    <mergeCell ref="V148:V152"/>
    <mergeCell ref="W148:W152"/>
    <mergeCell ref="X148:X152"/>
    <mergeCell ref="Y148:Y152"/>
    <mergeCell ref="Z148:Z152"/>
    <mergeCell ref="AA148:AA152"/>
    <mergeCell ref="AG143:AG147"/>
    <mergeCell ref="AG133:AG137"/>
    <mergeCell ref="G138:G142"/>
    <mergeCell ref="H138:I142"/>
    <mergeCell ref="J138:J142"/>
    <mergeCell ref="M138:M142"/>
    <mergeCell ref="N138:N142"/>
    <mergeCell ref="O138:O142"/>
    <mergeCell ref="U138:U142"/>
    <mergeCell ref="V138:V142"/>
    <mergeCell ref="W138:W142"/>
    <mergeCell ref="AA133:AA137"/>
    <mergeCell ref="AB133:AB137"/>
    <mergeCell ref="AC133:AC137"/>
    <mergeCell ref="AD133:AD137"/>
    <mergeCell ref="AE133:AE137"/>
    <mergeCell ref="AF133:AF137"/>
    <mergeCell ref="U133:U137"/>
    <mergeCell ref="V133:V137"/>
    <mergeCell ref="W133:W137"/>
    <mergeCell ref="X133:X137"/>
    <mergeCell ref="Y133:Y137"/>
    <mergeCell ref="Z133:Z137"/>
    <mergeCell ref="G133:G137"/>
    <mergeCell ref="H133:I137"/>
    <mergeCell ref="AA143:AA147"/>
    <mergeCell ref="AB143:AB147"/>
    <mergeCell ref="AC143:AC147"/>
    <mergeCell ref="AD143:AD147"/>
    <mergeCell ref="AE143:AE147"/>
    <mergeCell ref="AF143:AF147"/>
    <mergeCell ref="U143:U147"/>
    <mergeCell ref="V143:V147"/>
    <mergeCell ref="W143:W147"/>
    <mergeCell ref="X143:X147"/>
    <mergeCell ref="X138:X142"/>
    <mergeCell ref="Y138:Y142"/>
    <mergeCell ref="Z138:Z142"/>
    <mergeCell ref="AA138:AA142"/>
    <mergeCell ref="AB138:AB142"/>
    <mergeCell ref="AC138:AC142"/>
    <mergeCell ref="AB148:AB152"/>
    <mergeCell ref="AC148:AC152"/>
    <mergeCell ref="AD148:AD152"/>
    <mergeCell ref="AE148:AE152"/>
    <mergeCell ref="AF148:AF152"/>
    <mergeCell ref="AG153:AG157"/>
    <mergeCell ref="G158:G162"/>
    <mergeCell ref="H158:I162"/>
    <mergeCell ref="J158:J162"/>
    <mergeCell ref="M158:M162"/>
    <mergeCell ref="N158:N162"/>
    <mergeCell ref="O158:O162"/>
    <mergeCell ref="U158:U162"/>
    <mergeCell ref="V158:V162"/>
    <mergeCell ref="W158:W162"/>
    <mergeCell ref="AA153:AA157"/>
    <mergeCell ref="AB153:AB157"/>
    <mergeCell ref="AC153:AC157"/>
    <mergeCell ref="AD153:AD157"/>
    <mergeCell ref="AE153:AE157"/>
    <mergeCell ref="AF153:AF157"/>
    <mergeCell ref="U153:U157"/>
    <mergeCell ref="V153:V157"/>
    <mergeCell ref="W153:W157"/>
    <mergeCell ref="X153:X157"/>
    <mergeCell ref="Y153:Y157"/>
    <mergeCell ref="Z153:Z157"/>
    <mergeCell ref="G153:G157"/>
    <mergeCell ref="H153:I157"/>
    <mergeCell ref="J153:J157"/>
    <mergeCell ref="M153:M157"/>
    <mergeCell ref="N153:N157"/>
    <mergeCell ref="O153:O157"/>
    <mergeCell ref="AD158:AD162"/>
    <mergeCell ref="AE158:AE162"/>
    <mergeCell ref="AF158:AF162"/>
    <mergeCell ref="AG158:AG162"/>
    <mergeCell ref="E163:E172"/>
    <mergeCell ref="F163:F172"/>
    <mergeCell ref="G163:G167"/>
    <mergeCell ref="H163:I167"/>
    <mergeCell ref="J163:J167"/>
    <mergeCell ref="M163:M167"/>
    <mergeCell ref="X158:X162"/>
    <mergeCell ref="Y158:Y162"/>
    <mergeCell ref="Z158:Z162"/>
    <mergeCell ref="AA158:AA162"/>
    <mergeCell ref="AB158:AB162"/>
    <mergeCell ref="AC158:AC162"/>
    <mergeCell ref="AB168:AB172"/>
    <mergeCell ref="AC168:AC172"/>
    <mergeCell ref="AD168:AD172"/>
    <mergeCell ref="AE168:AE172"/>
    <mergeCell ref="AF168:AF172"/>
    <mergeCell ref="E148:E162"/>
    <mergeCell ref="F148:F162"/>
    <mergeCell ref="G148:G152"/>
    <mergeCell ref="H148:I152"/>
    <mergeCell ref="J148:J152"/>
    <mergeCell ref="M148:M152"/>
    <mergeCell ref="N148:N152"/>
    <mergeCell ref="O148:O152"/>
    <mergeCell ref="U148:U152"/>
    <mergeCell ref="AG168:AG172"/>
    <mergeCell ref="V168:V172"/>
    <mergeCell ref="W168:W172"/>
    <mergeCell ref="X168:X172"/>
    <mergeCell ref="Y168:Y172"/>
    <mergeCell ref="Z168:Z172"/>
    <mergeCell ref="AA168:AA172"/>
    <mergeCell ref="AE163:AE167"/>
    <mergeCell ref="AF163:AF167"/>
    <mergeCell ref="AG163:AG167"/>
    <mergeCell ref="G168:G172"/>
    <mergeCell ref="H168:I172"/>
    <mergeCell ref="J168:J172"/>
    <mergeCell ref="M168:M172"/>
    <mergeCell ref="N168:N172"/>
    <mergeCell ref="O168:O172"/>
    <mergeCell ref="U168:U172"/>
    <mergeCell ref="Y163:Y167"/>
    <mergeCell ref="Z163:Z167"/>
    <mergeCell ref="AA163:AA167"/>
    <mergeCell ref="AB163:AB167"/>
    <mergeCell ref="AC163:AC167"/>
    <mergeCell ref="AD163:AD167"/>
    <mergeCell ref="N163:N167"/>
    <mergeCell ref="O163:O167"/>
    <mergeCell ref="U163:U167"/>
    <mergeCell ref="V163:V167"/>
    <mergeCell ref="W163:W167"/>
    <mergeCell ref="X163:X167"/>
    <mergeCell ref="AE173:AE177"/>
    <mergeCell ref="AF173:AF177"/>
    <mergeCell ref="AG173:AG177"/>
    <mergeCell ref="E178:E182"/>
    <mergeCell ref="F178:F182"/>
    <mergeCell ref="G178:G182"/>
    <mergeCell ref="H178:I182"/>
    <mergeCell ref="J178:J182"/>
    <mergeCell ref="M178:M182"/>
    <mergeCell ref="N178:N182"/>
    <mergeCell ref="Y173:Y177"/>
    <mergeCell ref="Z173:Z177"/>
    <mergeCell ref="AA173:AA177"/>
    <mergeCell ref="AB173:AB177"/>
    <mergeCell ref="AC173:AC177"/>
    <mergeCell ref="AD173:AD177"/>
    <mergeCell ref="N173:N177"/>
    <mergeCell ref="O173:O177"/>
    <mergeCell ref="U173:U177"/>
    <mergeCell ref="V173:V177"/>
    <mergeCell ref="W173:W177"/>
    <mergeCell ref="X173:X177"/>
    <mergeCell ref="E173:E177"/>
    <mergeCell ref="F173:F177"/>
    <mergeCell ref="G173:G177"/>
    <mergeCell ref="H173:I177"/>
    <mergeCell ref="J173:J177"/>
    <mergeCell ref="M173:M177"/>
    <mergeCell ref="AF178:AF182"/>
    <mergeCell ref="AG178:AG182"/>
    <mergeCell ref="C183:C640"/>
    <mergeCell ref="D183:D640"/>
    <mergeCell ref="E183:E187"/>
    <mergeCell ref="F183:F187"/>
    <mergeCell ref="G183:G187"/>
    <mergeCell ref="H183:I187"/>
    <mergeCell ref="J183:J187"/>
    <mergeCell ref="M183:M187"/>
    <mergeCell ref="Z178:Z182"/>
    <mergeCell ref="AA178:AA182"/>
    <mergeCell ref="AB178:AB182"/>
    <mergeCell ref="AC178:AC182"/>
    <mergeCell ref="AD178:AD182"/>
    <mergeCell ref="AE178:AE182"/>
    <mergeCell ref="O178:O182"/>
    <mergeCell ref="U178:U182"/>
    <mergeCell ref="V178:V182"/>
    <mergeCell ref="W178:W182"/>
    <mergeCell ref="X178:X182"/>
    <mergeCell ref="Y178:Y182"/>
    <mergeCell ref="AE183:AE187"/>
    <mergeCell ref="AA188:AA192"/>
    <mergeCell ref="AB188:AB192"/>
    <mergeCell ref="AC188:AC192"/>
    <mergeCell ref="AD188:AD192"/>
    <mergeCell ref="AE188:AE192"/>
    <mergeCell ref="O188:O192"/>
    <mergeCell ref="U188:U192"/>
    <mergeCell ref="V188:V192"/>
    <mergeCell ref="W188:W192"/>
    <mergeCell ref="X188:X192"/>
    <mergeCell ref="Y188:Y192"/>
    <mergeCell ref="AF183:AF187"/>
    <mergeCell ref="AG183:AG187"/>
    <mergeCell ref="E188:E207"/>
    <mergeCell ref="F188:F207"/>
    <mergeCell ref="G188:G192"/>
    <mergeCell ref="H188:I192"/>
    <mergeCell ref="J188:J192"/>
    <mergeCell ref="M188:M192"/>
    <mergeCell ref="N188:N192"/>
    <mergeCell ref="Y183:Y187"/>
    <mergeCell ref="Z183:Z187"/>
    <mergeCell ref="AA183:AA187"/>
    <mergeCell ref="AB183:AB187"/>
    <mergeCell ref="AC183:AC187"/>
    <mergeCell ref="AD183:AD187"/>
    <mergeCell ref="N183:N187"/>
    <mergeCell ref="O183:O187"/>
    <mergeCell ref="U183:U187"/>
    <mergeCell ref="V183:V187"/>
    <mergeCell ref="W183:W187"/>
    <mergeCell ref="X183:X187"/>
    <mergeCell ref="AF188:AF192"/>
    <mergeCell ref="AG188:AG192"/>
    <mergeCell ref="G193:G197"/>
    <mergeCell ref="H193:I197"/>
    <mergeCell ref="J193:J197"/>
    <mergeCell ref="M193:M197"/>
    <mergeCell ref="N193:N197"/>
    <mergeCell ref="O193:O197"/>
    <mergeCell ref="U193:U197"/>
    <mergeCell ref="V193:V197"/>
    <mergeCell ref="Z188:Z192"/>
    <mergeCell ref="O198:O202"/>
    <mergeCell ref="U198:U202"/>
    <mergeCell ref="V198:V202"/>
    <mergeCell ref="W198:W202"/>
    <mergeCell ref="X198:X202"/>
    <mergeCell ref="Y198:Y202"/>
    <mergeCell ref="AC193:AC197"/>
    <mergeCell ref="AD193:AD197"/>
    <mergeCell ref="AE193:AE197"/>
    <mergeCell ref="AF193:AF197"/>
    <mergeCell ref="AG193:AG197"/>
    <mergeCell ref="G198:G202"/>
    <mergeCell ref="H198:I202"/>
    <mergeCell ref="J198:J202"/>
    <mergeCell ref="M198:M202"/>
    <mergeCell ref="N198:N202"/>
    <mergeCell ref="W193:W197"/>
    <mergeCell ref="X193:X197"/>
    <mergeCell ref="Y193:Y197"/>
    <mergeCell ref="Z193:Z197"/>
    <mergeCell ref="AA193:AA197"/>
    <mergeCell ref="AB193:AB197"/>
    <mergeCell ref="AC203:AC207"/>
    <mergeCell ref="AD203:AD207"/>
    <mergeCell ref="AE203:AE207"/>
    <mergeCell ref="AF203:AF207"/>
    <mergeCell ref="AG203:AG207"/>
    <mergeCell ref="E208:E242"/>
    <mergeCell ref="F208:F242"/>
    <mergeCell ref="G208:G212"/>
    <mergeCell ref="H208:I212"/>
    <mergeCell ref="J208:J212"/>
    <mergeCell ref="W203:W207"/>
    <mergeCell ref="X203:X207"/>
    <mergeCell ref="Y203:Y207"/>
    <mergeCell ref="Z203:Z207"/>
    <mergeCell ref="AA203:AA207"/>
    <mergeCell ref="AB203:AB207"/>
    <mergeCell ref="AF198:AF202"/>
    <mergeCell ref="AG198:AG202"/>
    <mergeCell ref="G203:G207"/>
    <mergeCell ref="H203:I207"/>
    <mergeCell ref="J203:J207"/>
    <mergeCell ref="M203:M207"/>
    <mergeCell ref="N203:N207"/>
    <mergeCell ref="O203:O207"/>
    <mergeCell ref="U203:U207"/>
    <mergeCell ref="V203:V207"/>
    <mergeCell ref="Z198:Z202"/>
    <mergeCell ref="AA198:AA202"/>
    <mergeCell ref="AB198:AB202"/>
    <mergeCell ref="AC198:AC202"/>
    <mergeCell ref="AD198:AD202"/>
    <mergeCell ref="AE198:AE202"/>
    <mergeCell ref="U213:U217"/>
    <mergeCell ref="V213:V217"/>
    <mergeCell ref="W213:W217"/>
    <mergeCell ref="X213:X217"/>
    <mergeCell ref="Y213:Y217"/>
    <mergeCell ref="Z213:Z217"/>
    <mergeCell ref="AD208:AD212"/>
    <mergeCell ref="AE208:AE212"/>
    <mergeCell ref="AF208:AF212"/>
    <mergeCell ref="AG208:AG212"/>
    <mergeCell ref="G213:G217"/>
    <mergeCell ref="H213:I217"/>
    <mergeCell ref="J213:J217"/>
    <mergeCell ref="M213:M217"/>
    <mergeCell ref="N213:N217"/>
    <mergeCell ref="O213:O217"/>
    <mergeCell ref="X208:X212"/>
    <mergeCell ref="Y208:Y212"/>
    <mergeCell ref="Z208:Z212"/>
    <mergeCell ref="AA208:AA212"/>
    <mergeCell ref="AB208:AB212"/>
    <mergeCell ref="AC208:AC212"/>
    <mergeCell ref="M208:M212"/>
    <mergeCell ref="N208:N212"/>
    <mergeCell ref="O208:O212"/>
    <mergeCell ref="U208:U212"/>
    <mergeCell ref="V208:V212"/>
    <mergeCell ref="W208:W212"/>
    <mergeCell ref="AD218:AD222"/>
    <mergeCell ref="AE218:AE222"/>
    <mergeCell ref="AF218:AF222"/>
    <mergeCell ref="AG218:AG222"/>
    <mergeCell ref="G223:G227"/>
    <mergeCell ref="H223:I227"/>
    <mergeCell ref="J223:J227"/>
    <mergeCell ref="M223:M227"/>
    <mergeCell ref="N223:N227"/>
    <mergeCell ref="O223:O227"/>
    <mergeCell ref="X218:X222"/>
    <mergeCell ref="Y218:Y222"/>
    <mergeCell ref="Z218:Z222"/>
    <mergeCell ref="AA218:AA222"/>
    <mergeCell ref="AB218:AB222"/>
    <mergeCell ref="AC218:AC222"/>
    <mergeCell ref="AG213:AG217"/>
    <mergeCell ref="G218:G222"/>
    <mergeCell ref="H218:I222"/>
    <mergeCell ref="J218:J222"/>
    <mergeCell ref="M218:M222"/>
    <mergeCell ref="N218:N222"/>
    <mergeCell ref="O218:O222"/>
    <mergeCell ref="U218:U222"/>
    <mergeCell ref="V218:V222"/>
    <mergeCell ref="W218:W222"/>
    <mergeCell ref="AA213:AA217"/>
    <mergeCell ref="AB213:AB217"/>
    <mergeCell ref="AC213:AC217"/>
    <mergeCell ref="AD213:AD217"/>
    <mergeCell ref="AE213:AE217"/>
    <mergeCell ref="AF213:AF217"/>
    <mergeCell ref="AG223:AG227"/>
    <mergeCell ref="G228:G232"/>
    <mergeCell ref="H228:H232"/>
    <mergeCell ref="I228:I232"/>
    <mergeCell ref="J228:J232"/>
    <mergeCell ref="M228:M232"/>
    <mergeCell ref="N228:N232"/>
    <mergeCell ref="O228:O232"/>
    <mergeCell ref="U228:U232"/>
    <mergeCell ref="V228:V232"/>
    <mergeCell ref="AA223:AA227"/>
    <mergeCell ref="AB223:AB227"/>
    <mergeCell ref="AC223:AC227"/>
    <mergeCell ref="AD223:AD227"/>
    <mergeCell ref="AE223:AE227"/>
    <mergeCell ref="AF223:AF227"/>
    <mergeCell ref="U223:U227"/>
    <mergeCell ref="V223:V227"/>
    <mergeCell ref="W223:W227"/>
    <mergeCell ref="X223:X227"/>
    <mergeCell ref="Y223:Y227"/>
    <mergeCell ref="Z223:Z227"/>
    <mergeCell ref="W233:W237"/>
    <mergeCell ref="X233:X237"/>
    <mergeCell ref="AC228:AC232"/>
    <mergeCell ref="AD228:AD232"/>
    <mergeCell ref="AE228:AE232"/>
    <mergeCell ref="AF228:AF232"/>
    <mergeCell ref="AG228:AG232"/>
    <mergeCell ref="G233:G237"/>
    <mergeCell ref="H233:H237"/>
    <mergeCell ref="I233:I237"/>
    <mergeCell ref="J233:J237"/>
    <mergeCell ref="M233:M237"/>
    <mergeCell ref="W228:W232"/>
    <mergeCell ref="X228:X232"/>
    <mergeCell ref="Y228:Y232"/>
    <mergeCell ref="Z228:Z232"/>
    <mergeCell ref="AA228:AA232"/>
    <mergeCell ref="AB228:AB232"/>
    <mergeCell ref="AB238:AB242"/>
    <mergeCell ref="AC238:AC242"/>
    <mergeCell ref="AD238:AD242"/>
    <mergeCell ref="AE238:AE242"/>
    <mergeCell ref="AF238:AF242"/>
    <mergeCell ref="AG238:AG242"/>
    <mergeCell ref="V238:V242"/>
    <mergeCell ref="W238:W242"/>
    <mergeCell ref="X238:X242"/>
    <mergeCell ref="Y238:Y242"/>
    <mergeCell ref="Z238:Z242"/>
    <mergeCell ref="AA238:AA242"/>
    <mergeCell ref="AE233:AE237"/>
    <mergeCell ref="AF233:AF237"/>
    <mergeCell ref="AG233:AG237"/>
    <mergeCell ref="G238:G242"/>
    <mergeCell ref="H238:I242"/>
    <mergeCell ref="J238:J242"/>
    <mergeCell ref="M238:M242"/>
    <mergeCell ref="N238:N242"/>
    <mergeCell ref="O238:O242"/>
    <mergeCell ref="U238:U242"/>
    <mergeCell ref="Y233:Y237"/>
    <mergeCell ref="Z233:Z237"/>
    <mergeCell ref="AA233:AA237"/>
    <mergeCell ref="AB233:AB237"/>
    <mergeCell ref="AC233:AC237"/>
    <mergeCell ref="AD233:AD237"/>
    <mergeCell ref="N233:N237"/>
    <mergeCell ref="O233:O237"/>
    <mergeCell ref="U233:U237"/>
    <mergeCell ref="V233:V237"/>
    <mergeCell ref="U248:U252"/>
    <mergeCell ref="V248:V252"/>
    <mergeCell ref="W248:W252"/>
    <mergeCell ref="X248:X252"/>
    <mergeCell ref="Y248:Y252"/>
    <mergeCell ref="Z248:Z252"/>
    <mergeCell ref="AE243:AE247"/>
    <mergeCell ref="AF243:AF247"/>
    <mergeCell ref="AG243:AG247"/>
    <mergeCell ref="G248:G252"/>
    <mergeCell ref="H248:H252"/>
    <mergeCell ref="I248:I252"/>
    <mergeCell ref="J248:J252"/>
    <mergeCell ref="M248:M252"/>
    <mergeCell ref="N248:N252"/>
    <mergeCell ref="O248:O252"/>
    <mergeCell ref="Y243:Y247"/>
    <mergeCell ref="Z243:Z247"/>
    <mergeCell ref="AA243:AA247"/>
    <mergeCell ref="AB243:AB247"/>
    <mergeCell ref="AC243:AC247"/>
    <mergeCell ref="AD243:AD247"/>
    <mergeCell ref="N243:N247"/>
    <mergeCell ref="O243:O247"/>
    <mergeCell ref="U243:U247"/>
    <mergeCell ref="V243:V247"/>
    <mergeCell ref="W243:W247"/>
    <mergeCell ref="X243:X247"/>
    <mergeCell ref="G243:G247"/>
    <mergeCell ref="H243:I247"/>
    <mergeCell ref="J243:J247"/>
    <mergeCell ref="M243:M247"/>
    <mergeCell ref="AC253:AC257"/>
    <mergeCell ref="AD253:AD257"/>
    <mergeCell ref="AE253:AE257"/>
    <mergeCell ref="AF253:AF257"/>
    <mergeCell ref="AG253:AG257"/>
    <mergeCell ref="G258:G262"/>
    <mergeCell ref="H258:H262"/>
    <mergeCell ref="I258:I262"/>
    <mergeCell ref="J258:J262"/>
    <mergeCell ref="M258:M262"/>
    <mergeCell ref="W253:W257"/>
    <mergeCell ref="X253:X257"/>
    <mergeCell ref="Y253:Y257"/>
    <mergeCell ref="Z253:Z257"/>
    <mergeCell ref="AA253:AA257"/>
    <mergeCell ref="AB253:AB257"/>
    <mergeCell ref="AG248:AG252"/>
    <mergeCell ref="G253:G257"/>
    <mergeCell ref="H253:H257"/>
    <mergeCell ref="I253:I257"/>
    <mergeCell ref="J253:J257"/>
    <mergeCell ref="M253:M257"/>
    <mergeCell ref="N253:N257"/>
    <mergeCell ref="O253:O257"/>
    <mergeCell ref="U253:U257"/>
    <mergeCell ref="V253:V257"/>
    <mergeCell ref="AA248:AA252"/>
    <mergeCell ref="AB248:AB252"/>
    <mergeCell ref="AC248:AC252"/>
    <mergeCell ref="AD248:AD252"/>
    <mergeCell ref="AE248:AE252"/>
    <mergeCell ref="AF248:AF252"/>
    <mergeCell ref="Y263:Y267"/>
    <mergeCell ref="Z263:Z267"/>
    <mergeCell ref="AE258:AE262"/>
    <mergeCell ref="AF258:AF262"/>
    <mergeCell ref="AG258:AG262"/>
    <mergeCell ref="G263:G267"/>
    <mergeCell ref="H263:H267"/>
    <mergeCell ref="I263:I267"/>
    <mergeCell ref="J263:J267"/>
    <mergeCell ref="M263:M267"/>
    <mergeCell ref="N263:N267"/>
    <mergeCell ref="O263:O267"/>
    <mergeCell ref="Y258:Y262"/>
    <mergeCell ref="Z258:Z262"/>
    <mergeCell ref="AA258:AA262"/>
    <mergeCell ref="AB258:AB262"/>
    <mergeCell ref="AC258:AC262"/>
    <mergeCell ref="AD258:AD262"/>
    <mergeCell ref="N258:N262"/>
    <mergeCell ref="O258:O262"/>
    <mergeCell ref="U258:U262"/>
    <mergeCell ref="V258:V262"/>
    <mergeCell ref="W258:W262"/>
    <mergeCell ref="X258:X262"/>
    <mergeCell ref="AB269:AB273"/>
    <mergeCell ref="AC269:AC273"/>
    <mergeCell ref="AD269:AD273"/>
    <mergeCell ref="AE269:AE273"/>
    <mergeCell ref="AF269:AF273"/>
    <mergeCell ref="AG269:AG273"/>
    <mergeCell ref="V269:V273"/>
    <mergeCell ref="W269:W273"/>
    <mergeCell ref="X269:X273"/>
    <mergeCell ref="Y269:Y273"/>
    <mergeCell ref="Z269:Z273"/>
    <mergeCell ref="AA269:AA273"/>
    <mergeCell ref="AG263:AG267"/>
    <mergeCell ref="H268:J268"/>
    <mergeCell ref="G269:G273"/>
    <mergeCell ref="H269:H273"/>
    <mergeCell ref="I269:I273"/>
    <mergeCell ref="J269:J273"/>
    <mergeCell ref="M269:M273"/>
    <mergeCell ref="N269:N273"/>
    <mergeCell ref="O269:O273"/>
    <mergeCell ref="U269:U273"/>
    <mergeCell ref="AA263:AA267"/>
    <mergeCell ref="AB263:AB267"/>
    <mergeCell ref="AC263:AC267"/>
    <mergeCell ref="AD263:AD267"/>
    <mergeCell ref="AE263:AE267"/>
    <mergeCell ref="AF263:AF267"/>
    <mergeCell ref="U263:U267"/>
    <mergeCell ref="V263:V267"/>
    <mergeCell ref="W263:W267"/>
    <mergeCell ref="X263:X267"/>
    <mergeCell ref="X279:X283"/>
    <mergeCell ref="Y279:Y283"/>
    <mergeCell ref="AD274:AD278"/>
    <mergeCell ref="AE274:AE278"/>
    <mergeCell ref="AF274:AF278"/>
    <mergeCell ref="AG274:AG278"/>
    <mergeCell ref="G279:G283"/>
    <mergeCell ref="H279:H283"/>
    <mergeCell ref="I279:I283"/>
    <mergeCell ref="J279:J283"/>
    <mergeCell ref="M279:M283"/>
    <mergeCell ref="N279:N283"/>
    <mergeCell ref="X274:X278"/>
    <mergeCell ref="Y274:Y278"/>
    <mergeCell ref="Z274:Z278"/>
    <mergeCell ref="AA274:AA278"/>
    <mergeCell ref="AB274:AB278"/>
    <mergeCell ref="AC274:AC278"/>
    <mergeCell ref="M274:M278"/>
    <mergeCell ref="N274:N278"/>
    <mergeCell ref="O274:O278"/>
    <mergeCell ref="U274:U278"/>
    <mergeCell ref="V274:V278"/>
    <mergeCell ref="W274:W278"/>
    <mergeCell ref="G274:G278"/>
    <mergeCell ref="H274:H278"/>
    <mergeCell ref="I274:I278"/>
    <mergeCell ref="J274:J278"/>
    <mergeCell ref="AB284:AB288"/>
    <mergeCell ref="AC284:AC288"/>
    <mergeCell ref="AD284:AD288"/>
    <mergeCell ref="AE284:AE288"/>
    <mergeCell ref="AF284:AF288"/>
    <mergeCell ref="AG284:AG288"/>
    <mergeCell ref="V284:V288"/>
    <mergeCell ref="W284:W288"/>
    <mergeCell ref="X284:X288"/>
    <mergeCell ref="Y284:Y288"/>
    <mergeCell ref="Z284:Z288"/>
    <mergeCell ref="AA284:AA288"/>
    <mergeCell ref="AF279:AF283"/>
    <mergeCell ref="AG279:AG283"/>
    <mergeCell ref="G284:G288"/>
    <mergeCell ref="H284:H288"/>
    <mergeCell ref="I284:I288"/>
    <mergeCell ref="J284:J288"/>
    <mergeCell ref="M284:M288"/>
    <mergeCell ref="N284:N288"/>
    <mergeCell ref="O284:O288"/>
    <mergeCell ref="U284:U288"/>
    <mergeCell ref="Z279:Z283"/>
    <mergeCell ref="AA279:AA283"/>
    <mergeCell ref="AB279:AB283"/>
    <mergeCell ref="AC279:AC283"/>
    <mergeCell ref="AD279:AD283"/>
    <mergeCell ref="AE279:AE283"/>
    <mergeCell ref="O279:O283"/>
    <mergeCell ref="U279:U283"/>
    <mergeCell ref="V279:V283"/>
    <mergeCell ref="W279:W283"/>
    <mergeCell ref="AF289:AF293"/>
    <mergeCell ref="AG289:AG293"/>
    <mergeCell ref="G294:G298"/>
    <mergeCell ref="H294:H298"/>
    <mergeCell ref="I294:I298"/>
    <mergeCell ref="J294:J298"/>
    <mergeCell ref="M294:M298"/>
    <mergeCell ref="N294:N298"/>
    <mergeCell ref="O294:O298"/>
    <mergeCell ref="U294:U298"/>
    <mergeCell ref="Z289:Z293"/>
    <mergeCell ref="AA289:AA293"/>
    <mergeCell ref="AB289:AB293"/>
    <mergeCell ref="AC289:AC293"/>
    <mergeCell ref="AD289:AD293"/>
    <mergeCell ref="AE289:AE293"/>
    <mergeCell ref="O289:O293"/>
    <mergeCell ref="U289:U293"/>
    <mergeCell ref="V289:V293"/>
    <mergeCell ref="W289:W293"/>
    <mergeCell ref="X289:X293"/>
    <mergeCell ref="Y289:Y293"/>
    <mergeCell ref="G289:G293"/>
    <mergeCell ref="H289:H293"/>
    <mergeCell ref="I289:I293"/>
    <mergeCell ref="J289:J293"/>
    <mergeCell ref="M289:M293"/>
    <mergeCell ref="N289:N293"/>
    <mergeCell ref="H299:J299"/>
    <mergeCell ref="G300:G304"/>
    <mergeCell ref="H300:H304"/>
    <mergeCell ref="I300:I304"/>
    <mergeCell ref="J300:J304"/>
    <mergeCell ref="M300:M304"/>
    <mergeCell ref="AB294:AB298"/>
    <mergeCell ref="AC294:AC298"/>
    <mergeCell ref="AD294:AD298"/>
    <mergeCell ref="AE294:AE298"/>
    <mergeCell ref="AF294:AF298"/>
    <mergeCell ref="AG294:AG298"/>
    <mergeCell ref="V294:V298"/>
    <mergeCell ref="W294:W298"/>
    <mergeCell ref="X294:X298"/>
    <mergeCell ref="Y294:Y298"/>
    <mergeCell ref="Z294:Z298"/>
    <mergeCell ref="AA294:AA298"/>
    <mergeCell ref="U305:U309"/>
    <mergeCell ref="V305:V309"/>
    <mergeCell ref="W305:W309"/>
    <mergeCell ref="X305:X309"/>
    <mergeCell ref="Y305:Y309"/>
    <mergeCell ref="Z305:Z309"/>
    <mergeCell ref="AE300:AE304"/>
    <mergeCell ref="AF300:AF304"/>
    <mergeCell ref="AG300:AG304"/>
    <mergeCell ref="G305:G309"/>
    <mergeCell ref="H305:H309"/>
    <mergeCell ref="I305:I309"/>
    <mergeCell ref="J305:J309"/>
    <mergeCell ref="M305:M309"/>
    <mergeCell ref="N305:N309"/>
    <mergeCell ref="O305:O309"/>
    <mergeCell ref="Y300:Y304"/>
    <mergeCell ref="Z300:Z304"/>
    <mergeCell ref="AA300:AA304"/>
    <mergeCell ref="AB300:AB304"/>
    <mergeCell ref="AC300:AC304"/>
    <mergeCell ref="AD300:AD304"/>
    <mergeCell ref="N300:N304"/>
    <mergeCell ref="O300:O304"/>
    <mergeCell ref="U300:U304"/>
    <mergeCell ref="V300:V304"/>
    <mergeCell ref="W300:W304"/>
    <mergeCell ref="X300:X304"/>
    <mergeCell ref="AC310:AC314"/>
    <mergeCell ref="AD310:AD314"/>
    <mergeCell ref="AE310:AE314"/>
    <mergeCell ref="AF310:AF314"/>
    <mergeCell ref="AG310:AG314"/>
    <mergeCell ref="G315:G319"/>
    <mergeCell ref="H315:H319"/>
    <mergeCell ref="I315:I319"/>
    <mergeCell ref="J315:J319"/>
    <mergeCell ref="M315:M319"/>
    <mergeCell ref="W310:W314"/>
    <mergeCell ref="X310:X314"/>
    <mergeCell ref="Y310:Y314"/>
    <mergeCell ref="Z310:Z314"/>
    <mergeCell ref="AA310:AA314"/>
    <mergeCell ref="AB310:AB314"/>
    <mergeCell ref="AG305:AG309"/>
    <mergeCell ref="G310:G314"/>
    <mergeCell ref="H310:H314"/>
    <mergeCell ref="I310:I314"/>
    <mergeCell ref="J310:J314"/>
    <mergeCell ref="M310:M314"/>
    <mergeCell ref="N310:N314"/>
    <mergeCell ref="O310:O314"/>
    <mergeCell ref="U310:U314"/>
    <mergeCell ref="V310:V314"/>
    <mergeCell ref="AA305:AA309"/>
    <mergeCell ref="AB305:AB309"/>
    <mergeCell ref="AC305:AC309"/>
    <mergeCell ref="AD305:AD309"/>
    <mergeCell ref="AE305:AE309"/>
    <mergeCell ref="AF305:AF309"/>
    <mergeCell ref="U320:U324"/>
    <mergeCell ref="V320:V324"/>
    <mergeCell ref="W320:W324"/>
    <mergeCell ref="X320:X324"/>
    <mergeCell ref="Y320:Y324"/>
    <mergeCell ref="Z320:Z324"/>
    <mergeCell ref="AE315:AE319"/>
    <mergeCell ref="AF315:AF319"/>
    <mergeCell ref="AG315:AG319"/>
    <mergeCell ref="G320:G324"/>
    <mergeCell ref="H320:H324"/>
    <mergeCell ref="I320:I324"/>
    <mergeCell ref="J320:J324"/>
    <mergeCell ref="M320:M324"/>
    <mergeCell ref="N320:N324"/>
    <mergeCell ref="O320:O324"/>
    <mergeCell ref="Y315:Y319"/>
    <mergeCell ref="Z315:Z319"/>
    <mergeCell ref="AA315:AA319"/>
    <mergeCell ref="AB315:AB319"/>
    <mergeCell ref="AC315:AC319"/>
    <mergeCell ref="AD315:AD319"/>
    <mergeCell ref="N315:N319"/>
    <mergeCell ref="O315:O319"/>
    <mergeCell ref="U315:U319"/>
    <mergeCell ref="V315:V319"/>
    <mergeCell ref="W315:W319"/>
    <mergeCell ref="X315:X319"/>
    <mergeCell ref="AC325:AC329"/>
    <mergeCell ref="AD325:AD329"/>
    <mergeCell ref="AE325:AE329"/>
    <mergeCell ref="AF325:AF329"/>
    <mergeCell ref="AG325:AG329"/>
    <mergeCell ref="G330:G334"/>
    <mergeCell ref="H330:H334"/>
    <mergeCell ref="I330:I334"/>
    <mergeCell ref="J330:J334"/>
    <mergeCell ref="M330:M334"/>
    <mergeCell ref="W325:W329"/>
    <mergeCell ref="X325:X329"/>
    <mergeCell ref="Y325:Y329"/>
    <mergeCell ref="Z325:Z329"/>
    <mergeCell ref="AA325:AA329"/>
    <mergeCell ref="AB325:AB329"/>
    <mergeCell ref="AG320:AG324"/>
    <mergeCell ref="G325:G329"/>
    <mergeCell ref="H325:H329"/>
    <mergeCell ref="I325:I329"/>
    <mergeCell ref="J325:J329"/>
    <mergeCell ref="M325:M329"/>
    <mergeCell ref="N325:N329"/>
    <mergeCell ref="O325:O329"/>
    <mergeCell ref="U325:U329"/>
    <mergeCell ref="V325:V329"/>
    <mergeCell ref="AA320:AA324"/>
    <mergeCell ref="AB320:AB324"/>
    <mergeCell ref="AC320:AC324"/>
    <mergeCell ref="AD320:AD324"/>
    <mergeCell ref="AE320:AE324"/>
    <mergeCell ref="AF320:AF324"/>
    <mergeCell ref="U335:U339"/>
    <mergeCell ref="V335:V339"/>
    <mergeCell ref="W335:W339"/>
    <mergeCell ref="X335:X339"/>
    <mergeCell ref="Y335:Y339"/>
    <mergeCell ref="Z335:Z339"/>
    <mergeCell ref="AE330:AE334"/>
    <mergeCell ref="AF330:AF334"/>
    <mergeCell ref="AG330:AG334"/>
    <mergeCell ref="G335:G339"/>
    <mergeCell ref="H335:H339"/>
    <mergeCell ref="I335:I339"/>
    <mergeCell ref="J335:J339"/>
    <mergeCell ref="M335:M339"/>
    <mergeCell ref="N335:N339"/>
    <mergeCell ref="O335:O339"/>
    <mergeCell ref="Y330:Y334"/>
    <mergeCell ref="Z330:Z334"/>
    <mergeCell ref="AA330:AA334"/>
    <mergeCell ref="AB330:AB334"/>
    <mergeCell ref="AC330:AC334"/>
    <mergeCell ref="AD330:AD334"/>
    <mergeCell ref="N330:N334"/>
    <mergeCell ref="O330:O334"/>
    <mergeCell ref="U330:U334"/>
    <mergeCell ref="V330:V334"/>
    <mergeCell ref="W330:W334"/>
    <mergeCell ref="X330:X334"/>
    <mergeCell ref="AC340:AC344"/>
    <mergeCell ref="AD340:AD344"/>
    <mergeCell ref="AE340:AE344"/>
    <mergeCell ref="AF340:AF344"/>
    <mergeCell ref="AG340:AG344"/>
    <mergeCell ref="G345:G349"/>
    <mergeCell ref="H345:H349"/>
    <mergeCell ref="I345:I349"/>
    <mergeCell ref="J345:J349"/>
    <mergeCell ref="M345:M349"/>
    <mergeCell ref="W340:W344"/>
    <mergeCell ref="X340:X344"/>
    <mergeCell ref="Y340:Y344"/>
    <mergeCell ref="Z340:Z344"/>
    <mergeCell ref="AA340:AA344"/>
    <mergeCell ref="AB340:AB344"/>
    <mergeCell ref="AG335:AG339"/>
    <mergeCell ref="G340:G344"/>
    <mergeCell ref="H340:H344"/>
    <mergeCell ref="I340:I344"/>
    <mergeCell ref="J340:J344"/>
    <mergeCell ref="M340:M344"/>
    <mergeCell ref="N340:N344"/>
    <mergeCell ref="O340:O344"/>
    <mergeCell ref="U340:U344"/>
    <mergeCell ref="V340:V344"/>
    <mergeCell ref="AA335:AA339"/>
    <mergeCell ref="AB335:AB339"/>
    <mergeCell ref="AC335:AC339"/>
    <mergeCell ref="AD335:AD339"/>
    <mergeCell ref="AE335:AE339"/>
    <mergeCell ref="AF335:AF339"/>
    <mergeCell ref="U350:U354"/>
    <mergeCell ref="V350:V354"/>
    <mergeCell ref="W350:W354"/>
    <mergeCell ref="X350:X354"/>
    <mergeCell ref="Y350:Y354"/>
    <mergeCell ref="Z350:Z354"/>
    <mergeCell ref="AE345:AE349"/>
    <mergeCell ref="AF345:AF349"/>
    <mergeCell ref="AG345:AG349"/>
    <mergeCell ref="G350:G354"/>
    <mergeCell ref="H350:H354"/>
    <mergeCell ref="I350:I354"/>
    <mergeCell ref="J350:J354"/>
    <mergeCell ref="M350:M354"/>
    <mergeCell ref="N350:N354"/>
    <mergeCell ref="O350:O354"/>
    <mergeCell ref="Y345:Y349"/>
    <mergeCell ref="Z345:Z349"/>
    <mergeCell ref="AA345:AA349"/>
    <mergeCell ref="AB345:AB349"/>
    <mergeCell ref="AC345:AC349"/>
    <mergeCell ref="AD345:AD349"/>
    <mergeCell ref="N345:N349"/>
    <mergeCell ref="O345:O349"/>
    <mergeCell ref="U345:U349"/>
    <mergeCell ref="V345:V349"/>
    <mergeCell ref="W345:W349"/>
    <mergeCell ref="X345:X349"/>
    <mergeCell ref="AC355:AC359"/>
    <mergeCell ref="AD355:AD359"/>
    <mergeCell ref="AE355:AE359"/>
    <mergeCell ref="AF355:AF359"/>
    <mergeCell ref="AG355:AG359"/>
    <mergeCell ref="G360:G364"/>
    <mergeCell ref="H360:H364"/>
    <mergeCell ref="I360:I364"/>
    <mergeCell ref="J360:J364"/>
    <mergeCell ref="M360:M364"/>
    <mergeCell ref="W355:W359"/>
    <mergeCell ref="X355:X359"/>
    <mergeCell ref="Y355:Y359"/>
    <mergeCell ref="Z355:Z359"/>
    <mergeCell ref="AA355:AA359"/>
    <mergeCell ref="AB355:AB359"/>
    <mergeCell ref="AG350:AG354"/>
    <mergeCell ref="G355:G359"/>
    <mergeCell ref="H355:H359"/>
    <mergeCell ref="I355:I359"/>
    <mergeCell ref="J355:J359"/>
    <mergeCell ref="M355:M359"/>
    <mergeCell ref="N355:N359"/>
    <mergeCell ref="O355:O359"/>
    <mergeCell ref="U355:U359"/>
    <mergeCell ref="V355:V359"/>
    <mergeCell ref="AA350:AA354"/>
    <mergeCell ref="AB350:AB354"/>
    <mergeCell ref="AC350:AC354"/>
    <mergeCell ref="AD350:AD354"/>
    <mergeCell ref="AE350:AE354"/>
    <mergeCell ref="AF350:AF354"/>
    <mergeCell ref="U365:U369"/>
    <mergeCell ref="V365:V369"/>
    <mergeCell ref="W365:W369"/>
    <mergeCell ref="X365:X369"/>
    <mergeCell ref="Y365:Y369"/>
    <mergeCell ref="Z365:Z369"/>
    <mergeCell ref="AE360:AE364"/>
    <mergeCell ref="AF360:AF364"/>
    <mergeCell ref="AG360:AG364"/>
    <mergeCell ref="G365:G369"/>
    <mergeCell ref="H365:H369"/>
    <mergeCell ref="I365:I369"/>
    <mergeCell ref="J365:J369"/>
    <mergeCell ref="M365:M369"/>
    <mergeCell ref="N365:N369"/>
    <mergeCell ref="O365:O369"/>
    <mergeCell ref="Y360:Y364"/>
    <mergeCell ref="Z360:Z364"/>
    <mergeCell ref="AA360:AA364"/>
    <mergeCell ref="AB360:AB364"/>
    <mergeCell ref="AC360:AC364"/>
    <mergeCell ref="AD360:AD364"/>
    <mergeCell ref="N360:N364"/>
    <mergeCell ref="O360:O364"/>
    <mergeCell ref="U360:U364"/>
    <mergeCell ref="V360:V364"/>
    <mergeCell ref="W360:W364"/>
    <mergeCell ref="X360:X364"/>
    <mergeCell ref="AC370:AC374"/>
    <mergeCell ref="AD370:AD374"/>
    <mergeCell ref="AE370:AE374"/>
    <mergeCell ref="AF370:AF374"/>
    <mergeCell ref="AG370:AG374"/>
    <mergeCell ref="G375:G379"/>
    <mergeCell ref="H375:H379"/>
    <mergeCell ref="I375:I379"/>
    <mergeCell ref="J375:J379"/>
    <mergeCell ref="M375:M379"/>
    <mergeCell ref="W370:W374"/>
    <mergeCell ref="X370:X374"/>
    <mergeCell ref="Y370:Y374"/>
    <mergeCell ref="Z370:Z374"/>
    <mergeCell ref="AA370:AA374"/>
    <mergeCell ref="AB370:AB374"/>
    <mergeCell ref="AG365:AG369"/>
    <mergeCell ref="G370:G374"/>
    <mergeCell ref="H370:H374"/>
    <mergeCell ref="I370:I374"/>
    <mergeCell ref="J370:J374"/>
    <mergeCell ref="M370:M374"/>
    <mergeCell ref="N370:N374"/>
    <mergeCell ref="O370:O374"/>
    <mergeCell ref="U370:U374"/>
    <mergeCell ref="V370:V374"/>
    <mergeCell ref="AA365:AA369"/>
    <mergeCell ref="AB365:AB369"/>
    <mergeCell ref="AC365:AC369"/>
    <mergeCell ref="AD365:AD369"/>
    <mergeCell ref="AE365:AE369"/>
    <mergeCell ref="AF365:AF369"/>
    <mergeCell ref="W380:W384"/>
    <mergeCell ref="X380:X384"/>
    <mergeCell ref="Y380:Y384"/>
    <mergeCell ref="Z380:Z384"/>
    <mergeCell ref="AE375:AE379"/>
    <mergeCell ref="AF375:AF379"/>
    <mergeCell ref="AG375:AG379"/>
    <mergeCell ref="G380:G384"/>
    <mergeCell ref="H380:H384"/>
    <mergeCell ref="I380:I384"/>
    <mergeCell ref="J380:J384"/>
    <mergeCell ref="M380:M384"/>
    <mergeCell ref="N380:N384"/>
    <mergeCell ref="O380:O384"/>
    <mergeCell ref="Y375:Y379"/>
    <mergeCell ref="Z375:Z379"/>
    <mergeCell ref="AA375:AA379"/>
    <mergeCell ref="AB375:AB379"/>
    <mergeCell ref="AC375:AC379"/>
    <mergeCell ref="AD375:AD379"/>
    <mergeCell ref="N375:N379"/>
    <mergeCell ref="O375:O379"/>
    <mergeCell ref="U375:U379"/>
    <mergeCell ref="V375:V379"/>
    <mergeCell ref="W375:W379"/>
    <mergeCell ref="X375:X379"/>
    <mergeCell ref="AE385:AE389"/>
    <mergeCell ref="AF385:AF389"/>
    <mergeCell ref="AG385:AG389"/>
    <mergeCell ref="G390:G394"/>
    <mergeCell ref="H390:I394"/>
    <mergeCell ref="J390:J394"/>
    <mergeCell ref="M390:M394"/>
    <mergeCell ref="N390:N394"/>
    <mergeCell ref="W385:W389"/>
    <mergeCell ref="X385:X389"/>
    <mergeCell ref="Y385:Y389"/>
    <mergeCell ref="Z385:Z389"/>
    <mergeCell ref="AA385:AA389"/>
    <mergeCell ref="AB385:AB389"/>
    <mergeCell ref="AG380:AG384"/>
    <mergeCell ref="G385:G389"/>
    <mergeCell ref="H385:H389"/>
    <mergeCell ref="I385:I389"/>
    <mergeCell ref="J385:J389"/>
    <mergeCell ref="M385:M389"/>
    <mergeCell ref="N385:N389"/>
    <mergeCell ref="O385:O389"/>
    <mergeCell ref="U385:U389"/>
    <mergeCell ref="V385:V389"/>
    <mergeCell ref="AA380:AA384"/>
    <mergeCell ref="AB380:AB384"/>
    <mergeCell ref="AC380:AC384"/>
    <mergeCell ref="AD380:AD384"/>
    <mergeCell ref="AE380:AE384"/>
    <mergeCell ref="AF380:AF384"/>
    <mergeCell ref="U380:U384"/>
    <mergeCell ref="V380:V384"/>
    <mergeCell ref="W395:W399"/>
    <mergeCell ref="X395:X399"/>
    <mergeCell ref="Y395:Y399"/>
    <mergeCell ref="Z395:Z399"/>
    <mergeCell ref="AF390:AF394"/>
    <mergeCell ref="AG390:AG394"/>
    <mergeCell ref="E395:E510"/>
    <mergeCell ref="F395:F510"/>
    <mergeCell ref="G395:G399"/>
    <mergeCell ref="H395:I399"/>
    <mergeCell ref="J395:J399"/>
    <mergeCell ref="M395:M399"/>
    <mergeCell ref="N395:N399"/>
    <mergeCell ref="O395:O399"/>
    <mergeCell ref="Z390:Z394"/>
    <mergeCell ref="AA390:AA394"/>
    <mergeCell ref="AB390:AB394"/>
    <mergeCell ref="AC390:AC394"/>
    <mergeCell ref="AD390:AD394"/>
    <mergeCell ref="AE390:AE394"/>
    <mergeCell ref="O390:O394"/>
    <mergeCell ref="U390:U394"/>
    <mergeCell ref="V390:V394"/>
    <mergeCell ref="W390:W394"/>
    <mergeCell ref="X390:X394"/>
    <mergeCell ref="Y390:Y394"/>
    <mergeCell ref="E243:E394"/>
    <mergeCell ref="F243:F394"/>
    <mergeCell ref="AC400:AC404"/>
    <mergeCell ref="AD400:AD404"/>
    <mergeCell ref="AC385:AC389"/>
    <mergeCell ref="AD385:AD389"/>
    <mergeCell ref="AE400:AE404"/>
    <mergeCell ref="AF400:AF404"/>
    <mergeCell ref="AG400:AG404"/>
    <mergeCell ref="G405:G409"/>
    <mergeCell ref="H405:H409"/>
    <mergeCell ref="I405:I409"/>
    <mergeCell ref="J405:J409"/>
    <mergeCell ref="M405:M409"/>
    <mergeCell ref="W400:W404"/>
    <mergeCell ref="X400:X404"/>
    <mergeCell ref="Y400:Y404"/>
    <mergeCell ref="Z400:Z404"/>
    <mergeCell ref="AA400:AA404"/>
    <mergeCell ref="AB400:AB404"/>
    <mergeCell ref="AG395:AG399"/>
    <mergeCell ref="G400:G404"/>
    <mergeCell ref="H400:H404"/>
    <mergeCell ref="I400:I404"/>
    <mergeCell ref="J400:J404"/>
    <mergeCell ref="M400:M404"/>
    <mergeCell ref="N400:N404"/>
    <mergeCell ref="O400:O404"/>
    <mergeCell ref="U400:U404"/>
    <mergeCell ref="V400:V404"/>
    <mergeCell ref="AA395:AA399"/>
    <mergeCell ref="AB395:AB399"/>
    <mergeCell ref="AC395:AC399"/>
    <mergeCell ref="AD395:AD399"/>
    <mergeCell ref="AE395:AE399"/>
    <mergeCell ref="AF395:AF399"/>
    <mergeCell ref="U395:U399"/>
    <mergeCell ref="V395:V399"/>
    <mergeCell ref="U410:U414"/>
    <mergeCell ref="V410:V414"/>
    <mergeCell ref="W410:W414"/>
    <mergeCell ref="X410:X414"/>
    <mergeCell ref="Y410:Y414"/>
    <mergeCell ref="Z410:Z414"/>
    <mergeCell ref="AE405:AE409"/>
    <mergeCell ref="AF405:AF409"/>
    <mergeCell ref="AG405:AG409"/>
    <mergeCell ref="G410:G414"/>
    <mergeCell ref="H410:H414"/>
    <mergeCell ref="I410:I414"/>
    <mergeCell ref="J410:J414"/>
    <mergeCell ref="M410:M414"/>
    <mergeCell ref="N410:N414"/>
    <mergeCell ref="O410:O414"/>
    <mergeCell ref="Y405:Y409"/>
    <mergeCell ref="Z405:Z409"/>
    <mergeCell ref="AA405:AA409"/>
    <mergeCell ref="AB405:AB409"/>
    <mergeCell ref="AC405:AC409"/>
    <mergeCell ref="AD405:AD409"/>
    <mergeCell ref="N405:N409"/>
    <mergeCell ref="O405:O409"/>
    <mergeCell ref="U405:U409"/>
    <mergeCell ref="V405:V409"/>
    <mergeCell ref="W405:W409"/>
    <mergeCell ref="X405:X409"/>
    <mergeCell ref="AC415:AC419"/>
    <mergeCell ref="AD415:AD419"/>
    <mergeCell ref="AE415:AE419"/>
    <mergeCell ref="AF415:AF419"/>
    <mergeCell ref="AG415:AG419"/>
    <mergeCell ref="G420:G424"/>
    <mergeCell ref="H420:H424"/>
    <mergeCell ref="I420:I424"/>
    <mergeCell ref="J420:J424"/>
    <mergeCell ref="M420:M424"/>
    <mergeCell ref="W415:W419"/>
    <mergeCell ref="X415:X419"/>
    <mergeCell ref="Y415:Y419"/>
    <mergeCell ref="Z415:Z419"/>
    <mergeCell ref="AA415:AA419"/>
    <mergeCell ref="AB415:AB419"/>
    <mergeCell ref="AG410:AG414"/>
    <mergeCell ref="G415:G419"/>
    <mergeCell ref="H415:H419"/>
    <mergeCell ref="I415:I419"/>
    <mergeCell ref="J415:J419"/>
    <mergeCell ref="M415:M419"/>
    <mergeCell ref="N415:N419"/>
    <mergeCell ref="O415:O419"/>
    <mergeCell ref="U415:U419"/>
    <mergeCell ref="V415:V419"/>
    <mergeCell ref="AA410:AA414"/>
    <mergeCell ref="AB410:AB414"/>
    <mergeCell ref="AC410:AC414"/>
    <mergeCell ref="AD410:AD414"/>
    <mergeCell ref="AE410:AE414"/>
    <mergeCell ref="AF410:AF414"/>
    <mergeCell ref="Y425:Y429"/>
    <mergeCell ref="Z425:Z429"/>
    <mergeCell ref="AE420:AE424"/>
    <mergeCell ref="AF420:AF424"/>
    <mergeCell ref="AG420:AG424"/>
    <mergeCell ref="G425:G429"/>
    <mergeCell ref="H425:H429"/>
    <mergeCell ref="I425:I429"/>
    <mergeCell ref="J425:J429"/>
    <mergeCell ref="M425:M429"/>
    <mergeCell ref="N425:N429"/>
    <mergeCell ref="O425:O429"/>
    <mergeCell ref="Y420:Y424"/>
    <mergeCell ref="Z420:Z424"/>
    <mergeCell ref="AA420:AA424"/>
    <mergeCell ref="AB420:AB424"/>
    <mergeCell ref="AC420:AC424"/>
    <mergeCell ref="AD420:AD424"/>
    <mergeCell ref="N420:N424"/>
    <mergeCell ref="O420:O424"/>
    <mergeCell ref="U420:U424"/>
    <mergeCell ref="V420:V424"/>
    <mergeCell ref="W420:W424"/>
    <mergeCell ref="X420:X424"/>
    <mergeCell ref="AB431:AB435"/>
    <mergeCell ref="AC431:AC435"/>
    <mergeCell ref="AD431:AD435"/>
    <mergeCell ref="AE431:AE435"/>
    <mergeCell ref="AF431:AF435"/>
    <mergeCell ref="AG431:AG435"/>
    <mergeCell ref="V431:V435"/>
    <mergeCell ref="W431:W435"/>
    <mergeCell ref="X431:X435"/>
    <mergeCell ref="Y431:Y435"/>
    <mergeCell ref="Z431:Z435"/>
    <mergeCell ref="AA431:AA435"/>
    <mergeCell ref="AG425:AG429"/>
    <mergeCell ref="H430:J430"/>
    <mergeCell ref="G431:G435"/>
    <mergeCell ref="H431:H435"/>
    <mergeCell ref="I431:I435"/>
    <mergeCell ref="J431:J435"/>
    <mergeCell ref="M431:M435"/>
    <mergeCell ref="N431:N435"/>
    <mergeCell ref="O431:O435"/>
    <mergeCell ref="U431:U435"/>
    <mergeCell ref="AA425:AA429"/>
    <mergeCell ref="AB425:AB429"/>
    <mergeCell ref="AC425:AC429"/>
    <mergeCell ref="AD425:AD429"/>
    <mergeCell ref="AE425:AE429"/>
    <mergeCell ref="AF425:AF429"/>
    <mergeCell ref="U425:U429"/>
    <mergeCell ref="V425:V429"/>
    <mergeCell ref="W425:W429"/>
    <mergeCell ref="X425:X429"/>
    <mergeCell ref="AF436:AF440"/>
    <mergeCell ref="AG436:AG440"/>
    <mergeCell ref="G441:G445"/>
    <mergeCell ref="H441:H445"/>
    <mergeCell ref="I441:I445"/>
    <mergeCell ref="J441:J445"/>
    <mergeCell ref="M441:M445"/>
    <mergeCell ref="N441:N445"/>
    <mergeCell ref="O441:O445"/>
    <mergeCell ref="U441:U445"/>
    <mergeCell ref="Z436:Z440"/>
    <mergeCell ref="AA436:AA440"/>
    <mergeCell ref="AB436:AB440"/>
    <mergeCell ref="AC436:AC440"/>
    <mergeCell ref="AD436:AD440"/>
    <mergeCell ref="AE436:AE440"/>
    <mergeCell ref="O436:O440"/>
    <mergeCell ref="U436:U440"/>
    <mergeCell ref="V436:V440"/>
    <mergeCell ref="W436:W440"/>
    <mergeCell ref="X436:X440"/>
    <mergeCell ref="Y436:Y440"/>
    <mergeCell ref="G436:G440"/>
    <mergeCell ref="H436:H440"/>
    <mergeCell ref="I436:I440"/>
    <mergeCell ref="J436:J440"/>
    <mergeCell ref="M436:M440"/>
    <mergeCell ref="N436:N440"/>
    <mergeCell ref="X446:X450"/>
    <mergeCell ref="Y446:Y450"/>
    <mergeCell ref="G446:G450"/>
    <mergeCell ref="H446:H450"/>
    <mergeCell ref="I446:I450"/>
    <mergeCell ref="J446:J450"/>
    <mergeCell ref="M446:M450"/>
    <mergeCell ref="N446:N450"/>
    <mergeCell ref="AB441:AB445"/>
    <mergeCell ref="AC441:AC445"/>
    <mergeCell ref="AD441:AD445"/>
    <mergeCell ref="AE441:AE445"/>
    <mergeCell ref="AF441:AF445"/>
    <mergeCell ref="AG441:AG445"/>
    <mergeCell ref="V441:V445"/>
    <mergeCell ref="W441:W445"/>
    <mergeCell ref="X441:X445"/>
    <mergeCell ref="Y441:Y445"/>
    <mergeCell ref="Z441:Z445"/>
    <mergeCell ref="AA441:AA445"/>
    <mergeCell ref="AB451:AB455"/>
    <mergeCell ref="AC451:AC455"/>
    <mergeCell ref="AD451:AD455"/>
    <mergeCell ref="AE451:AE455"/>
    <mergeCell ref="AF451:AF455"/>
    <mergeCell ref="AG451:AG455"/>
    <mergeCell ref="V451:V455"/>
    <mergeCell ref="W451:W455"/>
    <mergeCell ref="X451:X455"/>
    <mergeCell ref="Y451:Y455"/>
    <mergeCell ref="Z451:Z455"/>
    <mergeCell ref="AA451:AA455"/>
    <mergeCell ref="AF446:AF450"/>
    <mergeCell ref="AG446:AG450"/>
    <mergeCell ref="G451:G455"/>
    <mergeCell ref="H451:H455"/>
    <mergeCell ref="I451:I455"/>
    <mergeCell ref="J451:J455"/>
    <mergeCell ref="M451:M455"/>
    <mergeCell ref="N451:N455"/>
    <mergeCell ref="O451:O455"/>
    <mergeCell ref="U451:U455"/>
    <mergeCell ref="Z446:Z450"/>
    <mergeCell ref="AA446:AA450"/>
    <mergeCell ref="AB446:AB450"/>
    <mergeCell ref="AC446:AC450"/>
    <mergeCell ref="AD446:AD450"/>
    <mergeCell ref="AE446:AE450"/>
    <mergeCell ref="O446:O450"/>
    <mergeCell ref="U446:U450"/>
    <mergeCell ref="V446:V450"/>
    <mergeCell ref="W446:W450"/>
    <mergeCell ref="AF456:AF460"/>
    <mergeCell ref="AG456:AG460"/>
    <mergeCell ref="G461:G465"/>
    <mergeCell ref="H461:H465"/>
    <mergeCell ref="I461:I465"/>
    <mergeCell ref="J461:J465"/>
    <mergeCell ref="M461:M465"/>
    <mergeCell ref="N461:N465"/>
    <mergeCell ref="O461:O465"/>
    <mergeCell ref="U461:U465"/>
    <mergeCell ref="Z456:Z460"/>
    <mergeCell ref="AA456:AA460"/>
    <mergeCell ref="AB456:AB460"/>
    <mergeCell ref="AC456:AC460"/>
    <mergeCell ref="AD456:AD460"/>
    <mergeCell ref="AE456:AE460"/>
    <mergeCell ref="O456:O460"/>
    <mergeCell ref="U456:U460"/>
    <mergeCell ref="V456:V460"/>
    <mergeCell ref="W456:W460"/>
    <mergeCell ref="X456:X460"/>
    <mergeCell ref="Y456:Y460"/>
    <mergeCell ref="G456:G460"/>
    <mergeCell ref="H456:H460"/>
    <mergeCell ref="I456:I460"/>
    <mergeCell ref="J456:J460"/>
    <mergeCell ref="M456:M460"/>
    <mergeCell ref="N456:N460"/>
    <mergeCell ref="X466:X470"/>
    <mergeCell ref="Y466:Y470"/>
    <mergeCell ref="G466:G470"/>
    <mergeCell ref="H466:H470"/>
    <mergeCell ref="I466:I470"/>
    <mergeCell ref="J466:J470"/>
    <mergeCell ref="M466:M470"/>
    <mergeCell ref="N466:N470"/>
    <mergeCell ref="AB461:AB465"/>
    <mergeCell ref="AC461:AC465"/>
    <mergeCell ref="AD461:AD465"/>
    <mergeCell ref="AE461:AE465"/>
    <mergeCell ref="AF461:AF465"/>
    <mergeCell ref="AG461:AG465"/>
    <mergeCell ref="V461:V465"/>
    <mergeCell ref="W461:W465"/>
    <mergeCell ref="X461:X465"/>
    <mergeCell ref="Y461:Y465"/>
    <mergeCell ref="Z461:Z465"/>
    <mergeCell ref="AA461:AA465"/>
    <mergeCell ref="AB471:AB475"/>
    <mergeCell ref="AC471:AC475"/>
    <mergeCell ref="AD471:AD475"/>
    <mergeCell ref="AE471:AE475"/>
    <mergeCell ref="AF471:AF475"/>
    <mergeCell ref="AG471:AG475"/>
    <mergeCell ref="V471:V475"/>
    <mergeCell ref="W471:W475"/>
    <mergeCell ref="X471:X475"/>
    <mergeCell ref="Y471:Y475"/>
    <mergeCell ref="Z471:Z475"/>
    <mergeCell ref="AA471:AA475"/>
    <mergeCell ref="AF466:AF470"/>
    <mergeCell ref="AG466:AG470"/>
    <mergeCell ref="G471:G475"/>
    <mergeCell ref="H471:H475"/>
    <mergeCell ref="I471:I475"/>
    <mergeCell ref="J471:J475"/>
    <mergeCell ref="M471:M475"/>
    <mergeCell ref="N471:N475"/>
    <mergeCell ref="O471:O475"/>
    <mergeCell ref="U471:U475"/>
    <mergeCell ref="Z466:Z470"/>
    <mergeCell ref="AA466:AA470"/>
    <mergeCell ref="AB466:AB470"/>
    <mergeCell ref="AC466:AC470"/>
    <mergeCell ref="AD466:AD470"/>
    <mergeCell ref="AE466:AE470"/>
    <mergeCell ref="O466:O470"/>
    <mergeCell ref="U466:U470"/>
    <mergeCell ref="V466:V470"/>
    <mergeCell ref="W466:W470"/>
    <mergeCell ref="AF476:AF480"/>
    <mergeCell ref="AG476:AG480"/>
    <mergeCell ref="G481:G485"/>
    <mergeCell ref="H481:H485"/>
    <mergeCell ref="I481:I485"/>
    <mergeCell ref="J481:J485"/>
    <mergeCell ref="M481:M485"/>
    <mergeCell ref="N481:N485"/>
    <mergeCell ref="O481:O485"/>
    <mergeCell ref="U481:U485"/>
    <mergeCell ref="Z476:Z480"/>
    <mergeCell ref="AA476:AA480"/>
    <mergeCell ref="AB476:AB480"/>
    <mergeCell ref="AC476:AC480"/>
    <mergeCell ref="AD476:AD480"/>
    <mergeCell ref="AE476:AE480"/>
    <mergeCell ref="O476:O480"/>
    <mergeCell ref="U476:U480"/>
    <mergeCell ref="V476:V480"/>
    <mergeCell ref="W476:W480"/>
    <mergeCell ref="X476:X480"/>
    <mergeCell ref="Y476:Y480"/>
    <mergeCell ref="G476:G480"/>
    <mergeCell ref="H476:H480"/>
    <mergeCell ref="I476:I480"/>
    <mergeCell ref="J476:J480"/>
    <mergeCell ref="M476:M480"/>
    <mergeCell ref="N476:N480"/>
    <mergeCell ref="X486:X490"/>
    <mergeCell ref="Y486:Y490"/>
    <mergeCell ref="G486:G490"/>
    <mergeCell ref="H486:H490"/>
    <mergeCell ref="I486:I490"/>
    <mergeCell ref="J486:J490"/>
    <mergeCell ref="M486:M490"/>
    <mergeCell ref="N486:N490"/>
    <mergeCell ref="AB481:AB485"/>
    <mergeCell ref="AC481:AC485"/>
    <mergeCell ref="AD481:AD485"/>
    <mergeCell ref="AE481:AE485"/>
    <mergeCell ref="AF481:AF485"/>
    <mergeCell ref="AG481:AG485"/>
    <mergeCell ref="V481:V485"/>
    <mergeCell ref="W481:W485"/>
    <mergeCell ref="X481:X485"/>
    <mergeCell ref="Y481:Y485"/>
    <mergeCell ref="Z481:Z485"/>
    <mergeCell ref="AA481:AA485"/>
    <mergeCell ref="AB491:AB495"/>
    <mergeCell ref="AC491:AC495"/>
    <mergeCell ref="AD491:AD495"/>
    <mergeCell ref="AE491:AE495"/>
    <mergeCell ref="AF491:AF495"/>
    <mergeCell ref="AG491:AG495"/>
    <mergeCell ref="V491:V495"/>
    <mergeCell ref="W491:W495"/>
    <mergeCell ref="X491:X495"/>
    <mergeCell ref="Y491:Y495"/>
    <mergeCell ref="Z491:Z495"/>
    <mergeCell ref="AA491:AA495"/>
    <mergeCell ref="AF486:AF490"/>
    <mergeCell ref="AG486:AG490"/>
    <mergeCell ref="G491:G495"/>
    <mergeCell ref="H491:H495"/>
    <mergeCell ref="I491:I495"/>
    <mergeCell ref="J491:J495"/>
    <mergeCell ref="M491:M495"/>
    <mergeCell ref="N491:N495"/>
    <mergeCell ref="O491:O495"/>
    <mergeCell ref="U491:U495"/>
    <mergeCell ref="Z486:Z490"/>
    <mergeCell ref="AA486:AA490"/>
    <mergeCell ref="AB486:AB490"/>
    <mergeCell ref="AC486:AC490"/>
    <mergeCell ref="AD486:AD490"/>
    <mergeCell ref="AE486:AE490"/>
    <mergeCell ref="O486:O490"/>
    <mergeCell ref="U486:U490"/>
    <mergeCell ref="V486:V490"/>
    <mergeCell ref="W486:W490"/>
    <mergeCell ref="AG496:AG500"/>
    <mergeCell ref="G501:G505"/>
    <mergeCell ref="H501:I505"/>
    <mergeCell ref="J501:J505"/>
    <mergeCell ref="M501:M505"/>
    <mergeCell ref="N501:N505"/>
    <mergeCell ref="O501:O505"/>
    <mergeCell ref="U501:U505"/>
    <mergeCell ref="V501:V505"/>
    <mergeCell ref="W501:W505"/>
    <mergeCell ref="AA496:AA500"/>
    <mergeCell ref="AB496:AB500"/>
    <mergeCell ref="AC496:AC500"/>
    <mergeCell ref="AD496:AD500"/>
    <mergeCell ref="AE496:AE500"/>
    <mergeCell ref="AF496:AF500"/>
    <mergeCell ref="U496:U500"/>
    <mergeCell ref="V496:V500"/>
    <mergeCell ref="W496:W500"/>
    <mergeCell ref="X496:X500"/>
    <mergeCell ref="Y496:Y500"/>
    <mergeCell ref="Z496:Z500"/>
    <mergeCell ref="G496:G500"/>
    <mergeCell ref="H496:I500"/>
    <mergeCell ref="J496:J500"/>
    <mergeCell ref="M496:M500"/>
    <mergeCell ref="N496:N500"/>
    <mergeCell ref="O496:O500"/>
    <mergeCell ref="V506:V510"/>
    <mergeCell ref="W506:W510"/>
    <mergeCell ref="X506:X510"/>
    <mergeCell ref="Y506:Y510"/>
    <mergeCell ref="Z506:Z510"/>
    <mergeCell ref="U516:U520"/>
    <mergeCell ref="V516:V520"/>
    <mergeCell ref="W516:W520"/>
    <mergeCell ref="AD501:AD505"/>
    <mergeCell ref="AE501:AE505"/>
    <mergeCell ref="AF501:AF505"/>
    <mergeCell ref="AG501:AG505"/>
    <mergeCell ref="G506:G510"/>
    <mergeCell ref="H506:I510"/>
    <mergeCell ref="J506:J510"/>
    <mergeCell ref="M506:M510"/>
    <mergeCell ref="N506:N510"/>
    <mergeCell ref="O506:O510"/>
    <mergeCell ref="X501:X505"/>
    <mergeCell ref="Y501:Y505"/>
    <mergeCell ref="Z501:Z505"/>
    <mergeCell ref="AA501:AA505"/>
    <mergeCell ref="AB501:AB505"/>
    <mergeCell ref="AC501:AC505"/>
    <mergeCell ref="AB511:AB515"/>
    <mergeCell ref="AC511:AC515"/>
    <mergeCell ref="AD511:AD515"/>
    <mergeCell ref="AE511:AE515"/>
    <mergeCell ref="AF511:AF515"/>
    <mergeCell ref="AD521:AD525"/>
    <mergeCell ref="AE521:AE525"/>
    <mergeCell ref="AF521:AF525"/>
    <mergeCell ref="AG511:AG515"/>
    <mergeCell ref="V511:V515"/>
    <mergeCell ref="W511:W515"/>
    <mergeCell ref="X511:X515"/>
    <mergeCell ref="Y511:Y515"/>
    <mergeCell ref="Z511:Z515"/>
    <mergeCell ref="AA511:AA515"/>
    <mergeCell ref="AG506:AG510"/>
    <mergeCell ref="E511:E550"/>
    <mergeCell ref="F511:F550"/>
    <mergeCell ref="G511:G515"/>
    <mergeCell ref="H511:I515"/>
    <mergeCell ref="J511:J515"/>
    <mergeCell ref="M511:M515"/>
    <mergeCell ref="N511:N515"/>
    <mergeCell ref="O511:O515"/>
    <mergeCell ref="U511:U515"/>
    <mergeCell ref="AA506:AA510"/>
    <mergeCell ref="AB506:AB510"/>
    <mergeCell ref="AC506:AC510"/>
    <mergeCell ref="AD506:AD510"/>
    <mergeCell ref="AE506:AE510"/>
    <mergeCell ref="AF506:AF510"/>
    <mergeCell ref="U506:U510"/>
    <mergeCell ref="AG516:AG520"/>
    <mergeCell ref="G521:G525"/>
    <mergeCell ref="H521:I525"/>
    <mergeCell ref="J521:J525"/>
    <mergeCell ref="M521:M525"/>
    <mergeCell ref="N521:N525"/>
    <mergeCell ref="O521:O525"/>
    <mergeCell ref="U521:U525"/>
    <mergeCell ref="V521:V525"/>
    <mergeCell ref="W521:W525"/>
    <mergeCell ref="AA516:AA520"/>
    <mergeCell ref="AB516:AB520"/>
    <mergeCell ref="AC516:AC520"/>
    <mergeCell ref="AD516:AD520"/>
    <mergeCell ref="AE516:AE520"/>
    <mergeCell ref="AF516:AF520"/>
    <mergeCell ref="AG526:AG530"/>
    <mergeCell ref="X516:X520"/>
    <mergeCell ref="Y516:Y520"/>
    <mergeCell ref="Z516:Z520"/>
    <mergeCell ref="G516:G520"/>
    <mergeCell ref="H516:I520"/>
    <mergeCell ref="J516:J520"/>
    <mergeCell ref="M516:M520"/>
    <mergeCell ref="N516:N520"/>
    <mergeCell ref="O516:O520"/>
    <mergeCell ref="AA526:AA530"/>
    <mergeCell ref="AB526:AB530"/>
    <mergeCell ref="AC526:AC530"/>
    <mergeCell ref="AD526:AD530"/>
    <mergeCell ref="AE526:AE530"/>
    <mergeCell ref="AF526:AF530"/>
    <mergeCell ref="U526:U530"/>
    <mergeCell ref="V526:V530"/>
    <mergeCell ref="W526:W530"/>
    <mergeCell ref="X526:X530"/>
    <mergeCell ref="Y526:Y530"/>
    <mergeCell ref="Z526:Z530"/>
    <mergeCell ref="AG521:AG525"/>
    <mergeCell ref="G526:G530"/>
    <mergeCell ref="H526:I530"/>
    <mergeCell ref="J526:J530"/>
    <mergeCell ref="M526:M530"/>
    <mergeCell ref="N526:N530"/>
    <mergeCell ref="O526:O530"/>
    <mergeCell ref="X521:X525"/>
    <mergeCell ref="Y521:Y525"/>
    <mergeCell ref="Z521:Z525"/>
    <mergeCell ref="AA521:AA525"/>
    <mergeCell ref="AB521:AB525"/>
    <mergeCell ref="AC521:AC525"/>
    <mergeCell ref="U536:U540"/>
    <mergeCell ref="V536:V540"/>
    <mergeCell ref="W536:W540"/>
    <mergeCell ref="X536:X540"/>
    <mergeCell ref="Y536:Y540"/>
    <mergeCell ref="Z536:Z540"/>
    <mergeCell ref="AD531:AD535"/>
    <mergeCell ref="AE531:AE535"/>
    <mergeCell ref="AF531:AF535"/>
    <mergeCell ref="AG531:AG535"/>
    <mergeCell ref="G536:G540"/>
    <mergeCell ref="H536:I540"/>
    <mergeCell ref="J536:J540"/>
    <mergeCell ref="M536:M540"/>
    <mergeCell ref="N536:N540"/>
    <mergeCell ref="O536:O540"/>
    <mergeCell ref="X531:X535"/>
    <mergeCell ref="Y531:Y535"/>
    <mergeCell ref="Z531:Z535"/>
    <mergeCell ref="AA531:AA535"/>
    <mergeCell ref="AB531:AB535"/>
    <mergeCell ref="AC531:AC535"/>
    <mergeCell ref="G531:G535"/>
    <mergeCell ref="H531:I535"/>
    <mergeCell ref="J531:J535"/>
    <mergeCell ref="M531:M535"/>
    <mergeCell ref="N531:N535"/>
    <mergeCell ref="O531:O535"/>
    <mergeCell ref="U531:U535"/>
    <mergeCell ref="V531:V535"/>
    <mergeCell ref="W531:W535"/>
    <mergeCell ref="AD541:AD545"/>
    <mergeCell ref="AE541:AE545"/>
    <mergeCell ref="AF541:AF545"/>
    <mergeCell ref="AG541:AG545"/>
    <mergeCell ref="G546:G550"/>
    <mergeCell ref="H546:I550"/>
    <mergeCell ref="J546:J550"/>
    <mergeCell ref="M546:M550"/>
    <mergeCell ref="N546:N550"/>
    <mergeCell ref="O546:O550"/>
    <mergeCell ref="X541:X545"/>
    <mergeCell ref="Y541:Y545"/>
    <mergeCell ref="Z541:Z545"/>
    <mergeCell ref="AA541:AA545"/>
    <mergeCell ref="AB541:AB545"/>
    <mergeCell ref="AC541:AC545"/>
    <mergeCell ref="AG536:AG540"/>
    <mergeCell ref="G541:G545"/>
    <mergeCell ref="H541:I545"/>
    <mergeCell ref="J541:J545"/>
    <mergeCell ref="M541:M545"/>
    <mergeCell ref="N541:N545"/>
    <mergeCell ref="O541:O545"/>
    <mergeCell ref="U541:U545"/>
    <mergeCell ref="V541:V545"/>
    <mergeCell ref="W541:W545"/>
    <mergeCell ref="AA536:AA540"/>
    <mergeCell ref="AB536:AB540"/>
    <mergeCell ref="AC536:AC540"/>
    <mergeCell ref="AD536:AD540"/>
    <mergeCell ref="AE536:AE540"/>
    <mergeCell ref="AF536:AF540"/>
    <mergeCell ref="AG546:AG550"/>
    <mergeCell ref="E551:E595"/>
    <mergeCell ref="F551:F595"/>
    <mergeCell ref="G551:G555"/>
    <mergeCell ref="H551:I555"/>
    <mergeCell ref="J551:J555"/>
    <mergeCell ref="M551:M555"/>
    <mergeCell ref="N551:N555"/>
    <mergeCell ref="O551:O555"/>
    <mergeCell ref="U551:U555"/>
    <mergeCell ref="AA546:AA550"/>
    <mergeCell ref="AB546:AB550"/>
    <mergeCell ref="AC546:AC550"/>
    <mergeCell ref="AD546:AD550"/>
    <mergeCell ref="AE546:AE550"/>
    <mergeCell ref="AF546:AF550"/>
    <mergeCell ref="U546:U550"/>
    <mergeCell ref="V546:V550"/>
    <mergeCell ref="W546:W550"/>
    <mergeCell ref="X546:X550"/>
    <mergeCell ref="Y546:Y550"/>
    <mergeCell ref="Z546:Z550"/>
    <mergeCell ref="X556:X560"/>
    <mergeCell ref="Y556:Y560"/>
    <mergeCell ref="G556:G560"/>
    <mergeCell ref="H556:H560"/>
    <mergeCell ref="I556:I560"/>
    <mergeCell ref="J556:J560"/>
    <mergeCell ref="M556:M560"/>
    <mergeCell ref="N556:N560"/>
    <mergeCell ref="AB551:AB555"/>
    <mergeCell ref="AC551:AC555"/>
    <mergeCell ref="AD551:AD555"/>
    <mergeCell ref="AE551:AE555"/>
    <mergeCell ref="AF551:AF555"/>
    <mergeCell ref="AG551:AG555"/>
    <mergeCell ref="V551:V555"/>
    <mergeCell ref="W551:W555"/>
    <mergeCell ref="X551:X555"/>
    <mergeCell ref="Y551:Y555"/>
    <mergeCell ref="Z551:Z555"/>
    <mergeCell ref="AA551:AA555"/>
    <mergeCell ref="AB561:AB565"/>
    <mergeCell ref="AC561:AC565"/>
    <mergeCell ref="AD561:AD565"/>
    <mergeCell ref="AE561:AE565"/>
    <mergeCell ref="AF561:AF565"/>
    <mergeCell ref="AG561:AG565"/>
    <mergeCell ref="V561:V565"/>
    <mergeCell ref="W561:W565"/>
    <mergeCell ref="X561:X565"/>
    <mergeCell ref="Y561:Y565"/>
    <mergeCell ref="Z561:Z565"/>
    <mergeCell ref="AA561:AA565"/>
    <mergeCell ref="AF556:AF560"/>
    <mergeCell ref="AG556:AG560"/>
    <mergeCell ref="G561:G565"/>
    <mergeCell ref="H561:H565"/>
    <mergeCell ref="I561:I565"/>
    <mergeCell ref="J561:J565"/>
    <mergeCell ref="M561:M565"/>
    <mergeCell ref="N561:N565"/>
    <mergeCell ref="O561:O565"/>
    <mergeCell ref="U561:U565"/>
    <mergeCell ref="Z556:Z560"/>
    <mergeCell ref="AA556:AA560"/>
    <mergeCell ref="AB556:AB560"/>
    <mergeCell ref="AC556:AC560"/>
    <mergeCell ref="AD556:AD560"/>
    <mergeCell ref="AE556:AE560"/>
    <mergeCell ref="O556:O560"/>
    <mergeCell ref="U556:U560"/>
    <mergeCell ref="V556:V560"/>
    <mergeCell ref="W556:W560"/>
    <mergeCell ref="G571:G575"/>
    <mergeCell ref="H571:H575"/>
    <mergeCell ref="I571:I575"/>
    <mergeCell ref="J571:J575"/>
    <mergeCell ref="M571:M575"/>
    <mergeCell ref="N571:N575"/>
    <mergeCell ref="O571:O575"/>
    <mergeCell ref="U571:U575"/>
    <mergeCell ref="Z566:Z570"/>
    <mergeCell ref="AA566:AA570"/>
    <mergeCell ref="AB566:AB570"/>
    <mergeCell ref="AC566:AC570"/>
    <mergeCell ref="AD566:AD570"/>
    <mergeCell ref="AE566:AE570"/>
    <mergeCell ref="O566:O570"/>
    <mergeCell ref="U566:U570"/>
    <mergeCell ref="V566:V570"/>
    <mergeCell ref="W566:W570"/>
    <mergeCell ref="X566:X570"/>
    <mergeCell ref="Y566:Y570"/>
    <mergeCell ref="G566:G570"/>
    <mergeCell ref="H566:H570"/>
    <mergeCell ref="I566:I570"/>
    <mergeCell ref="J566:J570"/>
    <mergeCell ref="M566:M570"/>
    <mergeCell ref="N566:N570"/>
    <mergeCell ref="J576:J580"/>
    <mergeCell ref="M576:M580"/>
    <mergeCell ref="N576:N580"/>
    <mergeCell ref="AB571:AB575"/>
    <mergeCell ref="AC571:AC575"/>
    <mergeCell ref="AD571:AD575"/>
    <mergeCell ref="AE571:AE575"/>
    <mergeCell ref="AF571:AF575"/>
    <mergeCell ref="AG571:AG575"/>
    <mergeCell ref="V571:V575"/>
    <mergeCell ref="W571:W575"/>
    <mergeCell ref="X571:X575"/>
    <mergeCell ref="Y571:Y575"/>
    <mergeCell ref="Z571:Z575"/>
    <mergeCell ref="AA571:AA575"/>
    <mergeCell ref="AF566:AF570"/>
    <mergeCell ref="AG566:AG570"/>
    <mergeCell ref="AG581:AG585"/>
    <mergeCell ref="V581:V585"/>
    <mergeCell ref="W581:W585"/>
    <mergeCell ref="X581:X585"/>
    <mergeCell ref="Y581:Y585"/>
    <mergeCell ref="Z581:Z585"/>
    <mergeCell ref="AA581:AA585"/>
    <mergeCell ref="AF576:AF580"/>
    <mergeCell ref="AG576:AG580"/>
    <mergeCell ref="G581:G585"/>
    <mergeCell ref="H581:H585"/>
    <mergeCell ref="I581:I585"/>
    <mergeCell ref="J581:J585"/>
    <mergeCell ref="M581:M585"/>
    <mergeCell ref="N581:N585"/>
    <mergeCell ref="O581:O585"/>
    <mergeCell ref="U581:U585"/>
    <mergeCell ref="Z576:Z580"/>
    <mergeCell ref="AA576:AA580"/>
    <mergeCell ref="AB576:AB580"/>
    <mergeCell ref="AC576:AC580"/>
    <mergeCell ref="AD576:AD580"/>
    <mergeCell ref="AE576:AE580"/>
    <mergeCell ref="O576:O580"/>
    <mergeCell ref="U576:U580"/>
    <mergeCell ref="V576:V580"/>
    <mergeCell ref="W576:W580"/>
    <mergeCell ref="X576:X580"/>
    <mergeCell ref="Y576:Y580"/>
    <mergeCell ref="G576:G580"/>
    <mergeCell ref="H576:H580"/>
    <mergeCell ref="I576:I580"/>
    <mergeCell ref="U586:U590"/>
    <mergeCell ref="V586:V590"/>
    <mergeCell ref="W586:W590"/>
    <mergeCell ref="X586:X590"/>
    <mergeCell ref="Y586:Y590"/>
    <mergeCell ref="Z586:Z590"/>
    <mergeCell ref="G586:G590"/>
    <mergeCell ref="H586:I590"/>
    <mergeCell ref="J586:J590"/>
    <mergeCell ref="M586:M590"/>
    <mergeCell ref="N586:N590"/>
    <mergeCell ref="O586:O590"/>
    <mergeCell ref="AB581:AB585"/>
    <mergeCell ref="AC581:AC585"/>
    <mergeCell ref="AD581:AD585"/>
    <mergeCell ref="AE581:AE585"/>
    <mergeCell ref="AF581:AF585"/>
    <mergeCell ref="AD591:AD595"/>
    <mergeCell ref="AE591:AE595"/>
    <mergeCell ref="AF591:AF595"/>
    <mergeCell ref="AG591:AG595"/>
    <mergeCell ref="E596:E600"/>
    <mergeCell ref="F596:F600"/>
    <mergeCell ref="G596:G600"/>
    <mergeCell ref="H596:I600"/>
    <mergeCell ref="J596:J600"/>
    <mergeCell ref="M596:M600"/>
    <mergeCell ref="X591:X595"/>
    <mergeCell ref="Y591:Y595"/>
    <mergeCell ref="Z591:Z595"/>
    <mergeCell ref="AA591:AA595"/>
    <mergeCell ref="AB591:AB595"/>
    <mergeCell ref="AC591:AC595"/>
    <mergeCell ref="AG586:AG590"/>
    <mergeCell ref="G591:G595"/>
    <mergeCell ref="H591:I595"/>
    <mergeCell ref="J591:J595"/>
    <mergeCell ref="M591:M595"/>
    <mergeCell ref="N591:N595"/>
    <mergeCell ref="O591:O595"/>
    <mergeCell ref="U591:U595"/>
    <mergeCell ref="V591:V595"/>
    <mergeCell ref="W591:W595"/>
    <mergeCell ref="AA586:AA590"/>
    <mergeCell ref="AB586:AB590"/>
    <mergeCell ref="AC586:AC590"/>
    <mergeCell ref="AD586:AD590"/>
    <mergeCell ref="AE586:AE590"/>
    <mergeCell ref="AF586:AF590"/>
    <mergeCell ref="AE596:AE600"/>
    <mergeCell ref="AF596:AF600"/>
    <mergeCell ref="AG596:AG600"/>
    <mergeCell ref="E601:E605"/>
    <mergeCell ref="F601:F605"/>
    <mergeCell ref="G601:G605"/>
    <mergeCell ref="H601:I605"/>
    <mergeCell ref="J601:J605"/>
    <mergeCell ref="M601:M605"/>
    <mergeCell ref="N601:N605"/>
    <mergeCell ref="Y596:Y600"/>
    <mergeCell ref="Z596:Z600"/>
    <mergeCell ref="AA596:AA600"/>
    <mergeCell ref="AB596:AB600"/>
    <mergeCell ref="AC596:AC600"/>
    <mergeCell ref="AD596:AD600"/>
    <mergeCell ref="N596:N600"/>
    <mergeCell ref="O596:O600"/>
    <mergeCell ref="U596:U600"/>
    <mergeCell ref="V596:V600"/>
    <mergeCell ref="W596:W600"/>
    <mergeCell ref="X596:X600"/>
    <mergeCell ref="AG606:AG610"/>
    <mergeCell ref="V606:V610"/>
    <mergeCell ref="W606:W610"/>
    <mergeCell ref="X606:X610"/>
    <mergeCell ref="Y606:Y610"/>
    <mergeCell ref="Z606:Z610"/>
    <mergeCell ref="AA606:AA610"/>
    <mergeCell ref="AG601:AG605"/>
    <mergeCell ref="E606:E610"/>
    <mergeCell ref="F606:F610"/>
    <mergeCell ref="G606:G610"/>
    <mergeCell ref="H606:I610"/>
    <mergeCell ref="J606:J610"/>
    <mergeCell ref="M606:M610"/>
    <mergeCell ref="N606:N610"/>
    <mergeCell ref="O606:O610"/>
    <mergeCell ref="U606:U610"/>
    <mergeCell ref="Z601:Z605"/>
    <mergeCell ref="AA601:AA605"/>
    <mergeCell ref="AB601:AB605"/>
    <mergeCell ref="AC601:AC605"/>
    <mergeCell ref="AD601:AD605"/>
    <mergeCell ref="AE601:AE605"/>
    <mergeCell ref="O601:O605"/>
    <mergeCell ref="U601:U605"/>
    <mergeCell ref="V601:V605"/>
    <mergeCell ref="W601:W605"/>
    <mergeCell ref="X601:X605"/>
    <mergeCell ref="Y601:Y605"/>
    <mergeCell ref="E611:E640"/>
    <mergeCell ref="F611:F640"/>
    <mergeCell ref="G611:G615"/>
    <mergeCell ref="H611:I615"/>
    <mergeCell ref="J611:J615"/>
    <mergeCell ref="M611:M615"/>
    <mergeCell ref="G621:G625"/>
    <mergeCell ref="H621:I625"/>
    <mergeCell ref="J621:J625"/>
    <mergeCell ref="M621:M625"/>
    <mergeCell ref="AB606:AB610"/>
    <mergeCell ref="AC606:AC610"/>
    <mergeCell ref="AD606:AD610"/>
    <mergeCell ref="AE606:AE610"/>
    <mergeCell ref="AF606:AF610"/>
    <mergeCell ref="AB616:AB620"/>
    <mergeCell ref="AC616:AC620"/>
    <mergeCell ref="AD616:AD620"/>
    <mergeCell ref="AE616:AE620"/>
    <mergeCell ref="AF616:AF620"/>
    <mergeCell ref="U631:U635"/>
    <mergeCell ref="V631:V635"/>
    <mergeCell ref="W631:W635"/>
    <mergeCell ref="X631:X635"/>
    <mergeCell ref="Y631:Y635"/>
    <mergeCell ref="Z631:Z635"/>
    <mergeCell ref="G631:G635"/>
    <mergeCell ref="H631:I635"/>
    <mergeCell ref="J631:J635"/>
    <mergeCell ref="M631:M635"/>
    <mergeCell ref="N631:N635"/>
    <mergeCell ref="O631:O635"/>
    <mergeCell ref="AG616:AG620"/>
    <mergeCell ref="V616:V620"/>
    <mergeCell ref="W616:W620"/>
    <mergeCell ref="X616:X620"/>
    <mergeCell ref="Y616:Y620"/>
    <mergeCell ref="Z616:Z620"/>
    <mergeCell ref="AA616:AA620"/>
    <mergeCell ref="AE611:AE615"/>
    <mergeCell ref="AF611:AF615"/>
    <mergeCell ref="AG611:AG615"/>
    <mergeCell ref="G616:G620"/>
    <mergeCell ref="H616:I620"/>
    <mergeCell ref="J616:J620"/>
    <mergeCell ref="M616:M620"/>
    <mergeCell ref="N616:N620"/>
    <mergeCell ref="O616:O620"/>
    <mergeCell ref="U616:U620"/>
    <mergeCell ref="Y611:Y615"/>
    <mergeCell ref="Z611:Z615"/>
    <mergeCell ref="AA611:AA615"/>
    <mergeCell ref="AB611:AB615"/>
    <mergeCell ref="AC611:AC615"/>
    <mergeCell ref="AD611:AD615"/>
    <mergeCell ref="N611:N615"/>
    <mergeCell ref="O611:O615"/>
    <mergeCell ref="U611:U615"/>
    <mergeCell ref="V611:V615"/>
    <mergeCell ref="W611:W615"/>
    <mergeCell ref="X611:X615"/>
    <mergeCell ref="AG626:AG630"/>
    <mergeCell ref="V626:V630"/>
    <mergeCell ref="W626:W630"/>
    <mergeCell ref="X626:X630"/>
    <mergeCell ref="Y626:Y630"/>
    <mergeCell ref="Z626:Z630"/>
    <mergeCell ref="AA626:AA630"/>
    <mergeCell ref="AE621:AE625"/>
    <mergeCell ref="AF621:AF625"/>
    <mergeCell ref="AG621:AG625"/>
    <mergeCell ref="G626:G630"/>
    <mergeCell ref="H626:I630"/>
    <mergeCell ref="J626:J630"/>
    <mergeCell ref="M626:M630"/>
    <mergeCell ref="N626:N630"/>
    <mergeCell ref="O626:O630"/>
    <mergeCell ref="U626:U630"/>
    <mergeCell ref="Y621:Y625"/>
    <mergeCell ref="Z621:Z625"/>
    <mergeCell ref="AA621:AA625"/>
    <mergeCell ref="AB621:AB625"/>
    <mergeCell ref="AC621:AC625"/>
    <mergeCell ref="AD621:AD625"/>
    <mergeCell ref="N621:N625"/>
    <mergeCell ref="O621:O625"/>
    <mergeCell ref="U621:U625"/>
    <mergeCell ref="V621:V625"/>
    <mergeCell ref="W621:W625"/>
    <mergeCell ref="X621:X625"/>
    <mergeCell ref="AB626:AB630"/>
    <mergeCell ref="AC626:AC630"/>
    <mergeCell ref="AD626:AD630"/>
    <mergeCell ref="AE626:AE630"/>
    <mergeCell ref="AF626:AF630"/>
    <mergeCell ref="AD636:AD640"/>
    <mergeCell ref="AE636:AE640"/>
    <mergeCell ref="AF636:AF640"/>
    <mergeCell ref="AG636:AG640"/>
    <mergeCell ref="C641:C670"/>
    <mergeCell ref="D641:D670"/>
    <mergeCell ref="E641:E645"/>
    <mergeCell ref="F641:F645"/>
    <mergeCell ref="G641:G645"/>
    <mergeCell ref="H641:I645"/>
    <mergeCell ref="X636:X640"/>
    <mergeCell ref="Y636:Y640"/>
    <mergeCell ref="Z636:Z640"/>
    <mergeCell ref="AA636:AA640"/>
    <mergeCell ref="AB636:AB640"/>
    <mergeCell ref="AC636:AC640"/>
    <mergeCell ref="AG631:AG635"/>
    <mergeCell ref="G636:G640"/>
    <mergeCell ref="H636:I640"/>
    <mergeCell ref="J636:J640"/>
    <mergeCell ref="M636:M640"/>
    <mergeCell ref="N636:N640"/>
    <mergeCell ref="O636:O640"/>
    <mergeCell ref="U636:U640"/>
    <mergeCell ref="V636:V640"/>
    <mergeCell ref="W636:W640"/>
    <mergeCell ref="AA631:AA635"/>
    <mergeCell ref="AB631:AB635"/>
    <mergeCell ref="AC631:AC635"/>
    <mergeCell ref="AD631:AD635"/>
    <mergeCell ref="AE631:AE635"/>
    <mergeCell ref="AF631:AF635"/>
    <mergeCell ref="AC641:AC645"/>
    <mergeCell ref="AD641:AD645"/>
    <mergeCell ref="AE641:AE645"/>
    <mergeCell ref="AF641:AF645"/>
    <mergeCell ref="AG641:AG645"/>
    <mergeCell ref="E646:E655"/>
    <mergeCell ref="F646:F655"/>
    <mergeCell ref="G646:G650"/>
    <mergeCell ref="H646:I650"/>
    <mergeCell ref="J646:J650"/>
    <mergeCell ref="W641:W645"/>
    <mergeCell ref="X641:X645"/>
    <mergeCell ref="Y641:Y645"/>
    <mergeCell ref="Z641:Z645"/>
    <mergeCell ref="AA641:AA645"/>
    <mergeCell ref="AB641:AB645"/>
    <mergeCell ref="J641:J645"/>
    <mergeCell ref="M641:M645"/>
    <mergeCell ref="N641:N645"/>
    <mergeCell ref="O641:O645"/>
    <mergeCell ref="U641:U645"/>
    <mergeCell ref="V641:V645"/>
    <mergeCell ref="AD646:AD650"/>
    <mergeCell ref="AE646:AE650"/>
    <mergeCell ref="AF646:AF650"/>
    <mergeCell ref="AG646:AG650"/>
    <mergeCell ref="G651:G655"/>
    <mergeCell ref="H651:I655"/>
    <mergeCell ref="J651:J655"/>
    <mergeCell ref="M651:M655"/>
    <mergeCell ref="M646:M650"/>
    <mergeCell ref="N646:N650"/>
    <mergeCell ref="O646:O650"/>
    <mergeCell ref="U646:U650"/>
    <mergeCell ref="V646:V650"/>
    <mergeCell ref="W646:W650"/>
    <mergeCell ref="AG651:AG655"/>
    <mergeCell ref="AA651:AA655"/>
    <mergeCell ref="AB651:AB655"/>
    <mergeCell ref="AC651:AC655"/>
    <mergeCell ref="AD651:AD655"/>
    <mergeCell ref="AE651:AE655"/>
    <mergeCell ref="AF651:AF655"/>
    <mergeCell ref="U651:U655"/>
    <mergeCell ref="V651:V655"/>
    <mergeCell ref="W651:W655"/>
    <mergeCell ref="X651:X655"/>
    <mergeCell ref="Y651:Y655"/>
    <mergeCell ref="Z651:Z655"/>
    <mergeCell ref="AB656:AB660"/>
    <mergeCell ref="AC656:AC660"/>
    <mergeCell ref="AD656:AD660"/>
    <mergeCell ref="AE656:AE660"/>
    <mergeCell ref="AF656:AF660"/>
    <mergeCell ref="AG656:AG660"/>
    <mergeCell ref="V656:V660"/>
    <mergeCell ref="W656:W660"/>
    <mergeCell ref="X656:X660"/>
    <mergeCell ref="Y656:Y660"/>
    <mergeCell ref="Z656:Z660"/>
    <mergeCell ref="AA656:AA660"/>
    <mergeCell ref="N651:N655"/>
    <mergeCell ref="O651:O655"/>
    <mergeCell ref="X646:X650"/>
    <mergeCell ref="Y646:Y650"/>
    <mergeCell ref="Z646:Z650"/>
    <mergeCell ref="AA646:AA650"/>
    <mergeCell ref="AB646:AB650"/>
    <mergeCell ref="AC646:AC650"/>
    <mergeCell ref="AB661:AB665"/>
    <mergeCell ref="AC661:AC665"/>
    <mergeCell ref="AD661:AD665"/>
    <mergeCell ref="AE661:AE665"/>
    <mergeCell ref="AF661:AF665"/>
    <mergeCell ref="U661:U665"/>
    <mergeCell ref="V661:V665"/>
    <mergeCell ref="W661:W665"/>
    <mergeCell ref="X661:X665"/>
    <mergeCell ref="Y661:Y665"/>
    <mergeCell ref="Z661:Z665"/>
    <mergeCell ref="G661:G665"/>
    <mergeCell ref="H661:I665"/>
    <mergeCell ref="J661:J665"/>
    <mergeCell ref="M661:M665"/>
    <mergeCell ref="N661:N665"/>
    <mergeCell ref="O661:O665"/>
    <mergeCell ref="E656:E665"/>
    <mergeCell ref="F656:F665"/>
    <mergeCell ref="G656:G660"/>
    <mergeCell ref="H656:I660"/>
    <mergeCell ref="J656:J660"/>
    <mergeCell ref="M656:M660"/>
    <mergeCell ref="N656:N660"/>
    <mergeCell ref="O656:O660"/>
    <mergeCell ref="U656:U660"/>
    <mergeCell ref="AB666:AB670"/>
    <mergeCell ref="AC666:AC670"/>
    <mergeCell ref="AD666:AD670"/>
    <mergeCell ref="AE666:AE670"/>
    <mergeCell ref="AF666:AF670"/>
    <mergeCell ref="AG666:AG670"/>
    <mergeCell ref="V666:V670"/>
    <mergeCell ref="W666:W670"/>
    <mergeCell ref="X666:X670"/>
    <mergeCell ref="Y666:Y670"/>
    <mergeCell ref="Z666:Z670"/>
    <mergeCell ref="AA666:AA670"/>
    <mergeCell ref="AG661:AG665"/>
    <mergeCell ref="E666:E670"/>
    <mergeCell ref="F666:F670"/>
    <mergeCell ref="G666:G670"/>
    <mergeCell ref="H666:I670"/>
    <mergeCell ref="J666:J670"/>
    <mergeCell ref="M666:M670"/>
    <mergeCell ref="N666:N670"/>
    <mergeCell ref="O666:O670"/>
    <mergeCell ref="U666:U670"/>
    <mergeCell ref="AA661:AA665"/>
  </mergeCells>
  <conditionalFormatting sqref="P9">
    <cfRule type="cellIs" dxfId="941" priority="151" operator="equal">
      <formula>"NIVEL 5"</formula>
    </cfRule>
    <cfRule type="cellIs" dxfId="940" priority="152" operator="equal">
      <formula>"NIVEL 2"</formula>
    </cfRule>
  </conditionalFormatting>
  <conditionalFormatting sqref="J9:O9">
    <cfRule type="cellIs" dxfId="939" priority="141" operator="between">
      <formula>80.6</formula>
      <formula>100</formula>
    </cfRule>
    <cfRule type="cellIs" dxfId="938" priority="142" operator="between">
      <formula>60.5</formula>
      <formula>80.4</formula>
    </cfRule>
    <cfRule type="cellIs" dxfId="937" priority="143" operator="between">
      <formula>40.5</formula>
      <formula>60.4</formula>
    </cfRule>
    <cfRule type="cellIs" dxfId="936" priority="144" operator="between">
      <formula>20.5</formula>
      <formula>40.4</formula>
    </cfRule>
    <cfRule type="cellIs" dxfId="935" priority="145" operator="between">
      <formula>0.1</formula>
      <formula>20.4</formula>
    </cfRule>
  </conditionalFormatting>
  <conditionalFormatting sqref="D123:D178 D641:D651 D183:D636 D13:D118">
    <cfRule type="cellIs" dxfId="934" priority="131" operator="between">
      <formula>80.5</formula>
      <formula>100</formula>
    </cfRule>
    <cfRule type="cellIs" dxfId="933" priority="132" operator="between">
      <formula>60.5</formula>
      <formula>80.4</formula>
    </cfRule>
    <cfRule type="cellIs" dxfId="932" priority="133" operator="between">
      <formula>40.5</formula>
      <formula>60.4</formula>
    </cfRule>
    <cfRule type="cellIs" dxfId="931" priority="134" operator="between">
      <formula>20.5</formula>
      <formula>40.4</formula>
    </cfRule>
    <cfRule type="cellIs" dxfId="930" priority="135" operator="between">
      <formula>0.1</formula>
      <formula>20.4</formula>
    </cfRule>
  </conditionalFormatting>
  <conditionalFormatting sqref="N23 N28 N33">
    <cfRule type="cellIs" dxfId="929" priority="126" operator="between">
      <formula>81</formula>
      <formula>100</formula>
    </cfRule>
    <cfRule type="cellIs" dxfId="928" priority="127" operator="between">
      <formula>61</formula>
      <formula>80</formula>
    </cfRule>
    <cfRule type="cellIs" dxfId="927" priority="128" operator="between">
      <formula>41</formula>
      <formula>60</formula>
    </cfRule>
    <cfRule type="cellIs" dxfId="926" priority="129" operator="between">
      <formula>21</formula>
      <formula>40</formula>
    </cfRule>
    <cfRule type="cellIs" dxfId="925" priority="130" operator="between">
      <formula>1</formula>
      <formula>20</formula>
    </cfRule>
  </conditionalFormatting>
  <conditionalFormatting sqref="N38 N43 N48 N53 N58 N63 N68 N73 N78 N83 N88 N93 N98 N103 N108 N113 N118 N123 N128 N133 N138 N143 N148 N153 N163 N173 N178 N183 N188 N193 N198 N203 N208 N213 N218 N223 N228 N233 N238 N243 N248 N253 N258 N263">
    <cfRule type="cellIs" dxfId="924" priority="121" operator="between">
      <formula>81</formula>
      <formula>100</formula>
    </cfRule>
    <cfRule type="cellIs" dxfId="923" priority="122" operator="between">
      <formula>61</formula>
      <formula>80</formula>
    </cfRule>
    <cfRule type="cellIs" dxfId="922" priority="123" operator="between">
      <formula>41</formula>
      <formula>60</formula>
    </cfRule>
    <cfRule type="cellIs" dxfId="921" priority="124" operator="between">
      <formula>21</formula>
      <formula>40</formula>
    </cfRule>
    <cfRule type="cellIs" dxfId="920" priority="125" operator="between">
      <formula>1</formula>
      <formula>20</formula>
    </cfRule>
  </conditionalFormatting>
  <conditionalFormatting sqref="N269 N274 N279 N284 N289 N294">
    <cfRule type="cellIs" dxfId="919" priority="116" operator="between">
      <formula>81</formula>
      <formula>100</formula>
    </cfRule>
    <cfRule type="cellIs" dxfId="918" priority="117" operator="between">
      <formula>61</formula>
      <formula>80</formula>
    </cfRule>
    <cfRule type="cellIs" dxfId="917" priority="118" operator="between">
      <formula>41</formula>
      <formula>60</formula>
    </cfRule>
    <cfRule type="cellIs" dxfId="916" priority="119" operator="between">
      <formula>21</formula>
      <formula>40</formula>
    </cfRule>
    <cfRule type="cellIs" dxfId="915" priority="120" operator="between">
      <formula>1</formula>
      <formula>20</formula>
    </cfRule>
  </conditionalFormatting>
  <conditionalFormatting sqref="N300 N305 N310 N315 N320 N325 N330 N335 N340 N345 N350 N355 N360">
    <cfRule type="cellIs" dxfId="914" priority="111" operator="between">
      <formula>81</formula>
      <formula>100</formula>
    </cfRule>
    <cfRule type="cellIs" dxfId="913" priority="112" operator="between">
      <formula>61</formula>
      <formula>80</formula>
    </cfRule>
    <cfRule type="cellIs" dxfId="912" priority="113" operator="between">
      <formula>41</formula>
      <formula>60</formula>
    </cfRule>
    <cfRule type="cellIs" dxfId="911" priority="114" operator="between">
      <formula>21</formula>
      <formula>40</formula>
    </cfRule>
    <cfRule type="cellIs" dxfId="910" priority="115" operator="between">
      <formula>1</formula>
      <formula>20</formula>
    </cfRule>
  </conditionalFormatting>
  <conditionalFormatting sqref="N365 N370 N375 N380 N385 N390 N395 N400 N405 N410 N415 N420 N425">
    <cfRule type="cellIs" dxfId="909" priority="106" operator="between">
      <formula>81</formula>
      <formula>100</formula>
    </cfRule>
    <cfRule type="cellIs" dxfId="908" priority="107" operator="between">
      <formula>61</formula>
      <formula>80</formula>
    </cfRule>
    <cfRule type="cellIs" dxfId="907" priority="108" operator="between">
      <formula>41</formula>
      <formula>60</formula>
    </cfRule>
    <cfRule type="cellIs" dxfId="906" priority="109" operator="between">
      <formula>21</formula>
      <formula>40</formula>
    </cfRule>
    <cfRule type="cellIs" dxfId="905" priority="110" operator="between">
      <formula>1</formula>
      <formula>20</formula>
    </cfRule>
  </conditionalFormatting>
  <conditionalFormatting sqref="N431 N436 N441 N446 N451 N456 N461 N466 N471 N476 N481">
    <cfRule type="cellIs" dxfId="904" priority="101" operator="between">
      <formula>81</formula>
      <formula>100</formula>
    </cfRule>
    <cfRule type="cellIs" dxfId="903" priority="102" operator="between">
      <formula>61</formula>
      <formula>80</formula>
    </cfRule>
    <cfRule type="cellIs" dxfId="902" priority="103" operator="between">
      <formula>41</formula>
      <formula>60</formula>
    </cfRule>
    <cfRule type="cellIs" dxfId="901" priority="104" operator="between">
      <formula>21</formula>
      <formula>40</formula>
    </cfRule>
    <cfRule type="cellIs" dxfId="900" priority="105" operator="between">
      <formula>1</formula>
      <formula>20</formula>
    </cfRule>
  </conditionalFormatting>
  <conditionalFormatting sqref="N491 N496 N506 N511 N516 N521 N526">
    <cfRule type="cellIs" dxfId="899" priority="96" operator="between">
      <formula>81</formula>
      <formula>100</formula>
    </cfRule>
    <cfRule type="cellIs" dxfId="898" priority="97" operator="between">
      <formula>61</formula>
      <formula>80</formula>
    </cfRule>
    <cfRule type="cellIs" dxfId="897" priority="98" operator="between">
      <formula>41</formula>
      <formula>60</formula>
    </cfRule>
    <cfRule type="cellIs" dxfId="896" priority="99" operator="between">
      <formula>21</formula>
      <formula>40</formula>
    </cfRule>
    <cfRule type="cellIs" dxfId="895" priority="100" operator="between">
      <formula>1</formula>
      <formula>20</formula>
    </cfRule>
  </conditionalFormatting>
  <conditionalFormatting sqref="U601:AE605 AG601:AG605 U154:U157 U163:AG600 U606:AG670 U13:AG153">
    <cfRule type="cellIs" dxfId="894" priority="90" operator="greaterThan">
      <formula>0.1</formula>
    </cfRule>
  </conditionalFormatting>
  <conditionalFormatting sqref="N163:N167 N173:N540 N546:N590 N596:N655 N13:N153">
    <cfRule type="cellIs" dxfId="893" priority="91" operator="between">
      <formula>81</formula>
      <formula>100</formula>
    </cfRule>
    <cfRule type="cellIs" dxfId="892" priority="92" operator="between">
      <formula>61</formula>
      <formula>80</formula>
    </cfRule>
    <cfRule type="cellIs" dxfId="891" priority="93" operator="between">
      <formula>41</formula>
      <formula>60</formula>
    </cfRule>
    <cfRule type="cellIs" dxfId="890" priority="94" operator="between">
      <formula>21</formula>
      <formula>40</formula>
    </cfRule>
    <cfRule type="cellIs" dxfId="889" priority="95" operator="between">
      <formula>1</formula>
      <formula>20</formula>
    </cfRule>
    <cfRule type="cellIs" dxfId="888" priority="146" operator="between">
      <formula>81</formula>
      <formula>100</formula>
    </cfRule>
    <cfRule type="cellIs" dxfId="887" priority="147" operator="between">
      <formula>61</formula>
      <formula>80</formula>
    </cfRule>
    <cfRule type="cellIs" dxfId="886" priority="148" operator="between">
      <formula>41</formula>
      <formula>60</formula>
    </cfRule>
    <cfRule type="cellIs" dxfId="885" priority="149" operator="between">
      <formula>21</formula>
      <formula>40</formula>
    </cfRule>
    <cfRule type="cellIs" dxfId="884" priority="150" operator="between">
      <formula>1</formula>
      <formula>20</formula>
    </cfRule>
  </conditionalFormatting>
  <conditionalFormatting sqref="N158">
    <cfRule type="cellIs" dxfId="883" priority="80" operator="between">
      <formula>81</formula>
      <formula>100</formula>
    </cfRule>
    <cfRule type="cellIs" dxfId="882" priority="81" operator="between">
      <formula>61</formula>
      <formula>80</formula>
    </cfRule>
    <cfRule type="cellIs" dxfId="881" priority="82" operator="between">
      <formula>41</formula>
      <formula>60</formula>
    </cfRule>
    <cfRule type="cellIs" dxfId="880" priority="83" operator="between">
      <formula>21</formula>
      <formula>40</formula>
    </cfRule>
    <cfRule type="cellIs" dxfId="879" priority="84" operator="between">
      <formula>1</formula>
      <formula>20</formula>
    </cfRule>
  </conditionalFormatting>
  <conditionalFormatting sqref="N158">
    <cfRule type="cellIs" dxfId="878" priority="75" operator="between">
      <formula>81</formula>
      <formula>100</formula>
    </cfRule>
    <cfRule type="cellIs" dxfId="877" priority="76" operator="between">
      <formula>61</formula>
      <formula>80</formula>
    </cfRule>
    <cfRule type="cellIs" dxfId="876" priority="77" operator="between">
      <formula>41</formula>
      <formula>60</formula>
    </cfRule>
    <cfRule type="cellIs" dxfId="875" priority="78" operator="between">
      <formula>21</formula>
      <formula>40</formula>
    </cfRule>
    <cfRule type="cellIs" dxfId="874" priority="79" operator="between">
      <formula>1</formula>
      <formula>20</formula>
    </cfRule>
    <cfRule type="cellIs" dxfId="873" priority="85" operator="between">
      <formula>81</formula>
      <formula>100</formula>
    </cfRule>
    <cfRule type="cellIs" dxfId="872" priority="86" operator="between">
      <formula>61</formula>
      <formula>80</formula>
    </cfRule>
    <cfRule type="cellIs" dxfId="871" priority="87" operator="between">
      <formula>41</formula>
      <formula>60</formula>
    </cfRule>
    <cfRule type="cellIs" dxfId="870" priority="88" operator="between">
      <formula>21</formula>
      <formula>40</formula>
    </cfRule>
    <cfRule type="cellIs" dxfId="869" priority="89" operator="between">
      <formula>1</formula>
      <formula>20</formula>
    </cfRule>
  </conditionalFormatting>
  <conditionalFormatting sqref="N168">
    <cfRule type="cellIs" dxfId="868" priority="65" operator="between">
      <formula>81</formula>
      <formula>100</formula>
    </cfRule>
    <cfRule type="cellIs" dxfId="867" priority="66" operator="between">
      <formula>61</formula>
      <formula>80</formula>
    </cfRule>
    <cfRule type="cellIs" dxfId="866" priority="67" operator="between">
      <formula>41</formula>
      <formula>60</formula>
    </cfRule>
    <cfRule type="cellIs" dxfId="865" priority="68" operator="between">
      <formula>21</formula>
      <formula>40</formula>
    </cfRule>
    <cfRule type="cellIs" dxfId="864" priority="69" operator="between">
      <formula>1</formula>
      <formula>20</formula>
    </cfRule>
  </conditionalFormatting>
  <conditionalFormatting sqref="N168:N172">
    <cfRule type="cellIs" dxfId="863" priority="60" operator="between">
      <formula>81</formula>
      <formula>100</formula>
    </cfRule>
    <cfRule type="cellIs" dxfId="862" priority="61" operator="between">
      <formula>61</formula>
      <formula>80</formula>
    </cfRule>
    <cfRule type="cellIs" dxfId="861" priority="62" operator="between">
      <formula>41</formula>
      <formula>60</formula>
    </cfRule>
    <cfRule type="cellIs" dxfId="860" priority="63" operator="between">
      <formula>21</formula>
      <formula>40</formula>
    </cfRule>
    <cfRule type="cellIs" dxfId="859" priority="64" operator="between">
      <formula>1</formula>
      <formula>20</formula>
    </cfRule>
    <cfRule type="cellIs" dxfId="858" priority="70" operator="between">
      <formula>81</formula>
      <formula>100</formula>
    </cfRule>
    <cfRule type="cellIs" dxfId="857" priority="71" operator="between">
      <formula>61</formula>
      <formula>80</formula>
    </cfRule>
    <cfRule type="cellIs" dxfId="856" priority="72" operator="between">
      <formula>41</formula>
      <formula>60</formula>
    </cfRule>
    <cfRule type="cellIs" dxfId="855" priority="73" operator="between">
      <formula>21</formula>
      <formula>40</formula>
    </cfRule>
    <cfRule type="cellIs" dxfId="854" priority="74" operator="between">
      <formula>1</formula>
      <formula>20</formula>
    </cfRule>
  </conditionalFormatting>
  <conditionalFormatting sqref="N486">
    <cfRule type="cellIs" dxfId="853" priority="55" operator="between">
      <formula>81</formula>
      <formula>100</formula>
    </cfRule>
    <cfRule type="cellIs" dxfId="852" priority="56" operator="between">
      <formula>61</formula>
      <formula>80</formula>
    </cfRule>
    <cfRule type="cellIs" dxfId="851" priority="57" operator="between">
      <formula>41</formula>
      <formula>60</formula>
    </cfRule>
    <cfRule type="cellIs" dxfId="850" priority="58" operator="between">
      <formula>21</formula>
      <formula>40</formula>
    </cfRule>
    <cfRule type="cellIs" dxfId="849" priority="59" operator="between">
      <formula>1</formula>
      <formula>20</formula>
    </cfRule>
  </conditionalFormatting>
  <conditionalFormatting sqref="N501">
    <cfRule type="cellIs" dxfId="848" priority="50" operator="between">
      <formula>81</formula>
      <formula>100</formula>
    </cfRule>
    <cfRule type="cellIs" dxfId="847" priority="51" operator="between">
      <formula>61</formula>
      <formula>80</formula>
    </cfRule>
    <cfRule type="cellIs" dxfId="846" priority="52" operator="between">
      <formula>41</formula>
      <formula>60</formula>
    </cfRule>
    <cfRule type="cellIs" dxfId="845" priority="53" operator="between">
      <formula>21</formula>
      <formula>40</formula>
    </cfRule>
    <cfRule type="cellIs" dxfId="844" priority="54" operator="between">
      <formula>1</formula>
      <formula>20</formula>
    </cfRule>
  </conditionalFormatting>
  <conditionalFormatting sqref="N541:N545">
    <cfRule type="cellIs" dxfId="843" priority="40" operator="between">
      <formula>81</formula>
      <formula>100</formula>
    </cfRule>
    <cfRule type="cellIs" dxfId="842" priority="41" operator="between">
      <formula>61</formula>
      <formula>80</formula>
    </cfRule>
    <cfRule type="cellIs" dxfId="841" priority="42" operator="between">
      <formula>41</formula>
      <formula>60</formula>
    </cfRule>
    <cfRule type="cellIs" dxfId="840" priority="43" operator="between">
      <formula>21</formula>
      <formula>40</formula>
    </cfRule>
    <cfRule type="cellIs" dxfId="839" priority="44" operator="between">
      <formula>1</formula>
      <formula>20</formula>
    </cfRule>
    <cfRule type="cellIs" dxfId="838" priority="45" operator="between">
      <formula>81</formula>
      <formula>100</formula>
    </cfRule>
    <cfRule type="cellIs" dxfId="837" priority="46" operator="between">
      <formula>61</formula>
      <formula>80</formula>
    </cfRule>
    <cfRule type="cellIs" dxfId="836" priority="47" operator="between">
      <formula>41</formula>
      <formula>60</formula>
    </cfRule>
    <cfRule type="cellIs" dxfId="835" priority="48" operator="between">
      <formula>21</formula>
      <formula>40</formula>
    </cfRule>
    <cfRule type="cellIs" dxfId="834" priority="49" operator="between">
      <formula>1</formula>
      <formula>20</formula>
    </cfRule>
  </conditionalFormatting>
  <conditionalFormatting sqref="N591:N595">
    <cfRule type="cellIs" dxfId="833" priority="30" operator="between">
      <formula>81</formula>
      <formula>100</formula>
    </cfRule>
    <cfRule type="cellIs" dxfId="832" priority="31" operator="between">
      <formula>61</formula>
      <formula>80</formula>
    </cfRule>
    <cfRule type="cellIs" dxfId="831" priority="32" operator="between">
      <formula>41</formula>
      <formula>60</formula>
    </cfRule>
    <cfRule type="cellIs" dxfId="830" priority="33" operator="between">
      <formula>21</formula>
      <formula>40</formula>
    </cfRule>
    <cfRule type="cellIs" dxfId="829" priority="34" operator="between">
      <formula>1</formula>
      <formula>20</formula>
    </cfRule>
    <cfRule type="cellIs" dxfId="828" priority="35" operator="between">
      <formula>81</formula>
      <formula>100</formula>
    </cfRule>
    <cfRule type="cellIs" dxfId="827" priority="36" operator="between">
      <formula>61</formula>
      <formula>80</formula>
    </cfRule>
    <cfRule type="cellIs" dxfId="826" priority="37" operator="between">
      <formula>41</formula>
      <formula>60</formula>
    </cfRule>
    <cfRule type="cellIs" dxfId="825" priority="38" operator="between">
      <formula>21</formula>
      <formula>40</formula>
    </cfRule>
    <cfRule type="cellIs" dxfId="824" priority="39" operator="between">
      <formula>1</formula>
      <formula>20</formula>
    </cfRule>
  </conditionalFormatting>
  <conditionalFormatting sqref="N656:N660">
    <cfRule type="cellIs" dxfId="823" priority="20" operator="between">
      <formula>81</formula>
      <formula>100</formula>
    </cfRule>
    <cfRule type="cellIs" dxfId="822" priority="21" operator="between">
      <formula>61</formula>
      <formula>80</formula>
    </cfRule>
    <cfRule type="cellIs" dxfId="821" priority="22" operator="between">
      <formula>41</formula>
      <formula>60</formula>
    </cfRule>
    <cfRule type="cellIs" dxfId="820" priority="23" operator="between">
      <formula>21</formula>
      <formula>40</formula>
    </cfRule>
    <cfRule type="cellIs" dxfId="819" priority="24" operator="between">
      <formula>1</formula>
      <formula>20</formula>
    </cfRule>
    <cfRule type="cellIs" dxfId="818" priority="25" operator="between">
      <formula>81</formula>
      <formula>100</formula>
    </cfRule>
    <cfRule type="cellIs" dxfId="817" priority="26" operator="between">
      <formula>61</formula>
      <formula>80</formula>
    </cfRule>
    <cfRule type="cellIs" dxfId="816" priority="27" operator="between">
      <formula>41</formula>
      <formula>60</formula>
    </cfRule>
    <cfRule type="cellIs" dxfId="815" priority="28" operator="between">
      <formula>21</formula>
      <formula>40</formula>
    </cfRule>
    <cfRule type="cellIs" dxfId="814" priority="29" operator="between">
      <formula>1</formula>
      <formula>20</formula>
    </cfRule>
  </conditionalFormatting>
  <conditionalFormatting sqref="N661:N665">
    <cfRule type="cellIs" dxfId="813" priority="10" operator="between">
      <formula>81</formula>
      <formula>100</formula>
    </cfRule>
    <cfRule type="cellIs" dxfId="812" priority="11" operator="between">
      <formula>61</formula>
      <formula>80</formula>
    </cfRule>
    <cfRule type="cellIs" dxfId="811" priority="12" operator="between">
      <formula>41</formula>
      <formula>60</formula>
    </cfRule>
    <cfRule type="cellIs" dxfId="810" priority="13" operator="between">
      <formula>21</formula>
      <formula>40</formula>
    </cfRule>
    <cfRule type="cellIs" dxfId="809" priority="14" operator="between">
      <formula>1</formula>
      <formula>20</formula>
    </cfRule>
    <cfRule type="cellIs" dxfId="808" priority="15" operator="between">
      <formula>81</formula>
      <formula>100</formula>
    </cfRule>
    <cfRule type="cellIs" dxfId="807" priority="16" operator="between">
      <formula>61</formula>
      <formula>80</formula>
    </cfRule>
    <cfRule type="cellIs" dxfId="806" priority="17" operator="between">
      <formula>41</formula>
      <formula>60</formula>
    </cfRule>
    <cfRule type="cellIs" dxfId="805" priority="18" operator="between">
      <formula>21</formula>
      <formula>40</formula>
    </cfRule>
    <cfRule type="cellIs" dxfId="804" priority="19" operator="between">
      <formula>1</formula>
      <formula>20</formula>
    </cfRule>
  </conditionalFormatting>
  <conditionalFormatting sqref="N13:N670">
    <cfRule type="cellIs" dxfId="803" priority="5" operator="between">
      <formula>81</formula>
      <formula>100</formula>
    </cfRule>
    <cfRule type="cellIs" dxfId="802" priority="6" operator="between">
      <formula>61</formula>
      <formula>80</formula>
    </cfRule>
    <cfRule type="cellIs" dxfId="801" priority="7" operator="between">
      <formula>41</formula>
      <formula>60</formula>
    </cfRule>
    <cfRule type="cellIs" dxfId="800" priority="8" operator="between">
      <formula>21</formula>
      <formula>40</formula>
    </cfRule>
    <cfRule type="cellIs" dxfId="799" priority="9" operator="between">
      <formula>1</formula>
      <formula>20</formula>
    </cfRule>
  </conditionalFormatting>
  <conditionalFormatting sqref="F13:F670">
    <cfRule type="cellIs" dxfId="798" priority="136" operator="between">
      <formula>80.5</formula>
      <formula>100</formula>
    </cfRule>
    <cfRule type="cellIs" dxfId="797" priority="137" operator="between">
      <formula>60.4</formula>
      <formula>80.5</formula>
    </cfRule>
    <cfRule type="cellIs" dxfId="796" priority="138" operator="between">
      <formula>40.5</formula>
      <formula>60.4</formula>
    </cfRule>
    <cfRule type="cellIs" dxfId="795" priority="139" operator="between">
      <formula>20.5</formula>
      <formula>40.4</formula>
    </cfRule>
    <cfRule type="cellIs" dxfId="794" priority="140" operator="between">
      <formula>0.1</formula>
      <formula>20.4</formula>
    </cfRule>
  </conditionalFormatting>
  <conditionalFormatting sqref="U158:AD158 U159:U162">
    <cfRule type="cellIs" dxfId="793" priority="4" operator="greaterThan">
      <formula>0.1</formula>
    </cfRule>
  </conditionalFormatting>
  <conditionalFormatting sqref="AG158">
    <cfRule type="cellIs" dxfId="792" priority="3" operator="greaterThan">
      <formula>0.1</formula>
    </cfRule>
  </conditionalFormatting>
  <conditionalFormatting sqref="AF158">
    <cfRule type="cellIs" dxfId="791" priority="2" operator="greaterThan">
      <formula>0.1</formula>
    </cfRule>
  </conditionalFormatting>
  <conditionalFormatting sqref="AE158">
    <cfRule type="cellIs" dxfId="790" priority="1" operator="greaterThan">
      <formula>0.1</formula>
    </cfRule>
  </conditionalFormatting>
  <dataValidations count="12">
    <dataValidation type="whole" operator="equal" allowBlank="1" showInputMessage="1" showErrorMessage="1" error="ERROR. NO DEBE DILIGENCIAR ESTAS CELDAS" sqref="L73:L77">
      <formula1>24847145847454800000</formula1>
    </dataValidation>
    <dataValidation operator="equal" allowBlank="1" showInputMessage="1" showErrorMessage="1" error="ERROR. NO DEBE DILIGENCIAR ESTAS CELDAS" sqref="L93:L112 L488:L490"/>
    <dataValidation type="whole" operator="equal" allowBlank="1" showInputMessage="1" showErrorMessage="1" error="ERROR. NO DEBE DILIGENCIAR ESTAS CELDAS" sqref="J300:J429 J431:J670 J269:J298 C13:F670 J13:J267 K13:K670 M13:M670 L78:L92 L13:L72 L113:L487 L491:L670">
      <formula1>11111111111111100000</formula1>
    </dataValidation>
    <dataValidation type="whole" allowBlank="1" showInputMessage="1" showErrorMessage="1" error="ERROR. NO DEBE DILIGENCIAR ESTA CELDA" sqref="J9:O9">
      <formula1>244444444</formula1>
      <formula2>333333333333333</formula2>
    </dataValidation>
    <dataValidation type="whole" operator="equal" allowBlank="1" showInputMessage="1" showErrorMessage="1" errorTitle="ATENCIÓN!" error="No se pueden modificar datos aquí" sqref="U7:AG10">
      <formula1>578457854578547000</formula1>
    </dataValidation>
    <dataValidation type="whole" operator="greaterThanOrEqual" allowBlank="1" showInputMessage="1" showErrorMessage="1" error="ERROR. NO DEBE DILIGENCIAR VALOR EN ESTA CELDA_x000a_" sqref="N430">
      <formula1>10000000000000</formula1>
    </dataValidation>
    <dataValidation type="whole" operator="greaterThanOrEqual" allowBlank="1" showInputMessage="1" showErrorMessage="1" error="ERROR. NO DEBE DILIGENCIAR VALOR EN ESTA CELDA_x000a_" sqref="N299">
      <formula1>1000000000000</formula1>
    </dataValidation>
    <dataValidation type="whole" operator="greaterThanOrEqual" allowBlank="1" showInputMessage="1" showErrorMessage="1" error="ERROR. NO DEBE DILIGENCIAR VALOR EN ESTA CELDA_x000a_" sqref="N268">
      <formula1>100000000000000000</formula1>
    </dataValidation>
    <dataValidation type="whole" allowBlank="1" showInputMessage="1" showErrorMessage="1" error="ERROR. VALOR NO PERMITIDO_x000a_" sqref="N13 N300:N429 N269:N298 N18 N163:N267 N23:N153 N158 N431:N670">
      <formula1>0</formula1>
      <formula2>100</formula2>
    </dataValidation>
    <dataValidation type="whole" operator="equal" allowBlank="1" showInputMessage="1" showErrorMessage="1" errorTitle="ATENCIÓN!" error="No se pueden modificar datos aquí" sqref="C687:C688">
      <formula1>54785478845785</formula1>
    </dataValidation>
    <dataValidation type="whole" operator="equal" allowBlank="1" showInputMessage="1" showErrorMessage="1" errorTitle="ATENCIÓN!" error="No se pueden modificar datos aquí" sqref="A674:B689 C689 C674:C686 J674:XFD689 E674:F689">
      <formula1>54784458474578500000</formula1>
    </dataValidation>
    <dataValidation type="whole" operator="equal" allowBlank="1" showInputMessage="1" showErrorMessage="1" errorTitle="ATENCIÓN!" error="No se pueden modificar datos aquí" sqref="A671:C673 U672:AG673 AH671:XFD673 J671:T673 E671:F673">
      <formula1>574874578547458000</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16" workbookViewId="0">
      <selection activeCell="E16" sqref="E16:E23"/>
    </sheetView>
  </sheetViews>
  <sheetFormatPr baseColWidth="10" defaultColWidth="0" defaultRowHeight="14.25" customHeight="1" zeroHeight="1" x14ac:dyDescent="0.25"/>
  <cols>
    <col min="1" max="1" width="1.7109375" style="1" customWidth="1"/>
    <col min="2" max="2" width="1.28515625" style="1" customWidth="1"/>
    <col min="3" max="3" width="23.7109375" style="1" customWidth="1"/>
    <col min="4" max="4" width="19.28515625" style="1" customWidth="1"/>
    <col min="5" max="5" width="26.42578125" style="1" customWidth="1"/>
    <col min="6" max="6" width="19" style="1" customWidth="1"/>
    <col min="7" max="7" width="60.7109375" style="1" customWidth="1"/>
    <col min="8" max="8" width="17.7109375" style="1" customWidth="1"/>
    <col min="9" max="9" width="28.42578125" style="1" customWidth="1"/>
    <col min="10" max="10" width="2.28515625" style="1" customWidth="1"/>
    <col min="11" max="12" width="11.42578125" style="1" customWidth="1"/>
    <col min="13" max="13" width="6.7109375" style="1" customWidth="1"/>
    <col min="14" max="16" width="0" style="1" hidden="1" customWidth="1"/>
    <col min="17" max="16384" width="11.42578125" style="1" hidden="1"/>
  </cols>
  <sheetData>
    <row r="1" spans="2:14" ht="6" customHeight="1" thickBot="1" x14ac:dyDescent="0.3">
      <c r="C1" s="2"/>
      <c r="G1" s="1" t="s">
        <v>0</v>
      </c>
    </row>
    <row r="2" spans="2:14" ht="112.5" customHeight="1" x14ac:dyDescent="0.25">
      <c r="B2" s="175"/>
      <c r="C2" s="176"/>
      <c r="D2" s="177"/>
      <c r="E2" s="177"/>
      <c r="F2" s="177"/>
      <c r="G2" s="177"/>
      <c r="H2" s="177"/>
      <c r="I2" s="177"/>
      <c r="J2" s="179"/>
    </row>
    <row r="3" spans="2:14" ht="27" x14ac:dyDescent="0.25">
      <c r="B3" s="180"/>
      <c r="C3" s="1155" t="s">
        <v>1476</v>
      </c>
      <c r="D3" s="1155"/>
      <c r="E3" s="1155"/>
      <c r="F3" s="1155"/>
      <c r="G3" s="1155"/>
      <c r="H3" s="1155"/>
      <c r="I3" s="1155"/>
      <c r="J3" s="181"/>
      <c r="K3" s="9"/>
      <c r="L3" s="9"/>
      <c r="M3" s="9"/>
      <c r="N3" s="9"/>
    </row>
    <row r="4" spans="2:14" ht="6" customHeight="1" thickBot="1" x14ac:dyDescent="0.3">
      <c r="B4" s="180"/>
      <c r="C4" s="10"/>
      <c r="D4" s="11"/>
      <c r="E4" s="11"/>
      <c r="F4" s="11"/>
      <c r="G4" s="11"/>
      <c r="H4" s="11"/>
      <c r="I4" s="11"/>
      <c r="J4" s="183"/>
    </row>
    <row r="5" spans="2:14" ht="27.75" customHeight="1" x14ac:dyDescent="0.25">
      <c r="B5" s="180"/>
      <c r="C5" s="924" t="s">
        <v>2</v>
      </c>
      <c r="D5" s="925"/>
      <c r="E5" s="925"/>
      <c r="F5" s="925"/>
      <c r="G5" s="927" t="s">
        <v>3</v>
      </c>
      <c r="H5" s="928"/>
      <c r="I5" s="929"/>
      <c r="J5" s="183"/>
    </row>
    <row r="6" spans="2:14" ht="28.5" customHeight="1" thickBot="1" x14ac:dyDescent="0.3">
      <c r="B6" s="180"/>
      <c r="C6" s="930" t="s">
        <v>1025</v>
      </c>
      <c r="D6" s="931"/>
      <c r="E6" s="931"/>
      <c r="F6" s="931"/>
      <c r="G6" s="933">
        <f>IF(SUM(H10:H39)=0,"",AVERAGE(H10:H39))</f>
        <v>97.666666666666671</v>
      </c>
      <c r="H6" s="934"/>
      <c r="I6" s="935"/>
      <c r="J6" s="183"/>
    </row>
    <row r="7" spans="2:14" ht="9.75" customHeight="1" x14ac:dyDescent="0.25">
      <c r="B7" s="180"/>
      <c r="C7" s="10"/>
      <c r="D7" s="11"/>
      <c r="E7" s="11"/>
      <c r="F7" s="11"/>
      <c r="G7" s="11"/>
      <c r="H7" s="11"/>
      <c r="I7" s="11"/>
      <c r="J7" s="183"/>
    </row>
    <row r="8" spans="2:14" ht="26.1" customHeight="1" x14ac:dyDescent="0.25">
      <c r="B8" s="180"/>
      <c r="C8" s="1153" t="s">
        <v>4</v>
      </c>
      <c r="D8" s="1153" t="s">
        <v>966</v>
      </c>
      <c r="E8" s="1153" t="s">
        <v>968</v>
      </c>
      <c r="F8" s="1153" t="s">
        <v>966</v>
      </c>
      <c r="G8" s="1153" t="s">
        <v>7</v>
      </c>
      <c r="H8" s="1153" t="s">
        <v>8</v>
      </c>
      <c r="I8" s="1162" t="s">
        <v>9</v>
      </c>
      <c r="J8" s="183"/>
      <c r="K8" s="13"/>
    </row>
    <row r="9" spans="2:14" ht="42.95" customHeight="1" x14ac:dyDescent="0.25">
      <c r="B9" s="180"/>
      <c r="C9" s="1174"/>
      <c r="D9" s="1154"/>
      <c r="E9" s="1174"/>
      <c r="F9" s="1154"/>
      <c r="G9" s="1154"/>
      <c r="H9" s="1154"/>
      <c r="I9" s="1163"/>
      <c r="J9" s="183"/>
      <c r="K9" s="13"/>
    </row>
    <row r="10" spans="2:14" ht="45" customHeight="1" x14ac:dyDescent="0.25">
      <c r="B10" s="180"/>
      <c r="C10" s="1164" t="s">
        <v>1477</v>
      </c>
      <c r="D10" s="1167">
        <f>IF(SUM(H10:H39)=0,"",AVERAGE(H10:H39))</f>
        <v>97.666666666666671</v>
      </c>
      <c r="E10" s="1156" t="s">
        <v>1478</v>
      </c>
      <c r="F10" s="1159">
        <f>IF(SUM(H10:H15)=0,"",AVERAGE(H10:H15))</f>
        <v>98.333333333333329</v>
      </c>
      <c r="G10" s="411" t="s">
        <v>1479</v>
      </c>
      <c r="H10" s="412">
        <v>100</v>
      </c>
      <c r="I10" s="413"/>
      <c r="J10" s="183"/>
      <c r="K10" s="13"/>
    </row>
    <row r="11" spans="2:14" ht="45" customHeight="1" x14ac:dyDescent="0.25">
      <c r="B11" s="180"/>
      <c r="C11" s="1165"/>
      <c r="D11" s="1168"/>
      <c r="E11" s="1157"/>
      <c r="F11" s="1160"/>
      <c r="G11" s="414" t="s">
        <v>1480</v>
      </c>
      <c r="H11" s="412">
        <v>100</v>
      </c>
      <c r="I11" s="415"/>
      <c r="J11" s="183"/>
      <c r="K11" s="13"/>
      <c r="L11" s="188" t="s">
        <v>14</v>
      </c>
    </row>
    <row r="12" spans="2:14" ht="45" customHeight="1" x14ac:dyDescent="0.25">
      <c r="B12" s="180"/>
      <c r="C12" s="1165"/>
      <c r="D12" s="1168"/>
      <c r="E12" s="1157"/>
      <c r="F12" s="1160"/>
      <c r="G12" s="414" t="s">
        <v>1481</v>
      </c>
      <c r="H12" s="412">
        <v>100</v>
      </c>
      <c r="I12" s="415"/>
      <c r="J12" s="183"/>
      <c r="K12" s="13"/>
    </row>
    <row r="13" spans="2:14" ht="45" customHeight="1" x14ac:dyDescent="0.25">
      <c r="B13" s="180"/>
      <c r="C13" s="1165"/>
      <c r="D13" s="1168"/>
      <c r="E13" s="1157"/>
      <c r="F13" s="1160"/>
      <c r="G13" s="414" t="s">
        <v>1482</v>
      </c>
      <c r="H13" s="412">
        <v>90</v>
      </c>
      <c r="I13" s="415"/>
      <c r="J13" s="183"/>
      <c r="K13" s="13"/>
      <c r="L13" s="188"/>
    </row>
    <row r="14" spans="2:14" ht="45" customHeight="1" x14ac:dyDescent="0.25">
      <c r="B14" s="180"/>
      <c r="C14" s="1165"/>
      <c r="D14" s="1168"/>
      <c r="E14" s="1157"/>
      <c r="F14" s="1160"/>
      <c r="G14" s="414" t="s">
        <v>1483</v>
      </c>
      <c r="H14" s="412">
        <v>100</v>
      </c>
      <c r="I14" s="415"/>
      <c r="J14" s="183"/>
      <c r="K14" s="13"/>
      <c r="L14" s="188" t="s">
        <v>17</v>
      </c>
    </row>
    <row r="15" spans="2:14" ht="45" customHeight="1" x14ac:dyDescent="0.25">
      <c r="B15" s="180"/>
      <c r="C15" s="1165"/>
      <c r="D15" s="1168"/>
      <c r="E15" s="1170"/>
      <c r="F15" s="1171"/>
      <c r="G15" s="416" t="s">
        <v>1484</v>
      </c>
      <c r="H15" s="412">
        <v>100</v>
      </c>
      <c r="I15" s="417"/>
      <c r="J15" s="183"/>
      <c r="K15" s="13"/>
    </row>
    <row r="16" spans="2:14" ht="84.75" customHeight="1" x14ac:dyDescent="0.25">
      <c r="B16" s="180"/>
      <c r="C16" s="1165"/>
      <c r="D16" s="1168"/>
      <c r="E16" s="1172" t="s">
        <v>1485</v>
      </c>
      <c r="F16" s="1173">
        <f>IF(SUM(H16:H23)=0,"",AVERAGE(H16:H23))</f>
        <v>100</v>
      </c>
      <c r="G16" s="418" t="s">
        <v>1486</v>
      </c>
      <c r="H16" s="412">
        <v>100</v>
      </c>
      <c r="I16" s="419"/>
      <c r="J16" s="183"/>
    </row>
    <row r="17" spans="2:10" ht="45" customHeight="1" x14ac:dyDescent="0.25">
      <c r="B17" s="180"/>
      <c r="C17" s="1165"/>
      <c r="D17" s="1168"/>
      <c r="E17" s="1157"/>
      <c r="F17" s="1160"/>
      <c r="G17" s="414" t="s">
        <v>1487</v>
      </c>
      <c r="H17" s="412">
        <v>100</v>
      </c>
      <c r="I17" s="415"/>
      <c r="J17" s="183"/>
    </row>
    <row r="18" spans="2:10" ht="45" customHeight="1" x14ac:dyDescent="0.25">
      <c r="B18" s="180"/>
      <c r="C18" s="1165"/>
      <c r="D18" s="1168"/>
      <c r="E18" s="1157"/>
      <c r="F18" s="1160"/>
      <c r="G18" s="414" t="s">
        <v>1488</v>
      </c>
      <c r="H18" s="412">
        <v>100</v>
      </c>
      <c r="I18" s="415"/>
      <c r="J18" s="183"/>
    </row>
    <row r="19" spans="2:10" ht="45" customHeight="1" x14ac:dyDescent="0.25">
      <c r="B19" s="180"/>
      <c r="C19" s="1165"/>
      <c r="D19" s="1168"/>
      <c r="E19" s="1157"/>
      <c r="F19" s="1160"/>
      <c r="G19" s="414" t="s">
        <v>1489</v>
      </c>
      <c r="H19" s="412">
        <v>100</v>
      </c>
      <c r="I19" s="415"/>
      <c r="J19" s="183"/>
    </row>
    <row r="20" spans="2:10" ht="45" customHeight="1" x14ac:dyDescent="0.25">
      <c r="B20" s="180"/>
      <c r="C20" s="1165"/>
      <c r="D20" s="1168"/>
      <c r="E20" s="1157"/>
      <c r="F20" s="1160"/>
      <c r="G20" s="414" t="s">
        <v>1490</v>
      </c>
      <c r="H20" s="412">
        <v>100</v>
      </c>
      <c r="I20" s="415"/>
      <c r="J20" s="183"/>
    </row>
    <row r="21" spans="2:10" ht="45" customHeight="1" x14ac:dyDescent="0.25">
      <c r="B21" s="180"/>
      <c r="C21" s="1165"/>
      <c r="D21" s="1168"/>
      <c r="E21" s="1157"/>
      <c r="F21" s="1160"/>
      <c r="G21" s="414" t="s">
        <v>1491</v>
      </c>
      <c r="H21" s="412">
        <v>100</v>
      </c>
      <c r="I21" s="415"/>
      <c r="J21" s="183"/>
    </row>
    <row r="22" spans="2:10" ht="45" customHeight="1" x14ac:dyDescent="0.25">
      <c r="B22" s="180"/>
      <c r="C22" s="1165"/>
      <c r="D22" s="1168"/>
      <c r="E22" s="1157"/>
      <c r="F22" s="1160"/>
      <c r="G22" s="414" t="s">
        <v>1492</v>
      </c>
      <c r="H22" s="412">
        <v>100</v>
      </c>
      <c r="I22" s="415"/>
      <c r="J22" s="183"/>
    </row>
    <row r="23" spans="2:10" ht="45" customHeight="1" x14ac:dyDescent="0.25">
      <c r="B23" s="180"/>
      <c r="C23" s="1165"/>
      <c r="D23" s="1168"/>
      <c r="E23" s="1158"/>
      <c r="F23" s="1161"/>
      <c r="G23" s="420" t="s">
        <v>1493</v>
      </c>
      <c r="H23" s="412">
        <v>100</v>
      </c>
      <c r="I23" s="421"/>
      <c r="J23" s="183"/>
    </row>
    <row r="24" spans="2:10" ht="45" customHeight="1" x14ac:dyDescent="0.25">
      <c r="B24" s="180"/>
      <c r="C24" s="1165"/>
      <c r="D24" s="1168"/>
      <c r="E24" s="1172" t="s">
        <v>1494</v>
      </c>
      <c r="F24" s="1173">
        <f>IF(SUM(H24:H33)=0,"",AVERAGE(H24:H33))</f>
        <v>96</v>
      </c>
      <c r="G24" s="418" t="s">
        <v>1495</v>
      </c>
      <c r="H24" s="412">
        <v>100</v>
      </c>
      <c r="I24" s="419"/>
      <c r="J24" s="183"/>
    </row>
    <row r="25" spans="2:10" ht="45" customHeight="1" x14ac:dyDescent="0.25">
      <c r="B25" s="180"/>
      <c r="C25" s="1165"/>
      <c r="D25" s="1168"/>
      <c r="E25" s="1157"/>
      <c r="F25" s="1160"/>
      <c r="G25" s="414" t="s">
        <v>1496</v>
      </c>
      <c r="H25" s="412">
        <v>90</v>
      </c>
      <c r="I25" s="415"/>
      <c r="J25" s="183"/>
    </row>
    <row r="26" spans="2:10" ht="45" customHeight="1" x14ac:dyDescent="0.25">
      <c r="B26" s="180"/>
      <c r="C26" s="1165"/>
      <c r="D26" s="1168"/>
      <c r="E26" s="1157"/>
      <c r="F26" s="1160"/>
      <c r="G26" s="414" t="s">
        <v>1497</v>
      </c>
      <c r="H26" s="412">
        <v>90</v>
      </c>
      <c r="I26" s="415"/>
      <c r="J26" s="183"/>
    </row>
    <row r="27" spans="2:10" ht="45" customHeight="1" thickBot="1" x14ac:dyDescent="0.3">
      <c r="B27" s="202"/>
      <c r="C27" s="1165"/>
      <c r="D27" s="1168"/>
      <c r="E27" s="1157"/>
      <c r="F27" s="1160"/>
      <c r="G27" s="414" t="s">
        <v>1498</v>
      </c>
      <c r="H27" s="412">
        <v>100</v>
      </c>
      <c r="I27" s="415"/>
      <c r="J27" s="422"/>
    </row>
    <row r="28" spans="2:10" ht="45" customHeight="1" x14ac:dyDescent="0.25">
      <c r="B28" s="180"/>
      <c r="C28" s="1165"/>
      <c r="D28" s="1168"/>
      <c r="E28" s="1157"/>
      <c r="F28" s="1160"/>
      <c r="G28" s="414" t="s">
        <v>1499</v>
      </c>
      <c r="H28" s="412">
        <v>100</v>
      </c>
      <c r="I28" s="415"/>
      <c r="J28" s="422"/>
    </row>
    <row r="29" spans="2:10" ht="45" customHeight="1" x14ac:dyDescent="0.25">
      <c r="B29" s="180"/>
      <c r="C29" s="1165"/>
      <c r="D29" s="1168"/>
      <c r="E29" s="1157"/>
      <c r="F29" s="1160"/>
      <c r="G29" s="414" t="s">
        <v>1500</v>
      </c>
      <c r="H29" s="412">
        <v>100</v>
      </c>
      <c r="I29" s="415"/>
      <c r="J29" s="183"/>
    </row>
    <row r="30" spans="2:10" ht="45" customHeight="1" x14ac:dyDescent="0.25">
      <c r="B30" s="180"/>
      <c r="C30" s="1165"/>
      <c r="D30" s="1168"/>
      <c r="E30" s="1157"/>
      <c r="F30" s="1160"/>
      <c r="G30" s="414" t="s">
        <v>1501</v>
      </c>
      <c r="H30" s="412">
        <v>100</v>
      </c>
      <c r="I30" s="415"/>
      <c r="J30" s="183"/>
    </row>
    <row r="31" spans="2:10" ht="45" customHeight="1" x14ac:dyDescent="0.25">
      <c r="B31" s="180"/>
      <c r="C31" s="1165"/>
      <c r="D31" s="1168"/>
      <c r="E31" s="1157"/>
      <c r="F31" s="1160"/>
      <c r="G31" s="414" t="s">
        <v>1502</v>
      </c>
      <c r="H31" s="412">
        <v>100</v>
      </c>
      <c r="I31" s="415"/>
      <c r="J31" s="183"/>
    </row>
    <row r="32" spans="2:10" ht="45" customHeight="1" x14ac:dyDescent="0.25">
      <c r="B32" s="180"/>
      <c r="C32" s="1165"/>
      <c r="D32" s="1168"/>
      <c r="E32" s="1157"/>
      <c r="F32" s="1160"/>
      <c r="G32" s="414" t="s">
        <v>1503</v>
      </c>
      <c r="H32" s="412">
        <v>90</v>
      </c>
      <c r="I32" s="415"/>
      <c r="J32" s="183"/>
    </row>
    <row r="33" spans="2:10" ht="45" customHeight="1" x14ac:dyDescent="0.25">
      <c r="B33" s="180"/>
      <c r="C33" s="1165"/>
      <c r="D33" s="1168"/>
      <c r="E33" s="1158"/>
      <c r="F33" s="1161"/>
      <c r="G33" s="420" t="s">
        <v>1504</v>
      </c>
      <c r="H33" s="412">
        <v>90</v>
      </c>
      <c r="I33" s="421"/>
      <c r="J33" s="183"/>
    </row>
    <row r="34" spans="2:10" ht="45" customHeight="1" x14ac:dyDescent="0.25">
      <c r="B34" s="180"/>
      <c r="C34" s="1165"/>
      <c r="D34" s="1168"/>
      <c r="E34" s="1156" t="s">
        <v>1505</v>
      </c>
      <c r="F34" s="1159">
        <f>IF(SUM(H34:H39)=0,"",AVERAGE(H34:H39))</f>
        <v>96.666666666666671</v>
      </c>
      <c r="G34" s="411" t="s">
        <v>1506</v>
      </c>
      <c r="H34" s="412">
        <v>90</v>
      </c>
      <c r="I34" s="413"/>
      <c r="J34" s="183"/>
    </row>
    <row r="35" spans="2:10" ht="45" customHeight="1" x14ac:dyDescent="0.25">
      <c r="B35" s="180"/>
      <c r="C35" s="1165"/>
      <c r="D35" s="1168"/>
      <c r="E35" s="1157"/>
      <c r="F35" s="1160"/>
      <c r="G35" s="414" t="s">
        <v>1507</v>
      </c>
      <c r="H35" s="412">
        <v>100</v>
      </c>
      <c r="I35" s="415"/>
      <c r="J35" s="183"/>
    </row>
    <row r="36" spans="2:10" ht="45" customHeight="1" x14ac:dyDescent="0.25">
      <c r="B36" s="180"/>
      <c r="C36" s="1165"/>
      <c r="D36" s="1168"/>
      <c r="E36" s="1157"/>
      <c r="F36" s="1160"/>
      <c r="G36" s="414" t="s">
        <v>1508</v>
      </c>
      <c r="H36" s="412">
        <v>90</v>
      </c>
      <c r="I36" s="415"/>
      <c r="J36" s="183"/>
    </row>
    <row r="37" spans="2:10" ht="57" customHeight="1" x14ac:dyDescent="0.25">
      <c r="B37" s="180"/>
      <c r="C37" s="1165"/>
      <c r="D37" s="1168"/>
      <c r="E37" s="1157"/>
      <c r="F37" s="1160"/>
      <c r="G37" s="414" t="s">
        <v>1509</v>
      </c>
      <c r="H37" s="412">
        <v>100</v>
      </c>
      <c r="I37" s="415"/>
      <c r="J37" s="183"/>
    </row>
    <row r="38" spans="2:10" ht="45" customHeight="1" x14ac:dyDescent="0.25">
      <c r="B38" s="180"/>
      <c r="C38" s="1165"/>
      <c r="D38" s="1168"/>
      <c r="E38" s="1157"/>
      <c r="F38" s="1160"/>
      <c r="G38" s="414" t="s">
        <v>1510</v>
      </c>
      <c r="H38" s="412">
        <v>100</v>
      </c>
      <c r="I38" s="415"/>
      <c r="J38" s="183"/>
    </row>
    <row r="39" spans="2:10" ht="45" customHeight="1" x14ac:dyDescent="0.25">
      <c r="B39" s="180"/>
      <c r="C39" s="1166"/>
      <c r="D39" s="1169"/>
      <c r="E39" s="1158"/>
      <c r="F39" s="1161"/>
      <c r="G39" s="420" t="s">
        <v>1511</v>
      </c>
      <c r="H39" s="412">
        <v>100</v>
      </c>
      <c r="I39" s="421"/>
      <c r="J39" s="183"/>
    </row>
    <row r="40" spans="2:10" ht="9" customHeight="1" thickBot="1" x14ac:dyDescent="0.3">
      <c r="B40" s="202"/>
      <c r="C40" s="207"/>
      <c r="D40" s="207"/>
      <c r="E40" s="207"/>
      <c r="F40" s="207"/>
      <c r="G40" s="207"/>
      <c r="H40" s="207"/>
      <c r="I40" s="207"/>
      <c r="J40" s="203"/>
    </row>
    <row r="41" spans="2:10" x14ac:dyDescent="0.25"/>
    <row r="42" spans="2:10" x14ac:dyDescent="0.25"/>
    <row r="43" spans="2:10" x14ac:dyDescent="0.25"/>
    <row r="44" spans="2:10" x14ac:dyDescent="0.25">
      <c r="G44" s="11"/>
    </row>
    <row r="45" spans="2:10" x14ac:dyDescent="0.25"/>
    <row r="46" spans="2:10" x14ac:dyDescent="0.25"/>
    <row r="47" spans="2:10" x14ac:dyDescent="0.25"/>
    <row r="48" spans="2:10" x14ac:dyDescent="0.25"/>
    <row r="49" spans="5:6" ht="15" customHeight="1" x14ac:dyDescent="0.25"/>
    <row r="50" spans="5:6" x14ac:dyDescent="0.25"/>
    <row r="51" spans="5:6" x14ac:dyDescent="0.25"/>
    <row r="52" spans="5:6" x14ac:dyDescent="0.25"/>
    <row r="53" spans="5:6" x14ac:dyDescent="0.25"/>
    <row r="54" spans="5:6" x14ac:dyDescent="0.25"/>
    <row r="55" spans="5:6" x14ac:dyDescent="0.25"/>
    <row r="56" spans="5:6" ht="15" thickBot="1" x14ac:dyDescent="0.3">
      <c r="E56" s="207"/>
      <c r="F56" s="207"/>
    </row>
  </sheetData>
  <protectedRanges>
    <protectedRange sqref="H10:I39" name="Simulado"/>
    <protectedRange sqref="F34:F37 F10:F28" name="Actual_3"/>
  </protectedRanges>
  <mergeCells count="22">
    <mergeCell ref="E34:E39"/>
    <mergeCell ref="F34:F39"/>
    <mergeCell ref="H8:H9"/>
    <mergeCell ref="I8:I9"/>
    <mergeCell ref="C10:C39"/>
    <mergeCell ref="D10:D39"/>
    <mergeCell ref="E10:E15"/>
    <mergeCell ref="F10:F15"/>
    <mergeCell ref="E16:E23"/>
    <mergeCell ref="F16:F23"/>
    <mergeCell ref="E24:E33"/>
    <mergeCell ref="F24:F33"/>
    <mergeCell ref="C8:C9"/>
    <mergeCell ref="D8:D9"/>
    <mergeCell ref="E8:E9"/>
    <mergeCell ref="F8:F9"/>
    <mergeCell ref="G8:G9"/>
    <mergeCell ref="C3:I3"/>
    <mergeCell ref="C5:F5"/>
    <mergeCell ref="G5:I5"/>
    <mergeCell ref="C6:F6"/>
    <mergeCell ref="G6:I6"/>
  </mergeCells>
  <conditionalFormatting sqref="G6:I6">
    <cfRule type="cellIs" dxfId="539" priority="11" operator="between">
      <formula>80.5</formula>
      <formula>100</formula>
    </cfRule>
    <cfRule type="cellIs" dxfId="538" priority="12" operator="between">
      <formula>60.5</formula>
      <formula>80.4</formula>
    </cfRule>
    <cfRule type="cellIs" dxfId="537" priority="13" operator="between">
      <formula>40.5</formula>
      <formula>60.4</formula>
    </cfRule>
    <cfRule type="cellIs" dxfId="536" priority="14" operator="between">
      <formula>20.5</formula>
      <formula>40.4</formula>
    </cfRule>
    <cfRule type="cellIs" dxfId="535" priority="15" operator="between">
      <formula>0.1</formula>
      <formula>20.4</formula>
    </cfRule>
  </conditionalFormatting>
  <conditionalFormatting sqref="D10">
    <cfRule type="cellIs" dxfId="534" priority="6" operator="between">
      <formula>80.5</formula>
      <formula>100</formula>
    </cfRule>
    <cfRule type="cellIs" dxfId="533" priority="7" operator="between">
      <formula>60.4</formula>
      <formula>80.5</formula>
    </cfRule>
    <cfRule type="cellIs" dxfId="532" priority="8" operator="between">
      <formula>40.4</formula>
      <formula>60.5</formula>
    </cfRule>
    <cfRule type="cellIs" dxfId="531" priority="9" operator="between">
      <formula>20.5</formula>
      <formula>40.4</formula>
    </cfRule>
    <cfRule type="cellIs" dxfId="530" priority="10" operator="between">
      <formula>0.1</formula>
      <formula>20.4</formula>
    </cfRule>
  </conditionalFormatting>
  <conditionalFormatting sqref="H10:H39">
    <cfRule type="cellIs" dxfId="529" priority="16" operator="between">
      <formula>81</formula>
      <formula>100</formula>
    </cfRule>
    <cfRule type="cellIs" dxfId="528" priority="17" operator="between">
      <formula>61</formula>
      <formula>80</formula>
    </cfRule>
    <cfRule type="cellIs" dxfId="527" priority="18" operator="between">
      <formula>41</formula>
      <formula>60</formula>
    </cfRule>
    <cfRule type="cellIs" dxfId="526" priority="19" operator="between">
      <formula>21</formula>
      <formula>40</formula>
    </cfRule>
    <cfRule type="cellIs" dxfId="525" priority="20" operator="between">
      <formula>1</formula>
      <formula>20</formula>
    </cfRule>
  </conditionalFormatting>
  <conditionalFormatting sqref="F10:F39">
    <cfRule type="cellIs" dxfId="524" priority="1" operator="between">
      <formula>80.5</formula>
      <formula>100</formula>
    </cfRule>
    <cfRule type="cellIs" dxfId="523" priority="2" operator="between">
      <formula>60.5</formula>
      <formula>80.4</formula>
    </cfRule>
    <cfRule type="cellIs" dxfId="522" priority="3" operator="between">
      <formula>40.5</formula>
      <formula>60.4</formula>
    </cfRule>
    <cfRule type="cellIs" dxfId="521" priority="4" operator="between">
      <formula>20.5</formula>
      <formula>40.4</formula>
    </cfRule>
    <cfRule type="cellIs" dxfId="520" priority="5" operator="between">
      <formula>0.1</formula>
      <formula>20.4</formula>
    </cfRule>
  </conditionalFormatting>
  <dataValidations count="5">
    <dataValidation type="whole" operator="equal" allowBlank="1" showInputMessage="1" showErrorMessage="1" error="ERROR. NO DEBE DILIGENCIAR ESTAS CELDAS" sqref="D10:D39">
      <formula1>9999999999999</formula1>
    </dataValidation>
    <dataValidation type="whole" operator="equal" allowBlank="1" showInputMessage="1" showErrorMessage="1" error="ERROR. NO DEBE DILIGENCIAR ESTAS CELDAS" sqref="F10:F39">
      <formula1>999999999999998</formula1>
    </dataValidation>
    <dataValidation type="whole" allowBlank="1" showInputMessage="1" showErrorMessage="1" error="ERROR. DATO NO PERMITIDO" sqref="H10:H39">
      <formula1>0</formula1>
      <formula2>100</formula2>
    </dataValidation>
    <dataValidation type="whole" operator="equal" allowBlank="1" showInputMessage="1" showErrorMessage="1" error="ERROR. NO DEBE DILIGENCIAR ESTA CELDA" sqref="G6:I6">
      <formula1>9999999999999990</formula1>
    </dataValidation>
    <dataValidation type="whole" operator="equal" allowBlank="1" showInputMessage="1" showErrorMessage="1" errorTitle="ATENCIÓN!" error="No se pueden modificar datos aquí" sqref="C5 J3:N3">
      <formula1>578457854578547000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zoomScale="70" zoomScaleNormal="70" workbookViewId="0">
      <selection activeCell="G3" sqref="G3"/>
    </sheetView>
  </sheetViews>
  <sheetFormatPr baseColWidth="10" defaultColWidth="0" defaultRowHeight="14.25" x14ac:dyDescent="0.25"/>
  <cols>
    <col min="1" max="1" width="1.7109375" style="1" customWidth="1"/>
    <col min="2" max="2" width="1.28515625" style="1" customWidth="1"/>
    <col min="3" max="3" width="23.7109375" style="1" customWidth="1"/>
    <col min="4" max="4" width="18.140625" style="1" customWidth="1"/>
    <col min="5" max="5" width="28.28515625" style="1" customWidth="1"/>
    <col min="6" max="6" width="17.7109375" style="1" customWidth="1"/>
    <col min="7" max="7" width="60.7109375" style="423" customWidth="1"/>
    <col min="8" max="8" width="17.7109375" style="1" customWidth="1"/>
    <col min="9" max="9" width="28.42578125" style="424" customWidth="1"/>
    <col min="10" max="10" width="1.140625" style="1" customWidth="1"/>
    <col min="11" max="11" width="5.5703125" style="1" customWidth="1"/>
    <col min="12" max="12" width="11.42578125" style="1" customWidth="1"/>
    <col min="13" max="13" width="6" style="1" customWidth="1"/>
    <col min="14" max="18" width="0" style="1" hidden="1" customWidth="1"/>
    <col min="19" max="16384" width="11.42578125" style="1" hidden="1"/>
  </cols>
  <sheetData>
    <row r="1" spans="2:14" ht="9" customHeight="1" thickBot="1" x14ac:dyDescent="0.3"/>
    <row r="2" spans="2:14" ht="102" customHeight="1" x14ac:dyDescent="0.25">
      <c r="B2" s="276"/>
      <c r="C2" s="278"/>
      <c r="D2" s="278"/>
      <c r="E2" s="278"/>
      <c r="F2" s="278"/>
      <c r="G2" s="425"/>
      <c r="H2" s="278"/>
      <c r="I2" s="426"/>
      <c r="J2" s="279"/>
    </row>
    <row r="3" spans="2:14" ht="13.5" customHeight="1" x14ac:dyDescent="0.25">
      <c r="B3" s="280"/>
      <c r="C3" s="10"/>
      <c r="D3" s="11"/>
      <c r="E3" s="11"/>
      <c r="F3" s="11"/>
      <c r="G3" s="427"/>
      <c r="H3" s="11"/>
      <c r="I3" s="428"/>
      <c r="J3" s="281"/>
    </row>
    <row r="4" spans="2:14" ht="27" x14ac:dyDescent="0.25">
      <c r="B4" s="7"/>
      <c r="C4" s="1155" t="s">
        <v>1512</v>
      </c>
      <c r="D4" s="1155"/>
      <c r="E4" s="1155"/>
      <c r="F4" s="1155"/>
      <c r="G4" s="1155"/>
      <c r="H4" s="1155"/>
      <c r="I4" s="1155"/>
      <c r="J4" s="8"/>
      <c r="K4" s="9"/>
      <c r="L4" s="9"/>
      <c r="M4" s="9"/>
      <c r="N4" s="9"/>
    </row>
    <row r="5" spans="2:14" ht="9.75" customHeight="1" thickBot="1" x14ac:dyDescent="0.3">
      <c r="B5" s="7"/>
      <c r="C5" s="10"/>
      <c r="D5" s="11"/>
      <c r="E5" s="11"/>
      <c r="F5" s="11"/>
      <c r="G5" s="427"/>
      <c r="H5" s="11"/>
      <c r="I5" s="428"/>
      <c r="J5" s="12"/>
    </row>
    <row r="6" spans="2:14" ht="23.25" x14ac:dyDescent="0.25">
      <c r="B6" s="7"/>
      <c r="C6" s="924" t="s">
        <v>2</v>
      </c>
      <c r="D6" s="925"/>
      <c r="E6" s="925"/>
      <c r="F6" s="925"/>
      <c r="G6" s="927" t="s">
        <v>3</v>
      </c>
      <c r="H6" s="928"/>
      <c r="I6" s="929"/>
      <c r="J6" s="12"/>
    </row>
    <row r="7" spans="2:14" ht="24" thickBot="1" x14ac:dyDescent="0.3">
      <c r="B7" s="7"/>
      <c r="C7" s="1175" t="s">
        <v>1655</v>
      </c>
      <c r="D7" s="1176"/>
      <c r="E7" s="1176"/>
      <c r="F7" s="1176"/>
      <c r="G7" s="933">
        <f>IF(SUM(H11:H129)=0,"",AVERAGE(H11:H129))</f>
        <v>94.87394957983193</v>
      </c>
      <c r="H7" s="934"/>
      <c r="I7" s="935"/>
      <c r="J7" s="12"/>
    </row>
    <row r="8" spans="2:14" ht="14.25" customHeight="1" thickBot="1" x14ac:dyDescent="0.3">
      <c r="B8" s="7"/>
      <c r="C8" s="10"/>
      <c r="D8" s="11"/>
      <c r="E8" s="11"/>
      <c r="F8" s="11"/>
      <c r="G8" s="427"/>
      <c r="H8" s="11"/>
      <c r="I8" s="428"/>
      <c r="J8" s="12"/>
    </row>
    <row r="9" spans="2:14" ht="14.25" customHeight="1" x14ac:dyDescent="0.25">
      <c r="B9" s="7"/>
      <c r="C9" s="1189" t="s">
        <v>4</v>
      </c>
      <c r="D9" s="1177" t="s">
        <v>966</v>
      </c>
      <c r="E9" s="1177" t="s">
        <v>968</v>
      </c>
      <c r="F9" s="1177" t="s">
        <v>966</v>
      </c>
      <c r="G9" s="1177" t="s">
        <v>7</v>
      </c>
      <c r="H9" s="1177" t="s">
        <v>8</v>
      </c>
      <c r="I9" s="1179" t="s">
        <v>9</v>
      </c>
      <c r="J9" s="12"/>
      <c r="K9" s="13"/>
    </row>
    <row r="10" spans="2:14" ht="22.5" customHeight="1" thickBot="1" x14ac:dyDescent="0.3">
      <c r="B10" s="7"/>
      <c r="C10" s="1190"/>
      <c r="D10" s="1178"/>
      <c r="E10" s="1191"/>
      <c r="F10" s="1178"/>
      <c r="G10" s="1178"/>
      <c r="H10" s="1178"/>
      <c r="I10" s="1180"/>
      <c r="J10" s="12"/>
      <c r="K10" s="13"/>
    </row>
    <row r="11" spans="2:14" ht="45" customHeight="1" x14ac:dyDescent="0.25">
      <c r="B11" s="7"/>
      <c r="C11" s="1181" t="s">
        <v>1513</v>
      </c>
      <c r="D11" s="1183">
        <f>IF(SUM(H11:H35)=0,"",AVERAGE(H11:H35))</f>
        <v>93.6</v>
      </c>
      <c r="E11" s="1069" t="s">
        <v>1514</v>
      </c>
      <c r="F11" s="1185">
        <f>IF(SUM(H11:H15)=0,"",AVERAGE(H11:H15))</f>
        <v>88</v>
      </c>
      <c r="G11" s="429" t="s">
        <v>1515</v>
      </c>
      <c r="H11" s="430">
        <v>100</v>
      </c>
      <c r="I11" s="431" t="s">
        <v>1516</v>
      </c>
      <c r="J11" s="12"/>
      <c r="K11" s="13"/>
      <c r="L11" s="188"/>
    </row>
    <row r="12" spans="2:14" ht="45" customHeight="1" x14ac:dyDescent="0.25">
      <c r="B12" s="7"/>
      <c r="C12" s="1181"/>
      <c r="D12" s="1183"/>
      <c r="E12" s="1069"/>
      <c r="F12" s="1185"/>
      <c r="G12" s="432" t="s">
        <v>1517</v>
      </c>
      <c r="H12" s="433">
        <v>90</v>
      </c>
      <c r="I12" s="434" t="s">
        <v>1518</v>
      </c>
      <c r="J12" s="12"/>
      <c r="K12" s="13"/>
      <c r="L12" s="188"/>
    </row>
    <row r="13" spans="2:14" ht="53.25" customHeight="1" x14ac:dyDescent="0.25">
      <c r="B13" s="7"/>
      <c r="C13" s="1181"/>
      <c r="D13" s="1183"/>
      <c r="E13" s="1069"/>
      <c r="F13" s="1185"/>
      <c r="G13" s="432" t="s">
        <v>1519</v>
      </c>
      <c r="H13" s="433">
        <v>100</v>
      </c>
      <c r="I13" s="435" t="s">
        <v>1520</v>
      </c>
      <c r="J13" s="12"/>
      <c r="K13" s="13"/>
      <c r="L13" s="188"/>
    </row>
    <row r="14" spans="2:14" ht="45" customHeight="1" x14ac:dyDescent="0.25">
      <c r="B14" s="7"/>
      <c r="C14" s="1181"/>
      <c r="D14" s="1183"/>
      <c r="E14" s="1069"/>
      <c r="F14" s="1185"/>
      <c r="G14" s="432" t="s">
        <v>1521</v>
      </c>
      <c r="H14" s="433">
        <v>70</v>
      </c>
      <c r="I14" s="435" t="s">
        <v>1522</v>
      </c>
      <c r="J14" s="12"/>
      <c r="K14" s="13"/>
    </row>
    <row r="15" spans="2:14" ht="45" customHeight="1" x14ac:dyDescent="0.25">
      <c r="B15" s="7"/>
      <c r="C15" s="1181"/>
      <c r="D15" s="1183"/>
      <c r="E15" s="1075"/>
      <c r="F15" s="1186"/>
      <c r="G15" s="436" t="s">
        <v>1523</v>
      </c>
      <c r="H15" s="437">
        <v>80</v>
      </c>
      <c r="I15" s="435" t="s">
        <v>1524</v>
      </c>
      <c r="J15" s="12"/>
      <c r="K15" s="13"/>
      <c r="L15" s="188"/>
    </row>
    <row r="16" spans="2:14" ht="45" customHeight="1" x14ac:dyDescent="0.25">
      <c r="B16" s="7"/>
      <c r="C16" s="1181"/>
      <c r="D16" s="1183"/>
      <c r="E16" s="1069" t="s">
        <v>1525</v>
      </c>
      <c r="F16" s="1187">
        <f>IF(SUM(H16:H19)=0,"",AVERAGE(H16:H19))</f>
        <v>92.5</v>
      </c>
      <c r="G16" s="429" t="s">
        <v>1526</v>
      </c>
      <c r="H16" s="430">
        <v>100</v>
      </c>
      <c r="I16" s="435" t="s">
        <v>1527</v>
      </c>
      <c r="J16" s="12"/>
      <c r="K16" s="13"/>
    </row>
    <row r="17" spans="2:12" ht="45" customHeight="1" x14ac:dyDescent="0.25">
      <c r="B17" s="7"/>
      <c r="C17" s="1181"/>
      <c r="D17" s="1183"/>
      <c r="E17" s="1069"/>
      <c r="F17" s="1187"/>
      <c r="G17" s="432" t="s">
        <v>1528</v>
      </c>
      <c r="H17" s="433">
        <v>100</v>
      </c>
      <c r="I17" s="435" t="s">
        <v>1529</v>
      </c>
      <c r="J17" s="12"/>
      <c r="K17" s="13"/>
      <c r="L17" s="224"/>
    </row>
    <row r="18" spans="2:12" ht="45" customHeight="1" x14ac:dyDescent="0.25">
      <c r="B18" s="7"/>
      <c r="C18" s="1181"/>
      <c r="D18" s="1183"/>
      <c r="E18" s="1069"/>
      <c r="F18" s="1187"/>
      <c r="G18" s="432" t="s">
        <v>1530</v>
      </c>
      <c r="H18" s="433">
        <v>100</v>
      </c>
      <c r="I18" s="434" t="s">
        <v>1014</v>
      </c>
      <c r="J18" s="12"/>
      <c r="K18" s="13"/>
    </row>
    <row r="19" spans="2:12" ht="45" customHeight="1" x14ac:dyDescent="0.25">
      <c r="B19" s="7"/>
      <c r="C19" s="1181"/>
      <c r="D19" s="1183"/>
      <c r="E19" s="1069"/>
      <c r="F19" s="1187"/>
      <c r="G19" s="438" t="s">
        <v>1531</v>
      </c>
      <c r="H19" s="433">
        <v>70</v>
      </c>
      <c r="I19" s="435" t="s">
        <v>1522</v>
      </c>
      <c r="J19" s="12"/>
      <c r="K19" s="13"/>
    </row>
    <row r="20" spans="2:12" ht="45" customHeight="1" x14ac:dyDescent="0.25">
      <c r="B20" s="7"/>
      <c r="C20" s="1181"/>
      <c r="D20" s="1183"/>
      <c r="E20" s="1087" t="s">
        <v>1532</v>
      </c>
      <c r="F20" s="1188">
        <f>IF(SUM(H20:H24)=0,"",AVERAGE(H20:H24))</f>
        <v>100</v>
      </c>
      <c r="G20" s="439" t="s">
        <v>1533</v>
      </c>
      <c r="H20" s="440">
        <v>100</v>
      </c>
      <c r="I20" s="441"/>
      <c r="J20" s="12"/>
    </row>
    <row r="21" spans="2:12" ht="45" customHeight="1" x14ac:dyDescent="0.25">
      <c r="B21" s="7"/>
      <c r="C21" s="1181"/>
      <c r="D21" s="1183"/>
      <c r="E21" s="1069"/>
      <c r="F21" s="1185"/>
      <c r="G21" s="432" t="s">
        <v>1534</v>
      </c>
      <c r="H21" s="442">
        <v>100</v>
      </c>
      <c r="I21" s="441"/>
      <c r="J21" s="12"/>
    </row>
    <row r="22" spans="2:12" ht="45" customHeight="1" x14ac:dyDescent="0.25">
      <c r="B22" s="7"/>
      <c r="C22" s="1181"/>
      <c r="D22" s="1183"/>
      <c r="E22" s="1069"/>
      <c r="F22" s="1185"/>
      <c r="G22" s="432" t="s">
        <v>1535</v>
      </c>
      <c r="H22" s="442">
        <v>100</v>
      </c>
      <c r="I22" s="441"/>
      <c r="J22" s="12"/>
    </row>
    <row r="23" spans="2:12" ht="45" customHeight="1" x14ac:dyDescent="0.25">
      <c r="B23" s="7"/>
      <c r="C23" s="1181"/>
      <c r="D23" s="1183"/>
      <c r="E23" s="1069"/>
      <c r="F23" s="1185"/>
      <c r="G23" s="432" t="s">
        <v>1536</v>
      </c>
      <c r="H23" s="442">
        <v>100</v>
      </c>
      <c r="I23" s="441"/>
      <c r="J23" s="12"/>
    </row>
    <row r="24" spans="2:12" ht="45" customHeight="1" x14ac:dyDescent="0.25">
      <c r="B24" s="7"/>
      <c r="C24" s="1181"/>
      <c r="D24" s="1183"/>
      <c r="E24" s="1075"/>
      <c r="F24" s="1186"/>
      <c r="G24" s="443" t="s">
        <v>1537</v>
      </c>
      <c r="H24" s="444">
        <v>100</v>
      </c>
      <c r="I24" s="445"/>
      <c r="J24" s="12"/>
    </row>
    <row r="25" spans="2:12" ht="45" customHeight="1" x14ac:dyDescent="0.25">
      <c r="B25" s="7"/>
      <c r="C25" s="1181"/>
      <c r="D25" s="1183"/>
      <c r="E25" s="1069" t="s">
        <v>1538</v>
      </c>
      <c r="F25" s="1185">
        <f>IF(SUM(H25:H30)=0,"",AVERAGE(H25:H30))</f>
        <v>88.333333333333329</v>
      </c>
      <c r="G25" s="429" t="s">
        <v>1539</v>
      </c>
      <c r="H25" s="446">
        <v>100</v>
      </c>
      <c r="I25" s="441"/>
      <c r="J25" s="12"/>
    </row>
    <row r="26" spans="2:12" ht="45" customHeight="1" x14ac:dyDescent="0.25">
      <c r="B26" s="7"/>
      <c r="C26" s="1181"/>
      <c r="D26" s="1183"/>
      <c r="E26" s="1069"/>
      <c r="F26" s="1185"/>
      <c r="G26" s="432" t="s">
        <v>1540</v>
      </c>
      <c r="H26" s="442">
        <v>100</v>
      </c>
      <c r="I26" s="441"/>
      <c r="J26" s="12"/>
    </row>
    <row r="27" spans="2:12" ht="52.5" customHeight="1" x14ac:dyDescent="0.25">
      <c r="B27" s="7"/>
      <c r="C27" s="1181"/>
      <c r="D27" s="1183"/>
      <c r="E27" s="1069"/>
      <c r="F27" s="1185"/>
      <c r="G27" s="432" t="s">
        <v>1541</v>
      </c>
      <c r="H27" s="442">
        <v>70</v>
      </c>
      <c r="I27" s="441"/>
      <c r="J27" s="12"/>
    </row>
    <row r="28" spans="2:12" ht="45" customHeight="1" x14ac:dyDescent="0.25">
      <c r="B28" s="7"/>
      <c r="C28" s="1181"/>
      <c r="D28" s="1183"/>
      <c r="E28" s="1069"/>
      <c r="F28" s="1185"/>
      <c r="G28" s="432" t="s">
        <v>1542</v>
      </c>
      <c r="H28" s="442">
        <v>100</v>
      </c>
      <c r="I28" s="441"/>
      <c r="J28" s="12"/>
    </row>
    <row r="29" spans="2:12" ht="45" customHeight="1" x14ac:dyDescent="0.25">
      <c r="B29" s="7"/>
      <c r="C29" s="1181"/>
      <c r="D29" s="1183"/>
      <c r="E29" s="1069"/>
      <c r="F29" s="1185"/>
      <c r="G29" s="432" t="s">
        <v>1543</v>
      </c>
      <c r="H29" s="442">
        <v>70</v>
      </c>
      <c r="I29" s="441" t="s">
        <v>1544</v>
      </c>
      <c r="J29" s="12"/>
    </row>
    <row r="30" spans="2:12" ht="55.5" customHeight="1" x14ac:dyDescent="0.25">
      <c r="B30" s="7"/>
      <c r="C30" s="1181"/>
      <c r="D30" s="1183"/>
      <c r="E30" s="1069"/>
      <c r="F30" s="1185"/>
      <c r="G30" s="438" t="s">
        <v>1545</v>
      </c>
      <c r="H30" s="447">
        <v>90</v>
      </c>
      <c r="I30" s="448"/>
      <c r="J30" s="12"/>
    </row>
    <row r="31" spans="2:12" ht="80.25" customHeight="1" x14ac:dyDescent="0.25">
      <c r="B31" s="7"/>
      <c r="C31" s="1181"/>
      <c r="D31" s="1183"/>
      <c r="E31" s="1192" t="s">
        <v>1546</v>
      </c>
      <c r="F31" s="1195">
        <f>IF(SUM(H31:H35)=0,"",AVERAGE(H31:H35))</f>
        <v>100</v>
      </c>
      <c r="G31" s="449" t="s">
        <v>1547</v>
      </c>
      <c r="H31" s="440">
        <v>100</v>
      </c>
      <c r="I31" s="441"/>
      <c r="J31" s="12"/>
    </row>
    <row r="32" spans="2:12" ht="45" customHeight="1" x14ac:dyDescent="0.25">
      <c r="B32" s="7"/>
      <c r="C32" s="1181"/>
      <c r="D32" s="1183"/>
      <c r="E32" s="1193"/>
      <c r="F32" s="1196"/>
      <c r="G32" s="450" t="s">
        <v>1548</v>
      </c>
      <c r="H32" s="442">
        <v>100</v>
      </c>
      <c r="I32" s="441"/>
      <c r="J32" s="12"/>
    </row>
    <row r="33" spans="2:10" ht="59.25" customHeight="1" x14ac:dyDescent="0.25">
      <c r="B33" s="7"/>
      <c r="C33" s="1181"/>
      <c r="D33" s="1183"/>
      <c r="E33" s="1193"/>
      <c r="F33" s="1196"/>
      <c r="G33" s="450" t="s">
        <v>1549</v>
      </c>
      <c r="H33" s="442">
        <v>100</v>
      </c>
      <c r="I33" s="441"/>
      <c r="J33" s="12"/>
    </row>
    <row r="34" spans="2:10" ht="45" customHeight="1" x14ac:dyDescent="0.25">
      <c r="B34" s="7"/>
      <c r="C34" s="1181"/>
      <c r="D34" s="1183"/>
      <c r="E34" s="1193"/>
      <c r="F34" s="1196"/>
      <c r="G34" s="450" t="s">
        <v>1550</v>
      </c>
      <c r="H34" s="442">
        <v>100</v>
      </c>
      <c r="I34" s="441"/>
      <c r="J34" s="12"/>
    </row>
    <row r="35" spans="2:10" ht="45" customHeight="1" thickBot="1" x14ac:dyDescent="0.3">
      <c r="B35" s="7"/>
      <c r="C35" s="1182"/>
      <c r="D35" s="1184"/>
      <c r="E35" s="1194"/>
      <c r="F35" s="1197"/>
      <c r="G35" s="451" t="s">
        <v>1551</v>
      </c>
      <c r="H35" s="452">
        <v>100</v>
      </c>
      <c r="I35" s="453"/>
      <c r="J35" s="12"/>
    </row>
    <row r="36" spans="2:10" ht="45" customHeight="1" x14ac:dyDescent="0.25">
      <c r="B36" s="7"/>
      <c r="C36" s="1198" t="s">
        <v>1552</v>
      </c>
      <c r="D36" s="1201">
        <f>IF(SUM(H36:H63)=0,"",AVERAGE(H36:H63))</f>
        <v>94.642857142857139</v>
      </c>
      <c r="E36" s="1063" t="s">
        <v>1553</v>
      </c>
      <c r="F36" s="1204">
        <f>IF(SUM(H36:H40)=0,"",AVERAGE(H36:H40))</f>
        <v>96</v>
      </c>
      <c r="G36" s="454" t="s">
        <v>1554</v>
      </c>
      <c r="H36" s="455">
        <v>100</v>
      </c>
      <c r="I36" s="456"/>
      <c r="J36" s="12"/>
    </row>
    <row r="37" spans="2:10" ht="45" customHeight="1" x14ac:dyDescent="0.25">
      <c r="B37" s="7"/>
      <c r="C37" s="1199"/>
      <c r="D37" s="1202"/>
      <c r="E37" s="1069"/>
      <c r="F37" s="1185"/>
      <c r="G37" s="432" t="s">
        <v>1555</v>
      </c>
      <c r="H37" s="433">
        <v>100</v>
      </c>
      <c r="I37" s="434"/>
      <c r="J37" s="12"/>
    </row>
    <row r="38" spans="2:10" ht="45" customHeight="1" x14ac:dyDescent="0.25">
      <c r="B38" s="7"/>
      <c r="C38" s="1199"/>
      <c r="D38" s="1202"/>
      <c r="E38" s="1069"/>
      <c r="F38" s="1185"/>
      <c r="G38" s="432" t="s">
        <v>1556</v>
      </c>
      <c r="H38" s="433">
        <v>100</v>
      </c>
      <c r="I38" s="434"/>
      <c r="J38" s="12"/>
    </row>
    <row r="39" spans="2:10" ht="45" customHeight="1" x14ac:dyDescent="0.25">
      <c r="B39" s="7"/>
      <c r="C39" s="1199"/>
      <c r="D39" s="1202"/>
      <c r="E39" s="1069"/>
      <c r="F39" s="1185"/>
      <c r="G39" s="432" t="s">
        <v>1557</v>
      </c>
      <c r="H39" s="433">
        <v>80</v>
      </c>
      <c r="I39" s="434"/>
      <c r="J39" s="12"/>
    </row>
    <row r="40" spans="2:10" ht="45" customHeight="1" x14ac:dyDescent="0.25">
      <c r="B40" s="7"/>
      <c r="C40" s="1199"/>
      <c r="D40" s="1202"/>
      <c r="E40" s="1069"/>
      <c r="F40" s="1185"/>
      <c r="G40" s="438" t="s">
        <v>1558</v>
      </c>
      <c r="H40" s="457">
        <v>100</v>
      </c>
      <c r="I40" s="458"/>
      <c r="J40" s="12"/>
    </row>
    <row r="41" spans="2:10" ht="45" customHeight="1" x14ac:dyDescent="0.25">
      <c r="B41" s="7"/>
      <c r="C41" s="1199"/>
      <c r="D41" s="1202"/>
      <c r="E41" s="1205" t="s">
        <v>1525</v>
      </c>
      <c r="F41" s="1207">
        <f>IF(SUM(H41:H45)=0,"",AVERAGE(H41:H45))</f>
        <v>94</v>
      </c>
      <c r="G41" s="459" t="s">
        <v>1559</v>
      </c>
      <c r="H41" s="460">
        <v>100</v>
      </c>
      <c r="I41" s="461"/>
      <c r="J41" s="12"/>
    </row>
    <row r="42" spans="2:10" ht="45" customHeight="1" x14ac:dyDescent="0.25">
      <c r="B42" s="7"/>
      <c r="C42" s="1199"/>
      <c r="D42" s="1202"/>
      <c r="E42" s="1069"/>
      <c r="F42" s="1185"/>
      <c r="G42" s="432" t="s">
        <v>1560</v>
      </c>
      <c r="H42" s="433">
        <v>100</v>
      </c>
      <c r="I42" s="434"/>
      <c r="J42" s="12"/>
    </row>
    <row r="43" spans="2:10" ht="45" customHeight="1" x14ac:dyDescent="0.25">
      <c r="B43" s="7"/>
      <c r="C43" s="1199"/>
      <c r="D43" s="1202"/>
      <c r="E43" s="1069"/>
      <c r="F43" s="1185"/>
      <c r="G43" s="432" t="s">
        <v>1561</v>
      </c>
      <c r="H43" s="433">
        <v>90</v>
      </c>
      <c r="I43" s="434" t="s">
        <v>1518</v>
      </c>
      <c r="J43" s="12"/>
    </row>
    <row r="44" spans="2:10" ht="45" customHeight="1" x14ac:dyDescent="0.25">
      <c r="B44" s="7"/>
      <c r="C44" s="1199"/>
      <c r="D44" s="1202"/>
      <c r="E44" s="1069"/>
      <c r="F44" s="1185"/>
      <c r="G44" s="432" t="s">
        <v>1562</v>
      </c>
      <c r="H44" s="462">
        <v>90</v>
      </c>
      <c r="I44" s="463"/>
      <c r="J44" s="12"/>
    </row>
    <row r="45" spans="2:10" ht="45" customHeight="1" x14ac:dyDescent="0.25">
      <c r="B45" s="7"/>
      <c r="C45" s="1199"/>
      <c r="D45" s="1202"/>
      <c r="E45" s="1206"/>
      <c r="F45" s="1208"/>
      <c r="G45" s="464" t="s">
        <v>1563</v>
      </c>
      <c r="H45" s="465">
        <v>90</v>
      </c>
      <c r="I45" s="463"/>
      <c r="J45" s="12"/>
    </row>
    <row r="46" spans="2:10" ht="45" customHeight="1" x14ac:dyDescent="0.25">
      <c r="B46" s="7"/>
      <c r="C46" s="1199"/>
      <c r="D46" s="1202"/>
      <c r="E46" s="1069" t="s">
        <v>1532</v>
      </c>
      <c r="F46" s="1185">
        <f>IF(SUM(H46:H49)=0,"",AVERAGE(H46:H49))</f>
        <v>92.5</v>
      </c>
      <c r="G46" s="429" t="s">
        <v>1564</v>
      </c>
      <c r="H46" s="446">
        <v>90</v>
      </c>
      <c r="I46" s="466"/>
      <c r="J46" s="12"/>
    </row>
    <row r="47" spans="2:10" ht="45" customHeight="1" x14ac:dyDescent="0.25">
      <c r="B47" s="7"/>
      <c r="C47" s="1199"/>
      <c r="D47" s="1202"/>
      <c r="E47" s="1069"/>
      <c r="F47" s="1185"/>
      <c r="G47" s="432" t="s">
        <v>1565</v>
      </c>
      <c r="H47" s="442">
        <v>100</v>
      </c>
      <c r="I47" s="441"/>
      <c r="J47" s="12"/>
    </row>
    <row r="48" spans="2:10" ht="63" customHeight="1" x14ac:dyDescent="0.25">
      <c r="B48" s="7"/>
      <c r="C48" s="1199"/>
      <c r="D48" s="1202"/>
      <c r="E48" s="1069"/>
      <c r="F48" s="1185"/>
      <c r="G48" s="432" t="s">
        <v>1566</v>
      </c>
      <c r="H48" s="442">
        <v>100</v>
      </c>
      <c r="I48" s="441"/>
      <c r="J48" s="12"/>
    </row>
    <row r="49" spans="2:10" ht="83.25" customHeight="1" x14ac:dyDescent="0.25">
      <c r="B49" s="7"/>
      <c r="C49" s="1199"/>
      <c r="D49" s="1202"/>
      <c r="E49" s="1069"/>
      <c r="F49" s="1185"/>
      <c r="G49" s="438" t="s">
        <v>1567</v>
      </c>
      <c r="H49" s="447">
        <v>80</v>
      </c>
      <c r="I49" s="448"/>
      <c r="J49" s="12"/>
    </row>
    <row r="50" spans="2:10" ht="45" customHeight="1" x14ac:dyDescent="0.25">
      <c r="B50" s="7"/>
      <c r="C50" s="1199"/>
      <c r="D50" s="1202"/>
      <c r="E50" s="1215" t="s">
        <v>1538</v>
      </c>
      <c r="F50" s="1218">
        <f>IF(SUM(H50:H58)=0,"",AVERAGE(H50:H58))</f>
        <v>94.444444444444443</v>
      </c>
      <c r="G50" s="449" t="s">
        <v>1568</v>
      </c>
      <c r="H50" s="440">
        <v>90</v>
      </c>
      <c r="I50" s="467"/>
      <c r="J50" s="12"/>
    </row>
    <row r="51" spans="2:10" ht="45" customHeight="1" x14ac:dyDescent="0.25">
      <c r="B51" s="7"/>
      <c r="C51" s="1199"/>
      <c r="D51" s="1202"/>
      <c r="E51" s="1216"/>
      <c r="F51" s="1219"/>
      <c r="G51" s="450" t="s">
        <v>1569</v>
      </c>
      <c r="H51" s="442">
        <v>90</v>
      </c>
      <c r="I51" s="441"/>
      <c r="J51" s="12"/>
    </row>
    <row r="52" spans="2:10" ht="45" customHeight="1" x14ac:dyDescent="0.25">
      <c r="B52" s="7"/>
      <c r="C52" s="1199"/>
      <c r="D52" s="1202"/>
      <c r="E52" s="1216"/>
      <c r="F52" s="1219"/>
      <c r="G52" s="450" t="s">
        <v>1570</v>
      </c>
      <c r="H52" s="442">
        <v>100</v>
      </c>
      <c r="I52" s="441"/>
      <c r="J52" s="12"/>
    </row>
    <row r="53" spans="2:10" ht="45" customHeight="1" x14ac:dyDescent="0.25">
      <c r="B53" s="7"/>
      <c r="C53" s="1199"/>
      <c r="D53" s="1202"/>
      <c r="E53" s="1216"/>
      <c r="F53" s="1219"/>
      <c r="G53" s="450" t="s">
        <v>1571</v>
      </c>
      <c r="H53" s="442">
        <v>100</v>
      </c>
      <c r="I53" s="441"/>
      <c r="J53" s="12"/>
    </row>
    <row r="54" spans="2:10" ht="45" customHeight="1" x14ac:dyDescent="0.25">
      <c r="B54" s="7"/>
      <c r="C54" s="1199"/>
      <c r="D54" s="1202"/>
      <c r="E54" s="1216"/>
      <c r="F54" s="1219"/>
      <c r="G54" s="450" t="s">
        <v>1572</v>
      </c>
      <c r="H54" s="442">
        <v>100</v>
      </c>
      <c r="I54" s="441"/>
      <c r="J54" s="12"/>
    </row>
    <row r="55" spans="2:10" ht="45" customHeight="1" x14ac:dyDescent="0.25">
      <c r="B55" s="7"/>
      <c r="C55" s="1199"/>
      <c r="D55" s="1202"/>
      <c r="E55" s="1216"/>
      <c r="F55" s="1219"/>
      <c r="G55" s="450" t="s">
        <v>1573</v>
      </c>
      <c r="H55" s="442">
        <v>90</v>
      </c>
      <c r="I55" s="441"/>
      <c r="J55" s="12"/>
    </row>
    <row r="56" spans="2:10" ht="45" customHeight="1" x14ac:dyDescent="0.25">
      <c r="B56" s="7"/>
      <c r="C56" s="1199"/>
      <c r="D56" s="1202"/>
      <c r="E56" s="1216"/>
      <c r="F56" s="1219"/>
      <c r="G56" s="450" t="s">
        <v>1574</v>
      </c>
      <c r="H56" s="442">
        <v>100</v>
      </c>
      <c r="I56" s="441"/>
      <c r="J56" s="12"/>
    </row>
    <row r="57" spans="2:10" ht="45" customHeight="1" x14ac:dyDescent="0.25">
      <c r="B57" s="7"/>
      <c r="C57" s="1199"/>
      <c r="D57" s="1202"/>
      <c r="E57" s="1216"/>
      <c r="F57" s="1219"/>
      <c r="G57" s="450" t="s">
        <v>1575</v>
      </c>
      <c r="H57" s="442">
        <v>100</v>
      </c>
      <c r="I57" s="441"/>
      <c r="J57" s="12"/>
    </row>
    <row r="58" spans="2:10" ht="45" customHeight="1" x14ac:dyDescent="0.25">
      <c r="B58" s="7"/>
      <c r="C58" s="1199"/>
      <c r="D58" s="1202"/>
      <c r="E58" s="1217"/>
      <c r="F58" s="1220"/>
      <c r="G58" s="468" t="s">
        <v>1576</v>
      </c>
      <c r="H58" s="444">
        <v>80</v>
      </c>
      <c r="I58" s="445"/>
      <c r="J58" s="12"/>
    </row>
    <row r="59" spans="2:10" ht="45" customHeight="1" x14ac:dyDescent="0.25">
      <c r="B59" s="7"/>
      <c r="C59" s="1199"/>
      <c r="D59" s="1202"/>
      <c r="E59" s="1209" t="s">
        <v>1577</v>
      </c>
      <c r="F59" s="1212">
        <f>IF(SUM(H59:H63)=0,"",AVERAGE(H59:H63))</f>
        <v>96</v>
      </c>
      <c r="G59" s="429" t="s">
        <v>1578</v>
      </c>
      <c r="H59" s="446">
        <v>100</v>
      </c>
      <c r="I59" s="466"/>
      <c r="J59" s="12"/>
    </row>
    <row r="60" spans="2:10" ht="45" customHeight="1" x14ac:dyDescent="0.25">
      <c r="B60" s="7"/>
      <c r="C60" s="1199"/>
      <c r="D60" s="1202"/>
      <c r="E60" s="1210"/>
      <c r="F60" s="1213"/>
      <c r="G60" s="432" t="s">
        <v>1579</v>
      </c>
      <c r="H60" s="442">
        <v>90</v>
      </c>
      <c r="I60" s="441"/>
      <c r="J60" s="12"/>
    </row>
    <row r="61" spans="2:10" ht="45" customHeight="1" x14ac:dyDescent="0.25">
      <c r="B61" s="7"/>
      <c r="C61" s="1199"/>
      <c r="D61" s="1202"/>
      <c r="E61" s="1210"/>
      <c r="F61" s="1213"/>
      <c r="G61" s="432" t="s">
        <v>1580</v>
      </c>
      <c r="H61" s="442">
        <v>90</v>
      </c>
      <c r="I61" s="441"/>
      <c r="J61" s="12"/>
    </row>
    <row r="62" spans="2:10" ht="45" customHeight="1" x14ac:dyDescent="0.25">
      <c r="B62" s="7"/>
      <c r="C62" s="1199"/>
      <c r="D62" s="1202"/>
      <c r="E62" s="1210"/>
      <c r="F62" s="1213"/>
      <c r="G62" s="432" t="s">
        <v>1581</v>
      </c>
      <c r="H62" s="442">
        <v>100</v>
      </c>
      <c r="I62" s="441"/>
      <c r="J62" s="12"/>
    </row>
    <row r="63" spans="2:10" ht="45" customHeight="1" thickBot="1" x14ac:dyDescent="0.3">
      <c r="B63" s="7"/>
      <c r="C63" s="1200"/>
      <c r="D63" s="1203"/>
      <c r="E63" s="1221"/>
      <c r="F63" s="1222"/>
      <c r="G63" s="469" t="s">
        <v>1582</v>
      </c>
      <c r="H63" s="452">
        <v>100</v>
      </c>
      <c r="I63" s="453"/>
      <c r="J63" s="12"/>
    </row>
    <row r="64" spans="2:10" ht="45" customHeight="1" x14ac:dyDescent="0.25">
      <c r="B64" s="7"/>
      <c r="C64" s="1226" t="s">
        <v>1583</v>
      </c>
      <c r="D64" s="1201">
        <f>IF(SUM(H64:H86)=0,"",AVERAGE(H64:H86))</f>
        <v>95.217391304347828</v>
      </c>
      <c r="E64" s="1232" t="s">
        <v>1584</v>
      </c>
      <c r="F64" s="1237">
        <f>IF(SUM(H64:H66)=0,"",AVERAGE(H64:H66))</f>
        <v>93.333333333333329</v>
      </c>
      <c r="G64" s="454" t="s">
        <v>1585</v>
      </c>
      <c r="H64" s="470">
        <v>90</v>
      </c>
      <c r="I64" s="471"/>
      <c r="J64" s="12"/>
    </row>
    <row r="65" spans="2:10" ht="45" customHeight="1" x14ac:dyDescent="0.25">
      <c r="B65" s="7"/>
      <c r="C65" s="1227"/>
      <c r="D65" s="1202"/>
      <c r="E65" s="1210"/>
      <c r="F65" s="1213"/>
      <c r="G65" s="432" t="s">
        <v>1586</v>
      </c>
      <c r="H65" s="442">
        <v>90</v>
      </c>
      <c r="I65" s="441"/>
      <c r="J65" s="12"/>
    </row>
    <row r="66" spans="2:10" ht="45" customHeight="1" x14ac:dyDescent="0.25">
      <c r="B66" s="7"/>
      <c r="C66" s="1227"/>
      <c r="D66" s="1202"/>
      <c r="E66" s="1211"/>
      <c r="F66" s="1214"/>
      <c r="G66" s="438" t="s">
        <v>1587</v>
      </c>
      <c r="H66" s="447">
        <v>100</v>
      </c>
      <c r="I66" s="448"/>
      <c r="J66" s="12"/>
    </row>
    <row r="67" spans="2:10" ht="45" customHeight="1" x14ac:dyDescent="0.25">
      <c r="B67" s="7"/>
      <c r="C67" s="1227"/>
      <c r="D67" s="1202"/>
      <c r="E67" s="1076" t="s">
        <v>1525</v>
      </c>
      <c r="F67" s="1238">
        <f>IF(SUM(H67:H68)=0,"",AVERAGE(H67:H68))</f>
        <v>95</v>
      </c>
      <c r="G67" s="472" t="s">
        <v>1588</v>
      </c>
      <c r="H67" s="473">
        <v>90</v>
      </c>
      <c r="I67" s="474"/>
      <c r="J67" s="12"/>
    </row>
    <row r="68" spans="2:10" ht="45" customHeight="1" x14ac:dyDescent="0.25">
      <c r="B68" s="7"/>
      <c r="C68" s="1227"/>
      <c r="D68" s="1202"/>
      <c r="E68" s="1076"/>
      <c r="F68" s="1238"/>
      <c r="G68" s="472" t="s">
        <v>1589</v>
      </c>
      <c r="H68" s="473">
        <v>100</v>
      </c>
      <c r="I68" s="474"/>
      <c r="J68" s="12"/>
    </row>
    <row r="69" spans="2:10" ht="45" customHeight="1" x14ac:dyDescent="0.25">
      <c r="B69" s="7"/>
      <c r="C69" s="1227"/>
      <c r="D69" s="1202"/>
      <c r="E69" s="1209" t="s">
        <v>1532</v>
      </c>
      <c r="F69" s="1212">
        <f>IF(SUM(H69:H73)=0,"",AVERAGE(H69:H73))</f>
        <v>98</v>
      </c>
      <c r="G69" s="429" t="s">
        <v>1590</v>
      </c>
      <c r="H69" s="473">
        <v>100</v>
      </c>
      <c r="I69" s="466"/>
      <c r="J69" s="12"/>
    </row>
    <row r="70" spans="2:10" ht="59.25" customHeight="1" x14ac:dyDescent="0.25">
      <c r="B70" s="7"/>
      <c r="C70" s="1227"/>
      <c r="D70" s="1202"/>
      <c r="E70" s="1210"/>
      <c r="F70" s="1213"/>
      <c r="G70" s="432" t="s">
        <v>1591</v>
      </c>
      <c r="H70" s="473">
        <v>100</v>
      </c>
      <c r="I70" s="441"/>
      <c r="J70" s="12"/>
    </row>
    <row r="71" spans="2:10" ht="45" customHeight="1" x14ac:dyDescent="0.25">
      <c r="B71" s="7"/>
      <c r="C71" s="1227"/>
      <c r="D71" s="1202"/>
      <c r="E71" s="1210"/>
      <c r="F71" s="1213"/>
      <c r="G71" s="432" t="s">
        <v>1592</v>
      </c>
      <c r="H71" s="473">
        <v>100</v>
      </c>
      <c r="I71" s="441"/>
      <c r="J71" s="12"/>
    </row>
    <row r="72" spans="2:10" ht="45" customHeight="1" x14ac:dyDescent="0.25">
      <c r="B72" s="7"/>
      <c r="C72" s="1227"/>
      <c r="D72" s="1202"/>
      <c r="E72" s="1210"/>
      <c r="F72" s="1213"/>
      <c r="G72" s="432" t="s">
        <v>1593</v>
      </c>
      <c r="H72" s="473">
        <v>90</v>
      </c>
      <c r="I72" s="441"/>
      <c r="J72" s="12"/>
    </row>
    <row r="73" spans="2:10" ht="57" customHeight="1" x14ac:dyDescent="0.25">
      <c r="B73" s="7"/>
      <c r="C73" s="1227"/>
      <c r="D73" s="1202"/>
      <c r="E73" s="1211"/>
      <c r="F73" s="1214"/>
      <c r="G73" s="438" t="s">
        <v>1594</v>
      </c>
      <c r="H73" s="473">
        <v>100</v>
      </c>
      <c r="I73" s="448"/>
      <c r="J73" s="12"/>
    </row>
    <row r="74" spans="2:10" ht="45" customHeight="1" x14ac:dyDescent="0.25">
      <c r="B74" s="7"/>
      <c r="C74" s="1227"/>
      <c r="D74" s="1202"/>
      <c r="E74" s="1215" t="s">
        <v>1538</v>
      </c>
      <c r="F74" s="1218">
        <f>IF(SUM(H74:H81)=0,"",AVERAGE(H74:H81))</f>
        <v>95</v>
      </c>
      <c r="G74" s="449" t="s">
        <v>1595</v>
      </c>
      <c r="H74" s="473">
        <v>100</v>
      </c>
      <c r="I74" s="467"/>
      <c r="J74" s="12"/>
    </row>
    <row r="75" spans="2:10" ht="45" customHeight="1" x14ac:dyDescent="0.25">
      <c r="B75" s="7"/>
      <c r="C75" s="1227"/>
      <c r="D75" s="1202"/>
      <c r="E75" s="1216"/>
      <c r="F75" s="1219"/>
      <c r="G75" s="450" t="s">
        <v>1596</v>
      </c>
      <c r="H75" s="473">
        <v>100</v>
      </c>
      <c r="I75" s="441"/>
      <c r="J75" s="12"/>
    </row>
    <row r="76" spans="2:10" ht="45" customHeight="1" x14ac:dyDescent="0.25">
      <c r="B76" s="7"/>
      <c r="C76" s="1227"/>
      <c r="D76" s="1202"/>
      <c r="E76" s="1216"/>
      <c r="F76" s="1219"/>
      <c r="G76" s="450" t="s">
        <v>1597</v>
      </c>
      <c r="H76" s="473">
        <v>90</v>
      </c>
      <c r="I76" s="441"/>
      <c r="J76" s="12"/>
    </row>
    <row r="77" spans="2:10" ht="45" customHeight="1" x14ac:dyDescent="0.25">
      <c r="B77" s="7"/>
      <c r="C77" s="1227"/>
      <c r="D77" s="1202"/>
      <c r="E77" s="1216"/>
      <c r="F77" s="1219"/>
      <c r="G77" s="450" t="s">
        <v>1598</v>
      </c>
      <c r="H77" s="473">
        <v>90</v>
      </c>
      <c r="I77" s="441"/>
      <c r="J77" s="12"/>
    </row>
    <row r="78" spans="2:10" ht="45" customHeight="1" x14ac:dyDescent="0.25">
      <c r="B78" s="7"/>
      <c r="C78" s="1227"/>
      <c r="D78" s="1202"/>
      <c r="E78" s="1216"/>
      <c r="F78" s="1219"/>
      <c r="G78" s="450" t="s">
        <v>1599</v>
      </c>
      <c r="H78" s="473">
        <v>100</v>
      </c>
      <c r="I78" s="441"/>
      <c r="J78" s="12"/>
    </row>
    <row r="79" spans="2:10" ht="45" customHeight="1" x14ac:dyDescent="0.25">
      <c r="B79" s="7"/>
      <c r="C79" s="1227"/>
      <c r="D79" s="1202"/>
      <c r="E79" s="1216"/>
      <c r="F79" s="1219"/>
      <c r="G79" s="450" t="s">
        <v>1600</v>
      </c>
      <c r="H79" s="473">
        <v>90</v>
      </c>
      <c r="I79" s="441"/>
      <c r="J79" s="12"/>
    </row>
    <row r="80" spans="2:10" ht="57" customHeight="1" x14ac:dyDescent="0.25">
      <c r="B80" s="7"/>
      <c r="C80" s="1227"/>
      <c r="D80" s="1202"/>
      <c r="E80" s="1216"/>
      <c r="F80" s="1219"/>
      <c r="G80" s="450" t="s">
        <v>1601</v>
      </c>
      <c r="H80" s="473">
        <v>100</v>
      </c>
      <c r="I80" s="441"/>
      <c r="J80" s="12"/>
    </row>
    <row r="81" spans="2:10" ht="45" customHeight="1" x14ac:dyDescent="0.25">
      <c r="B81" s="7"/>
      <c r="C81" s="1227"/>
      <c r="D81" s="1202"/>
      <c r="E81" s="1217"/>
      <c r="F81" s="1220"/>
      <c r="G81" s="468" t="s">
        <v>1602</v>
      </c>
      <c r="H81" s="473">
        <v>90</v>
      </c>
      <c r="I81" s="445"/>
      <c r="J81" s="12"/>
    </row>
    <row r="82" spans="2:10" ht="45" customHeight="1" x14ac:dyDescent="0.25">
      <c r="B82" s="7"/>
      <c r="C82" s="1227"/>
      <c r="D82" s="1202"/>
      <c r="E82" s="1209" t="s">
        <v>1577</v>
      </c>
      <c r="F82" s="1223">
        <f>IF(SUM(H82:H86)=0,"",AVERAGE(H82:H86))</f>
        <v>94</v>
      </c>
      <c r="G82" s="429" t="s">
        <v>1603</v>
      </c>
      <c r="H82" s="473">
        <v>100</v>
      </c>
      <c r="I82" s="466"/>
      <c r="J82" s="12"/>
    </row>
    <row r="83" spans="2:10" ht="45" customHeight="1" x14ac:dyDescent="0.25">
      <c r="B83" s="7"/>
      <c r="C83" s="1227"/>
      <c r="D83" s="1202"/>
      <c r="E83" s="1210"/>
      <c r="F83" s="1224"/>
      <c r="G83" s="432" t="s">
        <v>1604</v>
      </c>
      <c r="H83" s="473">
        <v>100</v>
      </c>
      <c r="I83" s="441"/>
      <c r="J83" s="12"/>
    </row>
    <row r="84" spans="2:10" ht="45" customHeight="1" x14ac:dyDescent="0.25">
      <c r="B84" s="7"/>
      <c r="C84" s="1227"/>
      <c r="D84" s="1202"/>
      <c r="E84" s="1210"/>
      <c r="F84" s="1224"/>
      <c r="G84" s="432" t="s">
        <v>1605</v>
      </c>
      <c r="H84" s="473">
        <v>90</v>
      </c>
      <c r="I84" s="441"/>
      <c r="J84" s="12"/>
    </row>
    <row r="85" spans="2:10" ht="45" customHeight="1" x14ac:dyDescent="0.25">
      <c r="B85" s="7"/>
      <c r="C85" s="1227"/>
      <c r="D85" s="1202"/>
      <c r="E85" s="1210"/>
      <c r="F85" s="1224"/>
      <c r="G85" s="432" t="s">
        <v>1606</v>
      </c>
      <c r="H85" s="473">
        <v>90</v>
      </c>
      <c r="I85" s="441"/>
      <c r="J85" s="12"/>
    </row>
    <row r="86" spans="2:10" ht="45" customHeight="1" thickBot="1" x14ac:dyDescent="0.3">
      <c r="B86" s="7"/>
      <c r="C86" s="1228"/>
      <c r="D86" s="1203"/>
      <c r="E86" s="1221"/>
      <c r="F86" s="1225"/>
      <c r="G86" s="469" t="s">
        <v>1607</v>
      </c>
      <c r="H86" s="473">
        <v>90</v>
      </c>
      <c r="I86" s="453"/>
      <c r="J86" s="12"/>
    </row>
    <row r="87" spans="2:10" ht="45" customHeight="1" x14ac:dyDescent="0.25">
      <c r="B87" s="7"/>
      <c r="C87" s="1226" t="s">
        <v>1608</v>
      </c>
      <c r="D87" s="1229">
        <f>IF(SUM(H87:H106)=0,"",AVERAGE(H87:H106))</f>
        <v>97.5</v>
      </c>
      <c r="E87" s="1232" t="s">
        <v>1609</v>
      </c>
      <c r="F87" s="1233">
        <f>IF(SUM(H87:H89)=0,"",AVERAGE(H87:H89))</f>
        <v>100</v>
      </c>
      <c r="G87" s="454" t="s">
        <v>1610</v>
      </c>
      <c r="H87" s="473">
        <v>100</v>
      </c>
      <c r="I87" s="471"/>
      <c r="J87" s="12"/>
    </row>
    <row r="88" spans="2:10" ht="45" customHeight="1" x14ac:dyDescent="0.25">
      <c r="B88" s="7"/>
      <c r="C88" s="1227"/>
      <c r="D88" s="1230"/>
      <c r="E88" s="1210"/>
      <c r="F88" s="1224"/>
      <c r="G88" s="432" t="s">
        <v>1611</v>
      </c>
      <c r="H88" s="473">
        <v>100</v>
      </c>
      <c r="I88" s="441"/>
      <c r="J88" s="12"/>
    </row>
    <row r="89" spans="2:10" ht="45" customHeight="1" x14ac:dyDescent="0.25">
      <c r="B89" s="7"/>
      <c r="C89" s="1227"/>
      <c r="D89" s="1230"/>
      <c r="E89" s="1211"/>
      <c r="F89" s="1234"/>
      <c r="G89" s="438" t="s">
        <v>1612</v>
      </c>
      <c r="H89" s="473">
        <v>100</v>
      </c>
      <c r="I89" s="448"/>
      <c r="J89" s="12"/>
    </row>
    <row r="90" spans="2:10" ht="45" customHeight="1" x14ac:dyDescent="0.25">
      <c r="B90" s="7"/>
      <c r="C90" s="1227"/>
      <c r="D90" s="1230"/>
      <c r="E90" s="1215" t="s">
        <v>1525</v>
      </c>
      <c r="F90" s="1235">
        <f>IF(SUM(H90:H91)=0,"",AVERAGE(H90:H91))</f>
        <v>100</v>
      </c>
      <c r="G90" s="449" t="s">
        <v>1613</v>
      </c>
      <c r="H90" s="473">
        <v>100</v>
      </c>
      <c r="I90" s="467"/>
      <c r="J90" s="12"/>
    </row>
    <row r="91" spans="2:10" ht="78.75" customHeight="1" x14ac:dyDescent="0.25">
      <c r="B91" s="7"/>
      <c r="C91" s="1227"/>
      <c r="D91" s="1230"/>
      <c r="E91" s="1217"/>
      <c r="F91" s="1236"/>
      <c r="G91" s="468" t="s">
        <v>1614</v>
      </c>
      <c r="H91" s="473">
        <v>100</v>
      </c>
      <c r="I91" s="445"/>
      <c r="J91" s="12"/>
    </row>
    <row r="92" spans="2:10" ht="45" customHeight="1" x14ac:dyDescent="0.25">
      <c r="B92" s="7"/>
      <c r="C92" s="1227"/>
      <c r="D92" s="1230"/>
      <c r="E92" s="1209" t="s">
        <v>1532</v>
      </c>
      <c r="F92" s="1223">
        <f>IF(SUM(H92:H97)=0,"",AVERAGE(H92:H97))</f>
        <v>96.666666666666671</v>
      </c>
      <c r="G92" s="429" t="s">
        <v>1615</v>
      </c>
      <c r="H92" s="473">
        <v>100</v>
      </c>
      <c r="I92" s="466"/>
      <c r="J92" s="12"/>
    </row>
    <row r="93" spans="2:10" ht="45" customHeight="1" x14ac:dyDescent="0.25">
      <c r="B93" s="7"/>
      <c r="C93" s="1227"/>
      <c r="D93" s="1230"/>
      <c r="E93" s="1210"/>
      <c r="F93" s="1224"/>
      <c r="G93" s="432" t="s">
        <v>1616</v>
      </c>
      <c r="H93" s="473">
        <v>100</v>
      </c>
      <c r="I93" s="441"/>
      <c r="J93" s="12"/>
    </row>
    <row r="94" spans="2:10" ht="45" customHeight="1" x14ac:dyDescent="0.25">
      <c r="B94" s="7"/>
      <c r="C94" s="1227"/>
      <c r="D94" s="1230"/>
      <c r="E94" s="1210"/>
      <c r="F94" s="1224"/>
      <c r="G94" s="432" t="s">
        <v>1617</v>
      </c>
      <c r="H94" s="473">
        <v>80</v>
      </c>
      <c r="I94" s="441"/>
      <c r="J94" s="12"/>
    </row>
    <row r="95" spans="2:10" ht="45" customHeight="1" x14ac:dyDescent="0.25">
      <c r="B95" s="7"/>
      <c r="C95" s="1227"/>
      <c r="D95" s="1230"/>
      <c r="E95" s="1210"/>
      <c r="F95" s="1224"/>
      <c r="G95" s="432" t="s">
        <v>1618</v>
      </c>
      <c r="H95" s="473">
        <v>100</v>
      </c>
      <c r="I95" s="441"/>
      <c r="J95" s="12"/>
    </row>
    <row r="96" spans="2:10" ht="45" customHeight="1" x14ac:dyDescent="0.25">
      <c r="B96" s="7"/>
      <c r="C96" s="1227"/>
      <c r="D96" s="1230"/>
      <c r="E96" s="1210"/>
      <c r="F96" s="1224"/>
      <c r="G96" s="432" t="s">
        <v>1619</v>
      </c>
      <c r="H96" s="473">
        <v>100</v>
      </c>
      <c r="I96" s="441"/>
      <c r="J96" s="12"/>
    </row>
    <row r="97" spans="2:10" ht="45" customHeight="1" x14ac:dyDescent="0.25">
      <c r="B97" s="7"/>
      <c r="C97" s="1227"/>
      <c r="D97" s="1230"/>
      <c r="E97" s="1211"/>
      <c r="F97" s="1234"/>
      <c r="G97" s="438" t="s">
        <v>1620</v>
      </c>
      <c r="H97" s="473">
        <v>100</v>
      </c>
      <c r="I97" s="448"/>
      <c r="J97" s="12"/>
    </row>
    <row r="98" spans="2:10" ht="45" customHeight="1" x14ac:dyDescent="0.25">
      <c r="B98" s="7"/>
      <c r="C98" s="1227"/>
      <c r="D98" s="1230"/>
      <c r="E98" s="1215" t="s">
        <v>1538</v>
      </c>
      <c r="F98" s="1235">
        <f>IF(SUM(H98:H102)=0,"",AVERAGE(H98:H102))</f>
        <v>94</v>
      </c>
      <c r="G98" s="449" t="s">
        <v>1621</v>
      </c>
      <c r="H98" s="473">
        <v>90</v>
      </c>
      <c r="I98" s="467"/>
      <c r="J98" s="12"/>
    </row>
    <row r="99" spans="2:10" ht="45" customHeight="1" x14ac:dyDescent="0.25">
      <c r="B99" s="7"/>
      <c r="C99" s="1227"/>
      <c r="D99" s="1230"/>
      <c r="E99" s="1216"/>
      <c r="F99" s="1239"/>
      <c r="G99" s="450" t="s">
        <v>1622</v>
      </c>
      <c r="H99" s="473">
        <v>100</v>
      </c>
      <c r="I99" s="441"/>
      <c r="J99" s="12"/>
    </row>
    <row r="100" spans="2:10" ht="45" customHeight="1" x14ac:dyDescent="0.25">
      <c r="B100" s="7"/>
      <c r="C100" s="1227"/>
      <c r="D100" s="1230"/>
      <c r="E100" s="1216"/>
      <c r="F100" s="1239"/>
      <c r="G100" s="450" t="s">
        <v>1623</v>
      </c>
      <c r="H100" s="473">
        <v>80</v>
      </c>
      <c r="I100" s="441"/>
      <c r="J100" s="12"/>
    </row>
    <row r="101" spans="2:10" ht="45" customHeight="1" x14ac:dyDescent="0.25">
      <c r="B101" s="7"/>
      <c r="C101" s="1227"/>
      <c r="D101" s="1230"/>
      <c r="E101" s="1216"/>
      <c r="F101" s="1239"/>
      <c r="G101" s="450" t="s">
        <v>1624</v>
      </c>
      <c r="H101" s="473">
        <v>100</v>
      </c>
      <c r="I101" s="441"/>
      <c r="J101" s="12"/>
    </row>
    <row r="102" spans="2:10" ht="45" customHeight="1" x14ac:dyDescent="0.25">
      <c r="B102" s="7"/>
      <c r="C102" s="1227"/>
      <c r="D102" s="1230"/>
      <c r="E102" s="1217"/>
      <c r="F102" s="1236"/>
      <c r="G102" s="468" t="s">
        <v>1625</v>
      </c>
      <c r="H102" s="473">
        <v>100</v>
      </c>
      <c r="I102" s="445"/>
      <c r="J102" s="12"/>
    </row>
    <row r="103" spans="2:10" ht="45" customHeight="1" x14ac:dyDescent="0.25">
      <c r="B103" s="7"/>
      <c r="C103" s="1227"/>
      <c r="D103" s="1230"/>
      <c r="E103" s="1209" t="s">
        <v>1577</v>
      </c>
      <c r="F103" s="1223">
        <f>IF(SUM(H103:H106)=0,"",AVERAGE(H103:H106))</f>
        <v>100</v>
      </c>
      <c r="G103" s="429" t="s">
        <v>1626</v>
      </c>
      <c r="H103" s="473">
        <v>100</v>
      </c>
      <c r="I103" s="466"/>
      <c r="J103" s="12"/>
    </row>
    <row r="104" spans="2:10" ht="45" customHeight="1" x14ac:dyDescent="0.25">
      <c r="B104" s="7"/>
      <c r="C104" s="1227"/>
      <c r="D104" s="1230"/>
      <c r="E104" s="1210"/>
      <c r="F104" s="1224"/>
      <c r="G104" s="432" t="s">
        <v>1627</v>
      </c>
      <c r="H104" s="473">
        <v>100</v>
      </c>
      <c r="I104" s="441"/>
      <c r="J104" s="12"/>
    </row>
    <row r="105" spans="2:10" ht="45" customHeight="1" x14ac:dyDescent="0.25">
      <c r="B105" s="7"/>
      <c r="C105" s="1227"/>
      <c r="D105" s="1230"/>
      <c r="E105" s="1210"/>
      <c r="F105" s="1224"/>
      <c r="G105" s="432" t="s">
        <v>1628</v>
      </c>
      <c r="H105" s="473">
        <v>100</v>
      </c>
      <c r="I105" s="441"/>
      <c r="J105" s="12"/>
    </row>
    <row r="106" spans="2:10" ht="45" customHeight="1" thickBot="1" x14ac:dyDescent="0.3">
      <c r="B106" s="7"/>
      <c r="C106" s="1228"/>
      <c r="D106" s="1231"/>
      <c r="E106" s="1221"/>
      <c r="F106" s="1225"/>
      <c r="G106" s="469" t="s">
        <v>1629</v>
      </c>
      <c r="H106" s="473">
        <v>100</v>
      </c>
      <c r="I106" s="453"/>
      <c r="J106" s="12"/>
    </row>
    <row r="107" spans="2:10" ht="61.5" customHeight="1" thickBot="1" x14ac:dyDescent="0.3">
      <c r="B107" s="7"/>
      <c r="C107" s="1240" t="s">
        <v>1630</v>
      </c>
      <c r="D107" s="1243">
        <f>IF(SUM(H107:H129)=0,"",AVERAGE(H107:H129))</f>
        <v>93.913043478260875</v>
      </c>
      <c r="E107" s="1209" t="s">
        <v>1631</v>
      </c>
      <c r="F107" s="1223">
        <f>IF(SUM(H107:H115)=0,"",AVERAGE(H107:H115))</f>
        <v>96.666666666666671</v>
      </c>
      <c r="G107" s="429" t="s">
        <v>1632</v>
      </c>
      <c r="H107" s="473">
        <v>100</v>
      </c>
      <c r="I107" s="466"/>
      <c r="J107" s="12"/>
    </row>
    <row r="108" spans="2:10" ht="45" customHeight="1" thickBot="1" x14ac:dyDescent="0.3">
      <c r="B108" s="7"/>
      <c r="C108" s="1241"/>
      <c r="D108" s="1244"/>
      <c r="E108" s="1210"/>
      <c r="F108" s="1224"/>
      <c r="G108" s="429" t="s">
        <v>1633</v>
      </c>
      <c r="H108" s="473">
        <v>100</v>
      </c>
      <c r="I108" s="441"/>
      <c r="J108" s="12"/>
    </row>
    <row r="109" spans="2:10" ht="58.5" customHeight="1" thickBot="1" x14ac:dyDescent="0.3">
      <c r="B109" s="7"/>
      <c r="C109" s="1241"/>
      <c r="D109" s="1244"/>
      <c r="E109" s="1210"/>
      <c r="F109" s="1224"/>
      <c r="G109" s="429" t="s">
        <v>1634</v>
      </c>
      <c r="H109" s="473">
        <v>80</v>
      </c>
      <c r="I109" s="441"/>
      <c r="J109" s="12"/>
    </row>
    <row r="110" spans="2:10" ht="45" customHeight="1" thickBot="1" x14ac:dyDescent="0.3">
      <c r="B110" s="7"/>
      <c r="C110" s="1241"/>
      <c r="D110" s="1244"/>
      <c r="E110" s="1210"/>
      <c r="F110" s="1224"/>
      <c r="G110" s="429" t="s">
        <v>1635</v>
      </c>
      <c r="H110" s="473">
        <v>90</v>
      </c>
      <c r="I110" s="441"/>
      <c r="J110" s="12"/>
    </row>
    <row r="111" spans="2:10" ht="45" customHeight="1" thickBot="1" x14ac:dyDescent="0.3">
      <c r="B111" s="7"/>
      <c r="C111" s="1241"/>
      <c r="D111" s="1244"/>
      <c r="E111" s="1210"/>
      <c r="F111" s="1224"/>
      <c r="G111" s="429" t="s">
        <v>1636</v>
      </c>
      <c r="H111" s="473">
        <v>100</v>
      </c>
      <c r="I111" s="441"/>
      <c r="J111" s="12"/>
    </row>
    <row r="112" spans="2:10" ht="45" customHeight="1" thickBot="1" x14ac:dyDescent="0.3">
      <c r="B112" s="7"/>
      <c r="C112" s="1241"/>
      <c r="D112" s="1244"/>
      <c r="E112" s="1210"/>
      <c r="F112" s="1224"/>
      <c r="G112" s="429" t="s">
        <v>1637</v>
      </c>
      <c r="H112" s="473">
        <v>100</v>
      </c>
      <c r="I112" s="441"/>
      <c r="J112" s="12"/>
    </row>
    <row r="113" spans="2:10" ht="45" customHeight="1" thickBot="1" x14ac:dyDescent="0.3">
      <c r="B113" s="7"/>
      <c r="C113" s="1241"/>
      <c r="D113" s="1244"/>
      <c r="E113" s="1210"/>
      <c r="F113" s="1224"/>
      <c r="G113" s="429" t="s">
        <v>1638</v>
      </c>
      <c r="H113" s="473">
        <v>100</v>
      </c>
      <c r="I113" s="441"/>
      <c r="J113" s="12"/>
    </row>
    <row r="114" spans="2:10" ht="45" customHeight="1" thickBot="1" x14ac:dyDescent="0.3">
      <c r="B114" s="7"/>
      <c r="C114" s="1241"/>
      <c r="D114" s="1244"/>
      <c r="E114" s="1210"/>
      <c r="F114" s="1224"/>
      <c r="G114" s="429" t="s">
        <v>1639</v>
      </c>
      <c r="H114" s="473">
        <v>100</v>
      </c>
      <c r="I114" s="441"/>
      <c r="J114" s="12"/>
    </row>
    <row r="115" spans="2:10" ht="45" customHeight="1" thickBot="1" x14ac:dyDescent="0.3">
      <c r="B115" s="7"/>
      <c r="C115" s="1241"/>
      <c r="D115" s="1244"/>
      <c r="E115" s="1211"/>
      <c r="F115" s="1234"/>
      <c r="G115" s="438" t="s">
        <v>1640</v>
      </c>
      <c r="H115" s="473">
        <v>100</v>
      </c>
      <c r="I115" s="448"/>
      <c r="J115" s="12"/>
    </row>
    <row r="116" spans="2:10" ht="45" customHeight="1" thickBot="1" x14ac:dyDescent="0.3">
      <c r="B116" s="7"/>
      <c r="C116" s="1241"/>
      <c r="D116" s="1244"/>
      <c r="E116" s="1215" t="s">
        <v>1525</v>
      </c>
      <c r="F116" s="1235">
        <f>IF(SUM(H116:H118)=0,"",AVERAGE(H116:H118))</f>
        <v>86.666666666666671</v>
      </c>
      <c r="G116" s="438" t="s">
        <v>1641</v>
      </c>
      <c r="H116" s="473">
        <v>80</v>
      </c>
      <c r="I116" s="467"/>
      <c r="J116" s="12"/>
    </row>
    <row r="117" spans="2:10" ht="55.5" customHeight="1" thickBot="1" x14ac:dyDescent="0.3">
      <c r="B117" s="7"/>
      <c r="C117" s="1241"/>
      <c r="D117" s="1244"/>
      <c r="E117" s="1216"/>
      <c r="F117" s="1239"/>
      <c r="G117" s="438" t="s">
        <v>1642</v>
      </c>
      <c r="H117" s="473">
        <v>80</v>
      </c>
      <c r="I117" s="441"/>
      <c r="J117" s="12"/>
    </row>
    <row r="118" spans="2:10" ht="45" customHeight="1" thickBot="1" x14ac:dyDescent="0.3">
      <c r="B118" s="7"/>
      <c r="C118" s="1241"/>
      <c r="D118" s="1244"/>
      <c r="E118" s="1217"/>
      <c r="F118" s="1236"/>
      <c r="G118" s="468" t="s">
        <v>1643</v>
      </c>
      <c r="H118" s="473">
        <v>100</v>
      </c>
      <c r="I118" s="445"/>
      <c r="J118" s="12"/>
    </row>
    <row r="119" spans="2:10" ht="45" customHeight="1" thickBot="1" x14ac:dyDescent="0.3">
      <c r="B119" s="7"/>
      <c r="C119" s="1241"/>
      <c r="D119" s="1244"/>
      <c r="E119" s="1209" t="s">
        <v>1532</v>
      </c>
      <c r="F119" s="1223">
        <f>IF(SUM(H119:H121)=0,"",AVERAGE(H119:H121))</f>
        <v>90</v>
      </c>
      <c r="G119" s="429" t="s">
        <v>1644</v>
      </c>
      <c r="H119" s="473">
        <v>100</v>
      </c>
      <c r="I119" s="466"/>
      <c r="J119" s="12"/>
    </row>
    <row r="120" spans="2:10" ht="45" customHeight="1" thickBot="1" x14ac:dyDescent="0.3">
      <c r="B120" s="7"/>
      <c r="C120" s="1241"/>
      <c r="D120" s="1244"/>
      <c r="E120" s="1210"/>
      <c r="F120" s="1224"/>
      <c r="G120" s="429" t="s">
        <v>1645</v>
      </c>
      <c r="H120" s="473">
        <v>80</v>
      </c>
      <c r="I120" s="441"/>
      <c r="J120" s="12"/>
    </row>
    <row r="121" spans="2:10" ht="45" customHeight="1" thickBot="1" x14ac:dyDescent="0.3">
      <c r="B121" s="7"/>
      <c r="C121" s="1241"/>
      <c r="D121" s="1244"/>
      <c r="E121" s="1211"/>
      <c r="F121" s="1234"/>
      <c r="G121" s="438" t="s">
        <v>1646</v>
      </c>
      <c r="H121" s="473">
        <v>90</v>
      </c>
      <c r="I121" s="448"/>
      <c r="J121" s="12"/>
    </row>
    <row r="122" spans="2:10" ht="45" customHeight="1" thickBot="1" x14ac:dyDescent="0.3">
      <c r="B122" s="7"/>
      <c r="C122" s="1241"/>
      <c r="D122" s="1244"/>
      <c r="E122" s="1215" t="s">
        <v>1538</v>
      </c>
      <c r="F122" s="1235">
        <f>IF(SUM(H122:H125)=0,"",AVERAGE(H122:H125))</f>
        <v>92.5</v>
      </c>
      <c r="G122" s="449" t="s">
        <v>1647</v>
      </c>
      <c r="H122" s="473">
        <v>90</v>
      </c>
      <c r="I122" s="467"/>
      <c r="J122" s="12"/>
    </row>
    <row r="123" spans="2:10" ht="45" customHeight="1" thickBot="1" x14ac:dyDescent="0.3">
      <c r="B123" s="7"/>
      <c r="C123" s="1241"/>
      <c r="D123" s="1244"/>
      <c r="E123" s="1216"/>
      <c r="F123" s="1239"/>
      <c r="G123" s="450" t="s">
        <v>1648</v>
      </c>
      <c r="H123" s="473">
        <v>90</v>
      </c>
      <c r="I123" s="441"/>
      <c r="J123" s="12"/>
    </row>
    <row r="124" spans="2:10" ht="53.25" customHeight="1" thickBot="1" x14ac:dyDescent="0.3">
      <c r="B124" s="7"/>
      <c r="C124" s="1241"/>
      <c r="D124" s="1244"/>
      <c r="E124" s="1216"/>
      <c r="F124" s="1239"/>
      <c r="G124" s="450" t="s">
        <v>1649</v>
      </c>
      <c r="H124" s="473">
        <v>90</v>
      </c>
      <c r="I124" s="441"/>
      <c r="J124" s="12"/>
    </row>
    <row r="125" spans="2:10" ht="45" customHeight="1" thickBot="1" x14ac:dyDescent="0.3">
      <c r="B125" s="7"/>
      <c r="C125" s="1241"/>
      <c r="D125" s="1244"/>
      <c r="E125" s="1217"/>
      <c r="F125" s="1236"/>
      <c r="G125" s="468" t="s">
        <v>1650</v>
      </c>
      <c r="H125" s="473">
        <v>100</v>
      </c>
      <c r="I125" s="445"/>
      <c r="J125" s="12"/>
    </row>
    <row r="126" spans="2:10" ht="45" customHeight="1" thickBot="1" x14ac:dyDescent="0.3">
      <c r="B126" s="7"/>
      <c r="C126" s="1241"/>
      <c r="D126" s="1244"/>
      <c r="E126" s="1209" t="s">
        <v>1577</v>
      </c>
      <c r="F126" s="1223">
        <f>IF(SUM(H126:H129)=0,"",AVERAGE(H126:H129))</f>
        <v>97.5</v>
      </c>
      <c r="G126" s="429" t="s">
        <v>1651</v>
      </c>
      <c r="H126" s="473">
        <v>90</v>
      </c>
      <c r="I126" s="466"/>
      <c r="J126" s="12"/>
    </row>
    <row r="127" spans="2:10" ht="45" customHeight="1" thickBot="1" x14ac:dyDescent="0.3">
      <c r="B127" s="7"/>
      <c r="C127" s="1241"/>
      <c r="D127" s="1244"/>
      <c r="E127" s="1210"/>
      <c r="F127" s="1224"/>
      <c r="G127" s="429" t="s">
        <v>1652</v>
      </c>
      <c r="H127" s="473">
        <v>100</v>
      </c>
      <c r="I127" s="441"/>
      <c r="J127" s="12"/>
    </row>
    <row r="128" spans="2:10" ht="45" customHeight="1" thickBot="1" x14ac:dyDescent="0.3">
      <c r="B128" s="7"/>
      <c r="C128" s="1241"/>
      <c r="D128" s="1244"/>
      <c r="E128" s="1210"/>
      <c r="F128" s="1224"/>
      <c r="G128" s="429" t="s">
        <v>1653</v>
      </c>
      <c r="H128" s="473">
        <v>100</v>
      </c>
      <c r="I128" s="441"/>
      <c r="J128" s="12"/>
    </row>
    <row r="129" spans="2:10" ht="45" customHeight="1" x14ac:dyDescent="0.25">
      <c r="B129" s="7"/>
      <c r="C129" s="1242"/>
      <c r="D129" s="1245"/>
      <c r="E129" s="1246"/>
      <c r="F129" s="1247"/>
      <c r="G129" s="443" t="s">
        <v>1654</v>
      </c>
      <c r="H129" s="473">
        <v>100</v>
      </c>
      <c r="I129" s="445"/>
      <c r="J129" s="12"/>
    </row>
    <row r="130" spans="2:10" ht="9" customHeight="1" thickBot="1" x14ac:dyDescent="0.3">
      <c r="B130" s="475"/>
      <c r="C130" s="51"/>
      <c r="D130" s="52"/>
      <c r="E130" s="52"/>
      <c r="F130" s="51"/>
      <c r="G130" s="476"/>
      <c r="H130" s="51"/>
      <c r="I130" s="477"/>
      <c r="J130" s="53"/>
    </row>
  </sheetData>
  <protectedRanges>
    <protectedRange sqref="H11:I129" name="Simulado_1"/>
    <protectedRange sqref="F11:F31 F58:F80 F33:F44 F46:F55" name="Actual_1"/>
  </protectedRanges>
  <mergeCells count="72">
    <mergeCell ref="E98:E102"/>
    <mergeCell ref="F98:F102"/>
    <mergeCell ref="E103:E106"/>
    <mergeCell ref="F103:F106"/>
    <mergeCell ref="C107:C129"/>
    <mergeCell ref="D107:D129"/>
    <mergeCell ref="E107:E115"/>
    <mergeCell ref="F107:F115"/>
    <mergeCell ref="E116:E118"/>
    <mergeCell ref="F116:F118"/>
    <mergeCell ref="E119:E121"/>
    <mergeCell ref="F119:F121"/>
    <mergeCell ref="E122:E125"/>
    <mergeCell ref="F122:F125"/>
    <mergeCell ref="E126:E129"/>
    <mergeCell ref="F126:F129"/>
    <mergeCell ref="E82:E86"/>
    <mergeCell ref="F82:F86"/>
    <mergeCell ref="C87:C106"/>
    <mergeCell ref="D87:D106"/>
    <mergeCell ref="E87:E89"/>
    <mergeCell ref="F87:F89"/>
    <mergeCell ref="E90:E91"/>
    <mergeCell ref="F90:F91"/>
    <mergeCell ref="E92:E97"/>
    <mergeCell ref="F92:F97"/>
    <mergeCell ref="C64:C86"/>
    <mergeCell ref="D64:D86"/>
    <mergeCell ref="E64:E66"/>
    <mergeCell ref="F64:F66"/>
    <mergeCell ref="E67:E68"/>
    <mergeCell ref="F67:F68"/>
    <mergeCell ref="E69:E73"/>
    <mergeCell ref="F69:F73"/>
    <mergeCell ref="E74:E81"/>
    <mergeCell ref="F74:F81"/>
    <mergeCell ref="E46:E49"/>
    <mergeCell ref="F46:F49"/>
    <mergeCell ref="E50:E58"/>
    <mergeCell ref="F50:F58"/>
    <mergeCell ref="E59:E63"/>
    <mergeCell ref="F59:F63"/>
    <mergeCell ref="F25:F30"/>
    <mergeCell ref="E31:E35"/>
    <mergeCell ref="F31:F35"/>
    <mergeCell ref="C36:C63"/>
    <mergeCell ref="D36:D63"/>
    <mergeCell ref="E36:E40"/>
    <mergeCell ref="F36:F40"/>
    <mergeCell ref="E41:E45"/>
    <mergeCell ref="F41:F45"/>
    <mergeCell ref="H9:H10"/>
    <mergeCell ref="I9:I10"/>
    <mergeCell ref="C11:C35"/>
    <mergeCell ref="D11:D35"/>
    <mergeCell ref="E11:E15"/>
    <mergeCell ref="F11:F15"/>
    <mergeCell ref="E16:E19"/>
    <mergeCell ref="F16:F19"/>
    <mergeCell ref="E20:E24"/>
    <mergeCell ref="F20:F24"/>
    <mergeCell ref="C9:C10"/>
    <mergeCell ref="D9:D10"/>
    <mergeCell ref="E9:E10"/>
    <mergeCell ref="F9:F10"/>
    <mergeCell ref="G9:G10"/>
    <mergeCell ref="E25:E30"/>
    <mergeCell ref="C4:I4"/>
    <mergeCell ref="C6:F6"/>
    <mergeCell ref="G6:I6"/>
    <mergeCell ref="C7:F7"/>
    <mergeCell ref="G7:I7"/>
  </mergeCells>
  <conditionalFormatting sqref="H11:H18 H24:H29 H31:H35 H74:H81 H20:H22">
    <cfRule type="cellIs" dxfId="519" priority="396" operator="between">
      <formula>81</formula>
      <formula>100</formula>
    </cfRule>
    <cfRule type="cellIs" dxfId="518" priority="397" operator="between">
      <formula>61</formula>
      <formula>80</formula>
    </cfRule>
    <cfRule type="cellIs" dxfId="517" priority="398" operator="between">
      <formula>41</formula>
      <formula>60</formula>
    </cfRule>
    <cfRule type="cellIs" dxfId="516" priority="399" operator="between">
      <formula>21</formula>
      <formula>40</formula>
    </cfRule>
    <cfRule type="cellIs" dxfId="515" priority="400" operator="between">
      <formula>1</formula>
      <formula>20</formula>
    </cfRule>
  </conditionalFormatting>
  <conditionalFormatting sqref="D11">
    <cfRule type="cellIs" dxfId="514" priority="391" operator="between">
      <formula>80.4</formula>
      <formula>100</formula>
    </cfRule>
    <cfRule type="cellIs" dxfId="513" priority="392" operator="between">
      <formula>60.5</formula>
      <formula>80.4</formula>
    </cfRule>
    <cfRule type="cellIs" dxfId="512" priority="393" operator="between">
      <formula>40.5</formula>
      <formula>60.4</formula>
    </cfRule>
    <cfRule type="cellIs" dxfId="511" priority="394" operator="between">
      <formula>20.5</formula>
      <formula>40.4</formula>
    </cfRule>
    <cfRule type="cellIs" dxfId="510" priority="395" operator="between">
      <formula>0</formula>
      <formula>20.4</formula>
    </cfRule>
  </conditionalFormatting>
  <conditionalFormatting sqref="F11 F31 F25 F16 F20">
    <cfRule type="cellIs" dxfId="509" priority="386" operator="between">
      <formula>81</formula>
      <formula>100</formula>
    </cfRule>
    <cfRule type="cellIs" dxfId="508" priority="387" operator="between">
      <formula>61</formula>
      <formula>80.99</formula>
    </cfRule>
    <cfRule type="cellIs" dxfId="507" priority="388" operator="between">
      <formula>0</formula>
      <formula>20.9</formula>
    </cfRule>
    <cfRule type="cellIs" dxfId="506" priority="389" operator="between">
      <formula>21</formula>
      <formula>40.99</formula>
    </cfRule>
    <cfRule type="cellIs" dxfId="505" priority="390" operator="between">
      <formula>41</formula>
      <formula>60.99</formula>
    </cfRule>
  </conditionalFormatting>
  <conditionalFormatting sqref="G7:I7">
    <cfRule type="cellIs" dxfId="504" priority="381" operator="between">
      <formula>80.5</formula>
      <formula>100</formula>
    </cfRule>
    <cfRule type="cellIs" dxfId="503" priority="382" operator="between">
      <formula>60.5</formula>
      <formula>80.4</formula>
    </cfRule>
    <cfRule type="cellIs" dxfId="502" priority="383" operator="between">
      <formula>40.5</formula>
      <formula>60.4</formula>
    </cfRule>
    <cfRule type="cellIs" dxfId="501" priority="384" operator="between">
      <formula>20.5</formula>
      <formula>40.4</formula>
    </cfRule>
    <cfRule type="cellIs" dxfId="500" priority="385" operator="between">
      <formula>0</formula>
      <formula>20.4</formula>
    </cfRule>
  </conditionalFormatting>
  <conditionalFormatting sqref="H23">
    <cfRule type="cellIs" dxfId="499" priority="366" operator="between">
      <formula>81</formula>
      <formula>100</formula>
    </cfRule>
    <cfRule type="cellIs" dxfId="498" priority="367" operator="between">
      <formula>61</formula>
      <formula>80</formula>
    </cfRule>
    <cfRule type="cellIs" dxfId="497" priority="368" operator="between">
      <formula>41</formula>
      <formula>60</formula>
    </cfRule>
    <cfRule type="cellIs" dxfId="496" priority="369" operator="between">
      <formula>21</formula>
      <formula>40</formula>
    </cfRule>
    <cfRule type="cellIs" dxfId="495" priority="370" operator="between">
      <formula>1</formula>
      <formula>20</formula>
    </cfRule>
  </conditionalFormatting>
  <conditionalFormatting sqref="H30">
    <cfRule type="cellIs" dxfId="494" priority="356" operator="between">
      <formula>81</formula>
      <formula>100</formula>
    </cfRule>
    <cfRule type="cellIs" dxfId="493" priority="357" operator="between">
      <formula>61</formula>
      <formula>80</formula>
    </cfRule>
    <cfRule type="cellIs" dxfId="492" priority="358" operator="between">
      <formula>41</formula>
      <formula>60</formula>
    </cfRule>
    <cfRule type="cellIs" dxfId="491" priority="359" operator="between">
      <formula>21</formula>
      <formula>40</formula>
    </cfRule>
    <cfRule type="cellIs" dxfId="490" priority="360" operator="between">
      <formula>1</formula>
      <formula>20</formula>
    </cfRule>
  </conditionalFormatting>
  <conditionalFormatting sqref="H49:H54 H36:H41 H45:H47 H56:H63">
    <cfRule type="cellIs" dxfId="489" priority="346" operator="between">
      <formula>81</formula>
      <formula>100</formula>
    </cfRule>
    <cfRule type="cellIs" dxfId="488" priority="347" operator="between">
      <formula>61</formula>
      <formula>80</formula>
    </cfRule>
    <cfRule type="cellIs" dxfId="487" priority="348" operator="between">
      <formula>41</formula>
      <formula>60</formula>
    </cfRule>
    <cfRule type="cellIs" dxfId="486" priority="349" operator="between">
      <formula>21</formula>
      <formula>40</formula>
    </cfRule>
    <cfRule type="cellIs" dxfId="485" priority="350" operator="between">
      <formula>1</formula>
      <formula>20</formula>
    </cfRule>
  </conditionalFormatting>
  <conditionalFormatting sqref="H11:H18 H24:H29 H31:H35 H74:H81 H20:H22">
    <cfRule type="cellIs" dxfId="484" priority="371" operator="between">
      <formula>81</formula>
      <formula>100</formula>
    </cfRule>
    <cfRule type="cellIs" dxfId="483" priority="372" operator="between">
      <formula>61</formula>
      <formula>80</formula>
    </cfRule>
    <cfRule type="cellIs" dxfId="482" priority="373" operator="between">
      <formula>41</formula>
      <formula>60</formula>
    </cfRule>
    <cfRule type="cellIs" dxfId="481" priority="374" operator="between">
      <formula>21</formula>
      <formula>40</formula>
    </cfRule>
    <cfRule type="cellIs" dxfId="480" priority="375" operator="between">
      <formula>1</formula>
      <formula>20</formula>
    </cfRule>
  </conditionalFormatting>
  <conditionalFormatting sqref="F11 F16 F20 F25 F31">
    <cfRule type="cellIs" dxfId="479" priority="376" operator="between">
      <formula>80.5</formula>
      <formula>100</formula>
    </cfRule>
    <cfRule type="cellIs" dxfId="478" priority="377" operator="between">
      <formula>60.5</formula>
      <formula>80.4</formula>
    </cfRule>
    <cfRule type="cellIs" dxfId="477" priority="378" operator="between">
      <formula>0.1</formula>
      <formula>20.4</formula>
    </cfRule>
    <cfRule type="cellIs" dxfId="476" priority="379" operator="between">
      <formula>20.5</formula>
      <formula>40.4</formula>
    </cfRule>
    <cfRule type="cellIs" dxfId="475" priority="380" operator="between">
      <formula>40.5</formula>
      <formula>60.4</formula>
    </cfRule>
  </conditionalFormatting>
  <conditionalFormatting sqref="H23">
    <cfRule type="cellIs" dxfId="474" priority="361" operator="between">
      <formula>81</formula>
      <formula>100</formula>
    </cfRule>
    <cfRule type="cellIs" dxfId="473" priority="362" operator="between">
      <formula>61</formula>
      <formula>80</formula>
    </cfRule>
    <cfRule type="cellIs" dxfId="472" priority="363" operator="between">
      <formula>41</formula>
      <formula>60</formula>
    </cfRule>
    <cfRule type="cellIs" dxfId="471" priority="364" operator="between">
      <formula>21</formula>
      <formula>40</formula>
    </cfRule>
    <cfRule type="cellIs" dxfId="470" priority="365" operator="between">
      <formula>1</formula>
      <formula>20</formula>
    </cfRule>
  </conditionalFormatting>
  <conditionalFormatting sqref="H30">
    <cfRule type="cellIs" dxfId="469" priority="351" operator="between">
      <formula>81</formula>
      <formula>100</formula>
    </cfRule>
    <cfRule type="cellIs" dxfId="468" priority="352" operator="between">
      <formula>61</formula>
      <formula>80</formula>
    </cfRule>
    <cfRule type="cellIs" dxfId="467" priority="353" operator="between">
      <formula>41</formula>
      <formula>60</formula>
    </cfRule>
    <cfRule type="cellIs" dxfId="466" priority="354" operator="between">
      <formula>21</formula>
      <formula>40</formula>
    </cfRule>
    <cfRule type="cellIs" dxfId="465" priority="355" operator="between">
      <formula>1</formula>
      <formula>20</formula>
    </cfRule>
  </conditionalFormatting>
  <conditionalFormatting sqref="F36 F50 F41">
    <cfRule type="cellIs" dxfId="464" priority="336" operator="between">
      <formula>81</formula>
      <formula>100</formula>
    </cfRule>
    <cfRule type="cellIs" dxfId="463" priority="337" operator="between">
      <formula>61</formula>
      <formula>80.99</formula>
    </cfRule>
    <cfRule type="cellIs" dxfId="462" priority="338" operator="between">
      <formula>0</formula>
      <formula>20.9</formula>
    </cfRule>
    <cfRule type="cellIs" dxfId="461" priority="339" operator="between">
      <formula>21</formula>
      <formula>40.99</formula>
    </cfRule>
    <cfRule type="cellIs" dxfId="460" priority="340" operator="between">
      <formula>41</formula>
      <formula>60.99</formula>
    </cfRule>
  </conditionalFormatting>
  <conditionalFormatting sqref="H49:H54 H36:H41 H45:H47 H56:H63">
    <cfRule type="cellIs" dxfId="459" priority="326" operator="between">
      <formula>81</formula>
      <formula>100</formula>
    </cfRule>
    <cfRule type="cellIs" dxfId="458" priority="327" operator="between">
      <formula>61</formula>
      <formula>80</formula>
    </cfRule>
    <cfRule type="cellIs" dxfId="457" priority="328" operator="between">
      <formula>41</formula>
      <formula>60</formula>
    </cfRule>
    <cfRule type="cellIs" dxfId="456" priority="329" operator="between">
      <formula>21</formula>
      <formula>40</formula>
    </cfRule>
    <cfRule type="cellIs" dxfId="455" priority="330" operator="between">
      <formula>1</formula>
      <formula>20</formula>
    </cfRule>
  </conditionalFormatting>
  <conditionalFormatting sqref="H48">
    <cfRule type="cellIs" dxfId="454" priority="321" operator="between">
      <formula>81</formula>
      <formula>100</formula>
    </cfRule>
    <cfRule type="cellIs" dxfId="453" priority="322" operator="between">
      <formula>61</formula>
      <formula>80</formula>
    </cfRule>
    <cfRule type="cellIs" dxfId="452" priority="323" operator="between">
      <formula>41</formula>
      <formula>60</formula>
    </cfRule>
    <cfRule type="cellIs" dxfId="451" priority="324" operator="between">
      <formula>21</formula>
      <formula>40</formula>
    </cfRule>
    <cfRule type="cellIs" dxfId="450" priority="325" operator="between">
      <formula>1</formula>
      <formula>20</formula>
    </cfRule>
  </conditionalFormatting>
  <conditionalFormatting sqref="H48">
    <cfRule type="cellIs" dxfId="449" priority="316" operator="between">
      <formula>81</formula>
      <formula>100</formula>
    </cfRule>
    <cfRule type="cellIs" dxfId="448" priority="317" operator="between">
      <formula>61</formula>
      <formula>80</formula>
    </cfRule>
    <cfRule type="cellIs" dxfId="447" priority="318" operator="between">
      <formula>41</formula>
      <formula>60</formula>
    </cfRule>
    <cfRule type="cellIs" dxfId="446" priority="319" operator="between">
      <formula>21</formula>
      <formula>40</formula>
    </cfRule>
    <cfRule type="cellIs" dxfId="445" priority="320" operator="between">
      <formula>1</formula>
      <formula>20</formula>
    </cfRule>
  </conditionalFormatting>
  <conditionalFormatting sqref="H55">
    <cfRule type="cellIs" dxfId="444" priority="311" operator="between">
      <formula>81</formula>
      <formula>100</formula>
    </cfRule>
    <cfRule type="cellIs" dxfId="443" priority="312" operator="between">
      <formula>61</formula>
      <formula>80</formula>
    </cfRule>
    <cfRule type="cellIs" dxfId="442" priority="313" operator="between">
      <formula>41</formula>
      <formula>60</formula>
    </cfRule>
    <cfRule type="cellIs" dxfId="441" priority="314" operator="between">
      <formula>21</formula>
      <formula>40</formula>
    </cfRule>
    <cfRule type="cellIs" dxfId="440" priority="315" operator="between">
      <formula>1</formula>
      <formula>20</formula>
    </cfRule>
  </conditionalFormatting>
  <conditionalFormatting sqref="H55">
    <cfRule type="cellIs" dxfId="439" priority="306" operator="between">
      <formula>81</formula>
      <formula>100</formula>
    </cfRule>
    <cfRule type="cellIs" dxfId="438" priority="307" operator="between">
      <formula>61</formula>
      <formula>80</formula>
    </cfRule>
    <cfRule type="cellIs" dxfId="437" priority="308" operator="between">
      <formula>41</formula>
      <formula>60</formula>
    </cfRule>
    <cfRule type="cellIs" dxfId="436" priority="309" operator="between">
      <formula>21</formula>
      <formula>40</formula>
    </cfRule>
    <cfRule type="cellIs" dxfId="435" priority="310" operator="between">
      <formula>1</formula>
      <formula>20</formula>
    </cfRule>
  </conditionalFormatting>
  <conditionalFormatting sqref="H42:H44">
    <cfRule type="cellIs" dxfId="434" priority="301" operator="between">
      <formula>81</formula>
      <formula>100</formula>
    </cfRule>
    <cfRule type="cellIs" dxfId="433" priority="302" operator="between">
      <formula>61</formula>
      <formula>80</formula>
    </cfRule>
    <cfRule type="cellIs" dxfId="432" priority="303" operator="between">
      <formula>41</formula>
      <formula>60</formula>
    </cfRule>
    <cfRule type="cellIs" dxfId="431" priority="304" operator="between">
      <formula>21</formula>
      <formula>40</formula>
    </cfRule>
    <cfRule type="cellIs" dxfId="430" priority="305" operator="between">
      <formula>1</formula>
      <formula>20</formula>
    </cfRule>
  </conditionalFormatting>
  <conditionalFormatting sqref="H42:H44">
    <cfRule type="cellIs" dxfId="429" priority="296" operator="between">
      <formula>81</formula>
      <formula>100</formula>
    </cfRule>
    <cfRule type="cellIs" dxfId="428" priority="297" operator="between">
      <formula>61</formula>
      <formula>80</formula>
    </cfRule>
    <cfRule type="cellIs" dxfId="427" priority="298" operator="between">
      <formula>41</formula>
      <formula>60</formula>
    </cfRule>
    <cfRule type="cellIs" dxfId="426" priority="299" operator="between">
      <formula>21</formula>
      <formula>40</formula>
    </cfRule>
    <cfRule type="cellIs" dxfId="425" priority="300" operator="between">
      <formula>1</formula>
      <formula>20</formula>
    </cfRule>
  </conditionalFormatting>
  <conditionalFormatting sqref="H66">
    <cfRule type="cellIs" dxfId="424" priority="281" operator="between">
      <formula>81</formula>
      <formula>100</formula>
    </cfRule>
    <cfRule type="cellIs" dxfId="423" priority="282" operator="between">
      <formula>61</formula>
      <formula>80</formula>
    </cfRule>
    <cfRule type="cellIs" dxfId="422" priority="283" operator="between">
      <formula>41</formula>
      <formula>60</formula>
    </cfRule>
    <cfRule type="cellIs" dxfId="421" priority="284" operator="between">
      <formula>21</formula>
      <formula>40</formula>
    </cfRule>
    <cfRule type="cellIs" dxfId="420" priority="285" operator="between">
      <formula>1</formula>
      <formula>20</formula>
    </cfRule>
  </conditionalFormatting>
  <conditionalFormatting sqref="H66">
    <cfRule type="cellIs" dxfId="419" priority="276" operator="between">
      <formula>81</formula>
      <formula>100</formula>
    </cfRule>
    <cfRule type="cellIs" dxfId="418" priority="277" operator="between">
      <formula>61</formula>
      <formula>80</formula>
    </cfRule>
    <cfRule type="cellIs" dxfId="417" priority="278" operator="between">
      <formula>41</formula>
      <formula>60</formula>
    </cfRule>
    <cfRule type="cellIs" dxfId="416" priority="279" operator="between">
      <formula>21</formula>
      <formula>40</formula>
    </cfRule>
    <cfRule type="cellIs" dxfId="415" priority="280" operator="between">
      <formula>1</formula>
      <formula>20</formula>
    </cfRule>
  </conditionalFormatting>
  <conditionalFormatting sqref="H64:H65">
    <cfRule type="cellIs" dxfId="414" priority="291" operator="between">
      <formula>81</formula>
      <formula>100</formula>
    </cfRule>
    <cfRule type="cellIs" dxfId="413" priority="292" operator="between">
      <formula>61</formula>
      <formula>80</formula>
    </cfRule>
    <cfRule type="cellIs" dxfId="412" priority="293" operator="between">
      <formula>41</formula>
      <formula>60</formula>
    </cfRule>
    <cfRule type="cellIs" dxfId="411" priority="294" operator="between">
      <formula>21</formula>
      <formula>40</formula>
    </cfRule>
    <cfRule type="cellIs" dxfId="410" priority="295" operator="between">
      <formula>1</formula>
      <formula>20</formula>
    </cfRule>
  </conditionalFormatting>
  <conditionalFormatting sqref="H64:H65">
    <cfRule type="cellIs" dxfId="409" priority="286" operator="between">
      <formula>81</formula>
      <formula>100</formula>
    </cfRule>
    <cfRule type="cellIs" dxfId="408" priority="287" operator="between">
      <formula>61</formula>
      <formula>80</formula>
    </cfRule>
    <cfRule type="cellIs" dxfId="407" priority="288" operator="between">
      <formula>41</formula>
      <formula>60</formula>
    </cfRule>
    <cfRule type="cellIs" dxfId="406" priority="289" operator="between">
      <formula>21</formula>
      <formula>40</formula>
    </cfRule>
    <cfRule type="cellIs" dxfId="405" priority="290" operator="between">
      <formula>1</formula>
      <formula>20</formula>
    </cfRule>
  </conditionalFormatting>
  <conditionalFormatting sqref="H68">
    <cfRule type="cellIs" dxfId="404" priority="261" operator="between">
      <formula>81</formula>
      <formula>100</formula>
    </cfRule>
    <cfRule type="cellIs" dxfId="403" priority="262" operator="between">
      <formula>61</formula>
      <formula>80</formula>
    </cfRule>
    <cfRule type="cellIs" dxfId="402" priority="263" operator="between">
      <formula>41</formula>
      <formula>60</formula>
    </cfRule>
    <cfRule type="cellIs" dxfId="401" priority="264" operator="between">
      <formula>21</formula>
      <formula>40</formula>
    </cfRule>
    <cfRule type="cellIs" dxfId="400" priority="265" operator="between">
      <formula>1</formula>
      <formula>20</formula>
    </cfRule>
  </conditionalFormatting>
  <conditionalFormatting sqref="H68">
    <cfRule type="cellIs" dxfId="399" priority="256" operator="between">
      <formula>81</formula>
      <formula>100</formula>
    </cfRule>
    <cfRule type="cellIs" dxfId="398" priority="257" operator="between">
      <formula>61</formula>
      <formula>80</formula>
    </cfRule>
    <cfRule type="cellIs" dxfId="397" priority="258" operator="between">
      <formula>41</formula>
      <formula>60</formula>
    </cfRule>
    <cfRule type="cellIs" dxfId="396" priority="259" operator="between">
      <formula>21</formula>
      <formula>40</formula>
    </cfRule>
    <cfRule type="cellIs" dxfId="395" priority="260" operator="between">
      <formula>1</formula>
      <formula>20</formula>
    </cfRule>
  </conditionalFormatting>
  <conditionalFormatting sqref="H69:H73">
    <cfRule type="cellIs" dxfId="394" priority="251" operator="between">
      <formula>81</formula>
      <formula>100</formula>
    </cfRule>
    <cfRule type="cellIs" dxfId="393" priority="252" operator="between">
      <formula>61</formula>
      <formula>80</formula>
    </cfRule>
    <cfRule type="cellIs" dxfId="392" priority="253" operator="between">
      <formula>41</formula>
      <formula>60</formula>
    </cfRule>
    <cfRule type="cellIs" dxfId="391" priority="254" operator="between">
      <formula>21</formula>
      <formula>40</formula>
    </cfRule>
    <cfRule type="cellIs" dxfId="390" priority="255" operator="between">
      <formula>1</formula>
      <formula>20</formula>
    </cfRule>
  </conditionalFormatting>
  <conditionalFormatting sqref="H69:H73">
    <cfRule type="cellIs" dxfId="389" priority="246" operator="between">
      <formula>81</formula>
      <formula>100</formula>
    </cfRule>
    <cfRule type="cellIs" dxfId="388" priority="247" operator="between">
      <formula>61</formula>
      <formula>80</formula>
    </cfRule>
    <cfRule type="cellIs" dxfId="387" priority="248" operator="between">
      <formula>41</formula>
      <formula>60</formula>
    </cfRule>
    <cfRule type="cellIs" dxfId="386" priority="249" operator="between">
      <formula>21</formula>
      <formula>40</formula>
    </cfRule>
    <cfRule type="cellIs" dxfId="385" priority="250" operator="between">
      <formula>1</formula>
      <formula>20</formula>
    </cfRule>
  </conditionalFormatting>
  <conditionalFormatting sqref="H67">
    <cfRule type="cellIs" dxfId="384" priority="271" operator="between">
      <formula>81</formula>
      <formula>100</formula>
    </cfRule>
    <cfRule type="cellIs" dxfId="383" priority="272" operator="between">
      <formula>61</formula>
      <formula>80</formula>
    </cfRule>
    <cfRule type="cellIs" dxfId="382" priority="273" operator="between">
      <formula>41</formula>
      <formula>60</formula>
    </cfRule>
    <cfRule type="cellIs" dxfId="381" priority="274" operator="between">
      <formula>21</formula>
      <formula>40</formula>
    </cfRule>
    <cfRule type="cellIs" dxfId="380" priority="275" operator="between">
      <formula>1</formula>
      <formula>20</formula>
    </cfRule>
  </conditionalFormatting>
  <conditionalFormatting sqref="H67">
    <cfRule type="cellIs" dxfId="379" priority="266" operator="between">
      <formula>81</formula>
      <formula>100</formula>
    </cfRule>
    <cfRule type="cellIs" dxfId="378" priority="267" operator="between">
      <formula>61</formula>
      <formula>80</formula>
    </cfRule>
    <cfRule type="cellIs" dxfId="377" priority="268" operator="between">
      <formula>41</formula>
      <formula>60</formula>
    </cfRule>
    <cfRule type="cellIs" dxfId="376" priority="269" operator="between">
      <formula>21</formula>
      <formula>40</formula>
    </cfRule>
    <cfRule type="cellIs" dxfId="375" priority="270" operator="between">
      <formula>1</formula>
      <formula>20</formula>
    </cfRule>
  </conditionalFormatting>
  <conditionalFormatting sqref="H82:H86">
    <cfRule type="cellIs" dxfId="374" priority="241" operator="between">
      <formula>81</formula>
      <formula>100</formula>
    </cfRule>
    <cfRule type="cellIs" dxfId="373" priority="242" operator="between">
      <formula>61</formula>
      <formula>80</formula>
    </cfRule>
    <cfRule type="cellIs" dxfId="372" priority="243" operator="between">
      <formula>41</formula>
      <formula>60</formula>
    </cfRule>
    <cfRule type="cellIs" dxfId="371" priority="244" operator="between">
      <formula>21</formula>
      <formula>40</formula>
    </cfRule>
    <cfRule type="cellIs" dxfId="370" priority="245" operator="between">
      <formula>1</formula>
      <formula>20</formula>
    </cfRule>
  </conditionalFormatting>
  <conditionalFormatting sqref="H82:H86">
    <cfRule type="cellIs" dxfId="369" priority="236" operator="between">
      <formula>81</formula>
      <formula>100</formula>
    </cfRule>
    <cfRule type="cellIs" dxfId="368" priority="237" operator="between">
      <formula>61</formula>
      <formula>80</formula>
    </cfRule>
    <cfRule type="cellIs" dxfId="367" priority="238" operator="between">
      <formula>41</formula>
      <formula>60</formula>
    </cfRule>
    <cfRule type="cellIs" dxfId="366" priority="239" operator="between">
      <formula>21</formula>
      <formula>40</formula>
    </cfRule>
    <cfRule type="cellIs" dxfId="365" priority="240" operator="between">
      <formula>1</formula>
      <formula>20</formula>
    </cfRule>
  </conditionalFormatting>
  <conditionalFormatting sqref="H87:H89">
    <cfRule type="cellIs" dxfId="364" priority="231" operator="between">
      <formula>81</formula>
      <formula>100</formula>
    </cfRule>
    <cfRule type="cellIs" dxfId="363" priority="232" operator="between">
      <formula>61</formula>
      <formula>80</formula>
    </cfRule>
    <cfRule type="cellIs" dxfId="362" priority="233" operator="between">
      <formula>41</formula>
      <formula>60</formula>
    </cfRule>
    <cfRule type="cellIs" dxfId="361" priority="234" operator="between">
      <formula>21</formula>
      <formula>40</formula>
    </cfRule>
    <cfRule type="cellIs" dxfId="360" priority="235" operator="between">
      <formula>1</formula>
      <formula>20</formula>
    </cfRule>
  </conditionalFormatting>
  <conditionalFormatting sqref="H87:H89">
    <cfRule type="cellIs" dxfId="359" priority="226" operator="between">
      <formula>81</formula>
      <formula>100</formula>
    </cfRule>
    <cfRule type="cellIs" dxfId="358" priority="227" operator="between">
      <formula>61</formula>
      <formula>80</formula>
    </cfRule>
    <cfRule type="cellIs" dxfId="357" priority="228" operator="between">
      <formula>41</formula>
      <formula>60</formula>
    </cfRule>
    <cfRule type="cellIs" dxfId="356" priority="229" operator="between">
      <formula>21</formula>
      <formula>40</formula>
    </cfRule>
    <cfRule type="cellIs" dxfId="355" priority="230" operator="between">
      <formula>1</formula>
      <formula>20</formula>
    </cfRule>
  </conditionalFormatting>
  <conditionalFormatting sqref="H90:H91">
    <cfRule type="cellIs" dxfId="354" priority="221" operator="between">
      <formula>81</formula>
      <formula>100</formula>
    </cfRule>
    <cfRule type="cellIs" dxfId="353" priority="222" operator="between">
      <formula>61</formula>
      <formula>80</formula>
    </cfRule>
    <cfRule type="cellIs" dxfId="352" priority="223" operator="between">
      <formula>41</formula>
      <formula>60</formula>
    </cfRule>
    <cfRule type="cellIs" dxfId="351" priority="224" operator="between">
      <formula>21</formula>
      <formula>40</formula>
    </cfRule>
    <cfRule type="cellIs" dxfId="350" priority="225" operator="between">
      <formula>1</formula>
      <formula>20</formula>
    </cfRule>
  </conditionalFormatting>
  <conditionalFormatting sqref="H90:H91">
    <cfRule type="cellIs" dxfId="349" priority="216" operator="between">
      <formula>81</formula>
      <formula>100</formula>
    </cfRule>
    <cfRule type="cellIs" dxfId="348" priority="217" operator="between">
      <formula>61</formula>
      <formula>80</formula>
    </cfRule>
    <cfRule type="cellIs" dxfId="347" priority="218" operator="between">
      <formula>41</formula>
      <formula>60</formula>
    </cfRule>
    <cfRule type="cellIs" dxfId="346" priority="219" operator="between">
      <formula>21</formula>
      <formula>40</formula>
    </cfRule>
    <cfRule type="cellIs" dxfId="345" priority="220" operator="between">
      <formula>1</formula>
      <formula>20</formula>
    </cfRule>
  </conditionalFormatting>
  <conditionalFormatting sqref="H96:H97">
    <cfRule type="cellIs" dxfId="344" priority="211" operator="between">
      <formula>81</formula>
      <formula>100</formula>
    </cfRule>
    <cfRule type="cellIs" dxfId="343" priority="212" operator="between">
      <formula>61</formula>
      <formula>80</formula>
    </cfRule>
    <cfRule type="cellIs" dxfId="342" priority="213" operator="between">
      <formula>41</formula>
      <formula>60</formula>
    </cfRule>
    <cfRule type="cellIs" dxfId="341" priority="214" operator="between">
      <formula>21</formula>
      <formula>40</formula>
    </cfRule>
    <cfRule type="cellIs" dxfId="340" priority="215" operator="between">
      <formula>1</formula>
      <formula>20</formula>
    </cfRule>
  </conditionalFormatting>
  <conditionalFormatting sqref="H96:H97">
    <cfRule type="cellIs" dxfId="339" priority="206" operator="between">
      <formula>81</formula>
      <formula>100</formula>
    </cfRule>
    <cfRule type="cellIs" dxfId="338" priority="207" operator="between">
      <formula>61</formula>
      <formula>80</formula>
    </cfRule>
    <cfRule type="cellIs" dxfId="337" priority="208" operator="between">
      <formula>41</formula>
      <formula>60</formula>
    </cfRule>
    <cfRule type="cellIs" dxfId="336" priority="209" operator="between">
      <formula>21</formula>
      <formula>40</formula>
    </cfRule>
    <cfRule type="cellIs" dxfId="335" priority="210" operator="between">
      <formula>1</formula>
      <formula>20</formula>
    </cfRule>
  </conditionalFormatting>
  <conditionalFormatting sqref="H92:H95">
    <cfRule type="cellIs" dxfId="334" priority="201" operator="between">
      <formula>81</formula>
      <formula>100</formula>
    </cfRule>
    <cfRule type="cellIs" dxfId="333" priority="202" operator="between">
      <formula>61</formula>
      <formula>80</formula>
    </cfRule>
    <cfRule type="cellIs" dxfId="332" priority="203" operator="between">
      <formula>41</formula>
      <formula>60</formula>
    </cfRule>
    <cfRule type="cellIs" dxfId="331" priority="204" operator="between">
      <formula>21</formula>
      <formula>40</formula>
    </cfRule>
    <cfRule type="cellIs" dxfId="330" priority="205" operator="between">
      <formula>1</formula>
      <formula>20</formula>
    </cfRule>
  </conditionalFormatting>
  <conditionalFormatting sqref="H92:H95">
    <cfRule type="cellIs" dxfId="329" priority="196" operator="between">
      <formula>81</formula>
      <formula>100</formula>
    </cfRule>
    <cfRule type="cellIs" dxfId="328" priority="197" operator="between">
      <formula>61</formula>
      <formula>80</formula>
    </cfRule>
    <cfRule type="cellIs" dxfId="327" priority="198" operator="between">
      <formula>41</formula>
      <formula>60</formula>
    </cfRule>
    <cfRule type="cellIs" dxfId="326" priority="199" operator="between">
      <formula>21</formula>
      <formula>40</formula>
    </cfRule>
    <cfRule type="cellIs" dxfId="325" priority="200" operator="between">
      <formula>1</formula>
      <formula>20</formula>
    </cfRule>
  </conditionalFormatting>
  <conditionalFormatting sqref="H101:H102">
    <cfRule type="cellIs" dxfId="324" priority="191" operator="between">
      <formula>81</formula>
      <formula>100</formula>
    </cfRule>
    <cfRule type="cellIs" dxfId="323" priority="192" operator="between">
      <formula>61</formula>
      <formula>80</formula>
    </cfRule>
    <cfRule type="cellIs" dxfId="322" priority="193" operator="between">
      <formula>41</formula>
      <formula>60</formula>
    </cfRule>
    <cfRule type="cellIs" dxfId="321" priority="194" operator="between">
      <formula>21</formula>
      <formula>40</formula>
    </cfRule>
    <cfRule type="cellIs" dxfId="320" priority="195" operator="between">
      <formula>1</formula>
      <formula>20</formula>
    </cfRule>
  </conditionalFormatting>
  <conditionalFormatting sqref="H101:H102">
    <cfRule type="cellIs" dxfId="319" priority="186" operator="between">
      <formula>81</formula>
      <formula>100</formula>
    </cfRule>
    <cfRule type="cellIs" dxfId="318" priority="187" operator="between">
      <formula>61</formula>
      <formula>80</formula>
    </cfRule>
    <cfRule type="cellIs" dxfId="317" priority="188" operator="between">
      <formula>41</formula>
      <formula>60</formula>
    </cfRule>
    <cfRule type="cellIs" dxfId="316" priority="189" operator="between">
      <formula>21</formula>
      <formula>40</formula>
    </cfRule>
    <cfRule type="cellIs" dxfId="315" priority="190" operator="between">
      <formula>1</formula>
      <formula>20</formula>
    </cfRule>
  </conditionalFormatting>
  <conditionalFormatting sqref="H98:H100">
    <cfRule type="cellIs" dxfId="314" priority="181" operator="between">
      <formula>81</formula>
      <formula>100</formula>
    </cfRule>
    <cfRule type="cellIs" dxfId="313" priority="182" operator="between">
      <formula>61</formula>
      <formula>80</formula>
    </cfRule>
    <cfRule type="cellIs" dxfId="312" priority="183" operator="between">
      <formula>41</formula>
      <formula>60</formula>
    </cfRule>
    <cfRule type="cellIs" dxfId="311" priority="184" operator="between">
      <formula>21</formula>
      <formula>40</formula>
    </cfRule>
    <cfRule type="cellIs" dxfId="310" priority="185" operator="between">
      <formula>1</formula>
      <formula>20</formula>
    </cfRule>
  </conditionalFormatting>
  <conditionalFormatting sqref="H98:H100">
    <cfRule type="cellIs" dxfId="309" priority="176" operator="between">
      <formula>81</formula>
      <formula>100</formula>
    </cfRule>
    <cfRule type="cellIs" dxfId="308" priority="177" operator="between">
      <formula>61</formula>
      <formula>80</formula>
    </cfRule>
    <cfRule type="cellIs" dxfId="307" priority="178" operator="between">
      <formula>41</formula>
      <formula>60</formula>
    </cfRule>
    <cfRule type="cellIs" dxfId="306" priority="179" operator="between">
      <formula>21</formula>
      <formula>40</formula>
    </cfRule>
    <cfRule type="cellIs" dxfId="305" priority="180" operator="between">
      <formula>1</formula>
      <formula>20</formula>
    </cfRule>
  </conditionalFormatting>
  <conditionalFormatting sqref="H106">
    <cfRule type="cellIs" dxfId="304" priority="171" operator="between">
      <formula>81</formula>
      <formula>100</formula>
    </cfRule>
    <cfRule type="cellIs" dxfId="303" priority="172" operator="between">
      <formula>61</formula>
      <formula>80</formula>
    </cfRule>
    <cfRule type="cellIs" dxfId="302" priority="173" operator="between">
      <formula>41</formula>
      <formula>60</formula>
    </cfRule>
    <cfRule type="cellIs" dxfId="301" priority="174" operator="between">
      <formula>21</formula>
      <formula>40</formula>
    </cfRule>
    <cfRule type="cellIs" dxfId="300" priority="175" operator="between">
      <formula>1</formula>
      <formula>20</formula>
    </cfRule>
  </conditionalFormatting>
  <conditionalFormatting sqref="H106">
    <cfRule type="cellIs" dxfId="299" priority="166" operator="between">
      <formula>81</formula>
      <formula>100</formula>
    </cfRule>
    <cfRule type="cellIs" dxfId="298" priority="167" operator="between">
      <formula>61</formula>
      <formula>80</formula>
    </cfRule>
    <cfRule type="cellIs" dxfId="297" priority="168" operator="between">
      <formula>41</formula>
      <formula>60</formula>
    </cfRule>
    <cfRule type="cellIs" dxfId="296" priority="169" operator="between">
      <formula>21</formula>
      <formula>40</formula>
    </cfRule>
    <cfRule type="cellIs" dxfId="295" priority="170" operator="between">
      <formula>1</formula>
      <formula>20</formula>
    </cfRule>
  </conditionalFormatting>
  <conditionalFormatting sqref="H103:H105">
    <cfRule type="cellIs" dxfId="294" priority="161" operator="between">
      <formula>81</formula>
      <formula>100</formula>
    </cfRule>
    <cfRule type="cellIs" dxfId="293" priority="162" operator="between">
      <formula>61</formula>
      <formula>80</formula>
    </cfRule>
    <cfRule type="cellIs" dxfId="292" priority="163" operator="between">
      <formula>41</formula>
      <formula>60</formula>
    </cfRule>
    <cfRule type="cellIs" dxfId="291" priority="164" operator="between">
      <formula>21</formula>
      <formula>40</formula>
    </cfRule>
    <cfRule type="cellIs" dxfId="290" priority="165" operator="between">
      <formula>1</formula>
      <formula>20</formula>
    </cfRule>
  </conditionalFormatting>
  <conditionalFormatting sqref="H103:H105">
    <cfRule type="cellIs" dxfId="289" priority="156" operator="between">
      <formula>81</formula>
      <formula>100</formula>
    </cfRule>
    <cfRule type="cellIs" dxfId="288" priority="157" operator="between">
      <formula>61</formula>
      <formula>80</formula>
    </cfRule>
    <cfRule type="cellIs" dxfId="287" priority="158" operator="between">
      <formula>41</formula>
      <formula>60</formula>
    </cfRule>
    <cfRule type="cellIs" dxfId="286" priority="159" operator="between">
      <formula>21</formula>
      <formula>40</formula>
    </cfRule>
    <cfRule type="cellIs" dxfId="285" priority="160" operator="between">
      <formula>1</formula>
      <formula>20</formula>
    </cfRule>
  </conditionalFormatting>
  <conditionalFormatting sqref="H115">
    <cfRule type="cellIs" dxfId="284" priority="151" operator="between">
      <formula>81</formula>
      <formula>100</formula>
    </cfRule>
    <cfRule type="cellIs" dxfId="283" priority="152" operator="between">
      <formula>61</formula>
      <formula>80</formula>
    </cfRule>
    <cfRule type="cellIs" dxfId="282" priority="153" operator="between">
      <formula>41</formula>
      <formula>60</formula>
    </cfRule>
    <cfRule type="cellIs" dxfId="281" priority="154" operator="between">
      <formula>21</formula>
      <formula>40</formula>
    </cfRule>
    <cfRule type="cellIs" dxfId="280" priority="155" operator="between">
      <formula>1</formula>
      <formula>20</formula>
    </cfRule>
  </conditionalFormatting>
  <conditionalFormatting sqref="H115">
    <cfRule type="cellIs" dxfId="279" priority="146" operator="between">
      <formula>81</formula>
      <formula>100</formula>
    </cfRule>
    <cfRule type="cellIs" dxfId="278" priority="147" operator="between">
      <formula>61</formula>
      <formula>80</formula>
    </cfRule>
    <cfRule type="cellIs" dxfId="277" priority="148" operator="between">
      <formula>41</formula>
      <formula>60</formula>
    </cfRule>
    <cfRule type="cellIs" dxfId="276" priority="149" operator="between">
      <formula>21</formula>
      <formula>40</formula>
    </cfRule>
    <cfRule type="cellIs" dxfId="275" priority="150" operator="between">
      <formula>1</formula>
      <formula>20</formula>
    </cfRule>
  </conditionalFormatting>
  <conditionalFormatting sqref="H112:H114">
    <cfRule type="cellIs" dxfId="274" priority="141" operator="between">
      <formula>81</formula>
      <formula>100</formula>
    </cfRule>
    <cfRule type="cellIs" dxfId="273" priority="142" operator="between">
      <formula>61</formula>
      <formula>80</formula>
    </cfRule>
    <cfRule type="cellIs" dxfId="272" priority="143" operator="between">
      <formula>41</formula>
      <formula>60</formula>
    </cfRule>
    <cfRule type="cellIs" dxfId="271" priority="144" operator="between">
      <formula>21</formula>
      <formula>40</formula>
    </cfRule>
    <cfRule type="cellIs" dxfId="270" priority="145" operator="between">
      <formula>1</formula>
      <formula>20</formula>
    </cfRule>
  </conditionalFormatting>
  <conditionalFormatting sqref="H112:H114">
    <cfRule type="cellIs" dxfId="269" priority="136" operator="between">
      <formula>81</formula>
      <formula>100</formula>
    </cfRule>
    <cfRule type="cellIs" dxfId="268" priority="137" operator="between">
      <formula>61</formula>
      <formula>80</formula>
    </cfRule>
    <cfRule type="cellIs" dxfId="267" priority="138" operator="between">
      <formula>41</formula>
      <formula>60</formula>
    </cfRule>
    <cfRule type="cellIs" dxfId="266" priority="139" operator="between">
      <formula>21</formula>
      <formula>40</formula>
    </cfRule>
    <cfRule type="cellIs" dxfId="265" priority="140" operator="between">
      <formula>1</formula>
      <formula>20</formula>
    </cfRule>
  </conditionalFormatting>
  <conditionalFormatting sqref="H129">
    <cfRule type="cellIs" dxfId="264" priority="131" operator="between">
      <formula>81</formula>
      <formula>100</formula>
    </cfRule>
    <cfRule type="cellIs" dxfId="263" priority="132" operator="between">
      <formula>61</formula>
      <formula>80</formula>
    </cfRule>
    <cfRule type="cellIs" dxfId="262" priority="133" operator="between">
      <formula>41</formula>
      <formula>60</formula>
    </cfRule>
    <cfRule type="cellIs" dxfId="261" priority="134" operator="between">
      <formula>21</formula>
      <formula>40</formula>
    </cfRule>
    <cfRule type="cellIs" dxfId="260" priority="135" operator="between">
      <formula>1</formula>
      <formula>20</formula>
    </cfRule>
  </conditionalFormatting>
  <conditionalFormatting sqref="H129">
    <cfRule type="cellIs" dxfId="259" priority="126" operator="between">
      <formula>81</formula>
      <formula>100</formula>
    </cfRule>
    <cfRule type="cellIs" dxfId="258" priority="127" operator="between">
      <formula>61</formula>
      <formula>80</formula>
    </cfRule>
    <cfRule type="cellIs" dxfId="257" priority="128" operator="between">
      <formula>41</formula>
      <formula>60</formula>
    </cfRule>
    <cfRule type="cellIs" dxfId="256" priority="129" operator="between">
      <formula>21</formula>
      <formula>40</formula>
    </cfRule>
    <cfRule type="cellIs" dxfId="255" priority="130" operator="between">
      <formula>1</formula>
      <formula>20</formula>
    </cfRule>
  </conditionalFormatting>
  <conditionalFormatting sqref="H126:H128">
    <cfRule type="cellIs" dxfId="254" priority="121" operator="between">
      <formula>81</formula>
      <formula>100</formula>
    </cfRule>
    <cfRule type="cellIs" dxfId="253" priority="122" operator="between">
      <formula>61</formula>
      <formula>80</formula>
    </cfRule>
    <cfRule type="cellIs" dxfId="252" priority="123" operator="between">
      <formula>41</formula>
      <formula>60</formula>
    </cfRule>
    <cfRule type="cellIs" dxfId="251" priority="124" operator="between">
      <formula>21</formula>
      <formula>40</formula>
    </cfRule>
    <cfRule type="cellIs" dxfId="250" priority="125" operator="between">
      <formula>1</formula>
      <formula>20</formula>
    </cfRule>
  </conditionalFormatting>
  <conditionalFormatting sqref="H126:H128">
    <cfRule type="cellIs" dxfId="249" priority="116" operator="between">
      <formula>81</formula>
      <formula>100</formula>
    </cfRule>
    <cfRule type="cellIs" dxfId="248" priority="117" operator="between">
      <formula>61</formula>
      <formula>80</formula>
    </cfRule>
    <cfRule type="cellIs" dxfId="247" priority="118" operator="between">
      <formula>41</formula>
      <formula>60</formula>
    </cfRule>
    <cfRule type="cellIs" dxfId="246" priority="119" operator="between">
      <formula>21</formula>
      <formula>40</formula>
    </cfRule>
    <cfRule type="cellIs" dxfId="245" priority="120" operator="between">
      <formula>1</formula>
      <formula>20</formula>
    </cfRule>
  </conditionalFormatting>
  <conditionalFormatting sqref="H110">
    <cfRule type="cellIs" dxfId="244" priority="111" operator="between">
      <formula>81</formula>
      <formula>100</formula>
    </cfRule>
    <cfRule type="cellIs" dxfId="243" priority="112" operator="between">
      <formula>61</formula>
      <formula>80</formula>
    </cfRule>
    <cfRule type="cellIs" dxfId="242" priority="113" operator="between">
      <formula>41</formula>
      <formula>60</formula>
    </cfRule>
    <cfRule type="cellIs" dxfId="241" priority="114" operator="between">
      <formula>21</formula>
      <formula>40</formula>
    </cfRule>
    <cfRule type="cellIs" dxfId="240" priority="115" operator="between">
      <formula>1</formula>
      <formula>20</formula>
    </cfRule>
  </conditionalFormatting>
  <conditionalFormatting sqref="H110">
    <cfRule type="cellIs" dxfId="239" priority="106" operator="between">
      <formula>81</formula>
      <formula>100</formula>
    </cfRule>
    <cfRule type="cellIs" dxfId="238" priority="107" operator="between">
      <formula>61</formula>
      <formula>80</formula>
    </cfRule>
    <cfRule type="cellIs" dxfId="237" priority="108" operator="between">
      <formula>41</formula>
      <formula>60</formula>
    </cfRule>
    <cfRule type="cellIs" dxfId="236" priority="109" operator="between">
      <formula>21</formula>
      <formula>40</formula>
    </cfRule>
    <cfRule type="cellIs" dxfId="235" priority="110" operator="between">
      <formula>1</formula>
      <formula>20</formula>
    </cfRule>
  </conditionalFormatting>
  <conditionalFormatting sqref="H107:H109">
    <cfRule type="cellIs" dxfId="234" priority="101" operator="between">
      <formula>81</formula>
      <formula>100</formula>
    </cfRule>
    <cfRule type="cellIs" dxfId="233" priority="102" operator="between">
      <formula>61</formula>
      <formula>80</formula>
    </cfRule>
    <cfRule type="cellIs" dxfId="232" priority="103" operator="between">
      <formula>41</formula>
      <formula>60</formula>
    </cfRule>
    <cfRule type="cellIs" dxfId="231" priority="104" operator="between">
      <formula>21</formula>
      <formula>40</formula>
    </cfRule>
    <cfRule type="cellIs" dxfId="230" priority="105" operator="between">
      <formula>1</formula>
      <formula>20</formula>
    </cfRule>
  </conditionalFormatting>
  <conditionalFormatting sqref="H107:H109">
    <cfRule type="cellIs" dxfId="229" priority="96" operator="between">
      <formula>81</formula>
      <formula>100</formula>
    </cfRule>
    <cfRule type="cellIs" dxfId="228" priority="97" operator="between">
      <formula>61</formula>
      <formula>80</formula>
    </cfRule>
    <cfRule type="cellIs" dxfId="227" priority="98" operator="between">
      <formula>41</formula>
      <formula>60</formula>
    </cfRule>
    <cfRule type="cellIs" dxfId="226" priority="99" operator="between">
      <formula>21</formula>
      <formula>40</formula>
    </cfRule>
    <cfRule type="cellIs" dxfId="225" priority="100" operator="between">
      <formula>1</formula>
      <formula>20</formula>
    </cfRule>
  </conditionalFormatting>
  <conditionalFormatting sqref="H119">
    <cfRule type="cellIs" dxfId="224" priority="91" operator="between">
      <formula>81</formula>
      <formula>100</formula>
    </cfRule>
    <cfRule type="cellIs" dxfId="223" priority="92" operator="between">
      <formula>61</formula>
      <formula>80</formula>
    </cfRule>
    <cfRule type="cellIs" dxfId="222" priority="93" operator="between">
      <formula>41</formula>
      <formula>60</formula>
    </cfRule>
    <cfRule type="cellIs" dxfId="221" priority="94" operator="between">
      <formula>21</formula>
      <formula>40</formula>
    </cfRule>
    <cfRule type="cellIs" dxfId="220" priority="95" operator="between">
      <formula>1</formula>
      <formula>20</formula>
    </cfRule>
  </conditionalFormatting>
  <conditionalFormatting sqref="H119">
    <cfRule type="cellIs" dxfId="219" priority="86" operator="between">
      <formula>81</formula>
      <formula>100</formula>
    </cfRule>
    <cfRule type="cellIs" dxfId="218" priority="87" operator="between">
      <formula>61</formula>
      <formula>80</formula>
    </cfRule>
    <cfRule type="cellIs" dxfId="217" priority="88" operator="between">
      <formula>41</formula>
      <formula>60</formula>
    </cfRule>
    <cfRule type="cellIs" dxfId="216" priority="89" operator="between">
      <formula>21</formula>
      <formula>40</formula>
    </cfRule>
    <cfRule type="cellIs" dxfId="215" priority="90" operator="between">
      <formula>1</formula>
      <formula>20</formula>
    </cfRule>
  </conditionalFormatting>
  <conditionalFormatting sqref="H116:H118">
    <cfRule type="cellIs" dxfId="214" priority="81" operator="between">
      <formula>81</formula>
      <formula>100</formula>
    </cfRule>
    <cfRule type="cellIs" dxfId="213" priority="82" operator="between">
      <formula>61</formula>
      <formula>80</formula>
    </cfRule>
    <cfRule type="cellIs" dxfId="212" priority="83" operator="between">
      <formula>41</formula>
      <formula>60</formula>
    </cfRule>
    <cfRule type="cellIs" dxfId="211" priority="84" operator="between">
      <formula>21</formula>
      <formula>40</formula>
    </cfRule>
    <cfRule type="cellIs" dxfId="210" priority="85" operator="between">
      <formula>1</formula>
      <formula>20</formula>
    </cfRule>
  </conditionalFormatting>
  <conditionalFormatting sqref="H116:H118">
    <cfRule type="cellIs" dxfId="209" priority="76" operator="between">
      <formula>81</formula>
      <formula>100</formula>
    </cfRule>
    <cfRule type="cellIs" dxfId="208" priority="77" operator="between">
      <formula>61</formula>
      <formula>80</formula>
    </cfRule>
    <cfRule type="cellIs" dxfId="207" priority="78" operator="between">
      <formula>41</formula>
      <formula>60</formula>
    </cfRule>
    <cfRule type="cellIs" dxfId="206" priority="79" operator="between">
      <formula>21</formula>
      <formula>40</formula>
    </cfRule>
    <cfRule type="cellIs" dxfId="205" priority="80" operator="between">
      <formula>1</formula>
      <formula>20</formula>
    </cfRule>
  </conditionalFormatting>
  <conditionalFormatting sqref="H122:H124">
    <cfRule type="cellIs" dxfId="204" priority="71" operator="between">
      <formula>81</formula>
      <formula>100</formula>
    </cfRule>
    <cfRule type="cellIs" dxfId="203" priority="72" operator="between">
      <formula>61</formula>
      <formula>80</formula>
    </cfRule>
    <cfRule type="cellIs" dxfId="202" priority="73" operator="between">
      <formula>41</formula>
      <formula>60</formula>
    </cfRule>
    <cfRule type="cellIs" dxfId="201" priority="74" operator="between">
      <formula>21</formula>
      <formula>40</formula>
    </cfRule>
    <cfRule type="cellIs" dxfId="200" priority="75" operator="between">
      <formula>1</formula>
      <formula>20</formula>
    </cfRule>
  </conditionalFormatting>
  <conditionalFormatting sqref="H122:H124">
    <cfRule type="cellIs" dxfId="199" priority="66" operator="between">
      <formula>81</formula>
      <formula>100</formula>
    </cfRule>
    <cfRule type="cellIs" dxfId="198" priority="67" operator="between">
      <formula>61</formula>
      <formula>80</formula>
    </cfRule>
    <cfRule type="cellIs" dxfId="197" priority="68" operator="between">
      <formula>41</formula>
      <formula>60</formula>
    </cfRule>
    <cfRule type="cellIs" dxfId="196" priority="69" operator="between">
      <formula>21</formula>
      <formula>40</formula>
    </cfRule>
    <cfRule type="cellIs" dxfId="195" priority="70" operator="between">
      <formula>1</formula>
      <formula>20</formula>
    </cfRule>
  </conditionalFormatting>
  <conditionalFormatting sqref="H111">
    <cfRule type="cellIs" dxfId="194" priority="61" operator="between">
      <formula>81</formula>
      <formula>100</formula>
    </cfRule>
    <cfRule type="cellIs" dxfId="193" priority="62" operator="between">
      <formula>61</formula>
      <formula>80</formula>
    </cfRule>
    <cfRule type="cellIs" dxfId="192" priority="63" operator="between">
      <formula>41</formula>
      <formula>60</formula>
    </cfRule>
    <cfRule type="cellIs" dxfId="191" priority="64" operator="between">
      <formula>21</formula>
      <formula>40</formula>
    </cfRule>
    <cfRule type="cellIs" dxfId="190" priority="65" operator="between">
      <formula>1</formula>
      <formula>20</formula>
    </cfRule>
  </conditionalFormatting>
  <conditionalFormatting sqref="H111">
    <cfRule type="cellIs" dxfId="189" priority="56" operator="between">
      <formula>81</formula>
      <formula>100</formula>
    </cfRule>
    <cfRule type="cellIs" dxfId="188" priority="57" operator="between">
      <formula>61</formula>
      <formula>80</formula>
    </cfRule>
    <cfRule type="cellIs" dxfId="187" priority="58" operator="between">
      <formula>41</formula>
      <formula>60</formula>
    </cfRule>
    <cfRule type="cellIs" dxfId="186" priority="59" operator="between">
      <formula>21</formula>
      <formula>40</formula>
    </cfRule>
    <cfRule type="cellIs" dxfId="185" priority="60" operator="between">
      <formula>1</formula>
      <formula>20</formula>
    </cfRule>
  </conditionalFormatting>
  <conditionalFormatting sqref="H121">
    <cfRule type="cellIs" dxfId="184" priority="51" operator="between">
      <formula>81</formula>
      <formula>100</formula>
    </cfRule>
    <cfRule type="cellIs" dxfId="183" priority="52" operator="between">
      <formula>61</formula>
      <formula>80</formula>
    </cfRule>
    <cfRule type="cellIs" dxfId="182" priority="53" operator="between">
      <formula>41</formula>
      <formula>60</formula>
    </cfRule>
    <cfRule type="cellIs" dxfId="181" priority="54" operator="between">
      <formula>21</formula>
      <formula>40</formula>
    </cfRule>
    <cfRule type="cellIs" dxfId="180" priority="55" operator="between">
      <formula>1</formula>
      <formula>20</formula>
    </cfRule>
  </conditionalFormatting>
  <conditionalFormatting sqref="H121">
    <cfRule type="cellIs" dxfId="179" priority="46" operator="between">
      <formula>81</formula>
      <formula>100</formula>
    </cfRule>
    <cfRule type="cellIs" dxfId="178" priority="47" operator="between">
      <formula>61</formula>
      <formula>80</formula>
    </cfRule>
    <cfRule type="cellIs" dxfId="177" priority="48" operator="between">
      <formula>41</formula>
      <formula>60</formula>
    </cfRule>
    <cfRule type="cellIs" dxfId="176" priority="49" operator="between">
      <formula>21</formula>
      <formula>40</formula>
    </cfRule>
    <cfRule type="cellIs" dxfId="175" priority="50" operator="between">
      <formula>1</formula>
      <formula>20</formula>
    </cfRule>
  </conditionalFormatting>
  <conditionalFormatting sqref="H120">
    <cfRule type="cellIs" dxfId="174" priority="41" operator="between">
      <formula>81</formula>
      <formula>100</formula>
    </cfRule>
    <cfRule type="cellIs" dxfId="173" priority="42" operator="between">
      <formula>61</formula>
      <formula>80</formula>
    </cfRule>
    <cfRule type="cellIs" dxfId="172" priority="43" operator="between">
      <formula>41</formula>
      <formula>60</formula>
    </cfRule>
    <cfRule type="cellIs" dxfId="171" priority="44" operator="between">
      <formula>21</formula>
      <formula>40</formula>
    </cfRule>
    <cfRule type="cellIs" dxfId="170" priority="45" operator="between">
      <formula>1</formula>
      <formula>20</formula>
    </cfRule>
  </conditionalFormatting>
  <conditionalFormatting sqref="H120">
    <cfRule type="cellIs" dxfId="169" priority="36" operator="between">
      <formula>81</formula>
      <formula>100</formula>
    </cfRule>
    <cfRule type="cellIs" dxfId="168" priority="37" operator="between">
      <formula>61</formula>
      <formula>80</formula>
    </cfRule>
    <cfRule type="cellIs" dxfId="167" priority="38" operator="between">
      <formula>41</formula>
      <formula>60</formula>
    </cfRule>
    <cfRule type="cellIs" dxfId="166" priority="39" operator="between">
      <formula>21</formula>
      <formula>40</formula>
    </cfRule>
    <cfRule type="cellIs" dxfId="165" priority="40" operator="between">
      <formula>1</formula>
      <formula>20</formula>
    </cfRule>
  </conditionalFormatting>
  <conditionalFormatting sqref="H125">
    <cfRule type="cellIs" dxfId="164" priority="31" operator="between">
      <formula>81</formula>
      <formula>100</formula>
    </cfRule>
    <cfRule type="cellIs" dxfId="163" priority="32" operator="between">
      <formula>61</formula>
      <formula>80</formula>
    </cfRule>
    <cfRule type="cellIs" dxfId="162" priority="33" operator="between">
      <formula>41</formula>
      <formula>60</formula>
    </cfRule>
    <cfRule type="cellIs" dxfId="161" priority="34" operator="between">
      <formula>21</formula>
      <formula>40</formula>
    </cfRule>
    <cfRule type="cellIs" dxfId="160" priority="35" operator="between">
      <formula>1</formula>
      <formula>20</formula>
    </cfRule>
  </conditionalFormatting>
  <conditionalFormatting sqref="H11:H18 H20:H129">
    <cfRule type="cellIs" dxfId="159" priority="26" operator="between">
      <formula>81</formula>
      <formula>100</formula>
    </cfRule>
    <cfRule type="cellIs" dxfId="158" priority="27" operator="between">
      <formula>61</formula>
      <formula>80</formula>
    </cfRule>
    <cfRule type="cellIs" dxfId="157" priority="28" operator="between">
      <formula>41</formula>
      <formula>60</formula>
    </cfRule>
    <cfRule type="cellIs" dxfId="156" priority="29" operator="between">
      <formula>21</formula>
      <formula>40</formula>
    </cfRule>
    <cfRule type="cellIs" dxfId="155" priority="30" operator="between">
      <formula>1</formula>
      <formula>20</formula>
    </cfRule>
  </conditionalFormatting>
  <conditionalFormatting sqref="F11:F129">
    <cfRule type="cellIs" dxfId="154" priority="331" operator="between">
      <formula>80.5</formula>
      <formula>100</formula>
    </cfRule>
    <cfRule type="cellIs" dxfId="153" priority="332" operator="between">
      <formula>60.5</formula>
      <formula>80.4</formula>
    </cfRule>
    <cfRule type="cellIs" dxfId="152" priority="333" operator="between">
      <formula>0.1</formula>
      <formula>20.4</formula>
    </cfRule>
    <cfRule type="cellIs" dxfId="151" priority="334" operator="between">
      <formula>20.5</formula>
      <formula>40.4</formula>
    </cfRule>
    <cfRule type="cellIs" dxfId="150" priority="335" operator="between">
      <formula>40.5</formula>
      <formula>60.4</formula>
    </cfRule>
  </conditionalFormatting>
  <conditionalFormatting sqref="D11:D129">
    <cfRule type="cellIs" dxfId="149" priority="341" operator="between">
      <formula>80.4</formula>
      <formula>100</formula>
    </cfRule>
    <cfRule type="cellIs" dxfId="148" priority="342" operator="between">
      <formula>60.5</formula>
      <formula>80.4</formula>
    </cfRule>
    <cfRule type="cellIs" dxfId="147" priority="343" operator="between">
      <formula>40.5</formula>
      <formula>60.4</formula>
    </cfRule>
    <cfRule type="cellIs" dxfId="146" priority="344" operator="between">
      <formula>20.5</formula>
      <formula>40.4</formula>
    </cfRule>
    <cfRule type="cellIs" dxfId="145" priority="345" operator="between">
      <formula>0.1</formula>
      <formula>20.4</formula>
    </cfRule>
  </conditionalFormatting>
  <conditionalFormatting sqref="H19">
    <cfRule type="cellIs" dxfId="144" priority="21" operator="between">
      <formula>81</formula>
      <formula>100</formula>
    </cfRule>
    <cfRule type="cellIs" dxfId="143" priority="22" operator="between">
      <formula>61</formula>
      <formula>80</formula>
    </cfRule>
    <cfRule type="cellIs" dxfId="142" priority="23" operator="between">
      <formula>41</formula>
      <formula>60</formula>
    </cfRule>
    <cfRule type="cellIs" dxfId="141" priority="24" operator="between">
      <formula>21</formula>
      <formula>40</formula>
    </cfRule>
    <cfRule type="cellIs" dxfId="140" priority="25" operator="between">
      <formula>1</formula>
      <formula>20</formula>
    </cfRule>
  </conditionalFormatting>
  <conditionalFormatting sqref="H19">
    <cfRule type="cellIs" dxfId="139" priority="16" operator="between">
      <formula>81</formula>
      <formula>100</formula>
    </cfRule>
    <cfRule type="cellIs" dxfId="138" priority="17" operator="between">
      <formula>61</formula>
      <formula>80</formula>
    </cfRule>
    <cfRule type="cellIs" dxfId="137" priority="18" operator="between">
      <formula>41</formula>
      <formula>60</formula>
    </cfRule>
    <cfRule type="cellIs" dxfId="136" priority="19" operator="between">
      <formula>21</formula>
      <formula>40</formula>
    </cfRule>
    <cfRule type="cellIs" dxfId="135" priority="20" operator="between">
      <formula>1</formula>
      <formula>20</formula>
    </cfRule>
  </conditionalFormatting>
  <conditionalFormatting sqref="H19">
    <cfRule type="cellIs" dxfId="134" priority="11" operator="between">
      <formula>81</formula>
      <formula>100</formula>
    </cfRule>
    <cfRule type="cellIs" dxfId="133" priority="12" operator="between">
      <formula>61</formula>
      <formula>80</formula>
    </cfRule>
    <cfRule type="cellIs" dxfId="132" priority="13" operator="between">
      <formula>41</formula>
      <formula>60</formula>
    </cfRule>
    <cfRule type="cellIs" dxfId="131" priority="14" operator="between">
      <formula>21</formula>
      <formula>40</formula>
    </cfRule>
    <cfRule type="cellIs" dxfId="130" priority="15" operator="between">
      <formula>1</formula>
      <formula>20</formula>
    </cfRule>
  </conditionalFormatting>
  <conditionalFormatting sqref="H69:H129">
    <cfRule type="cellIs" dxfId="129" priority="6" operator="between">
      <formula>81</formula>
      <formula>100</formula>
    </cfRule>
    <cfRule type="cellIs" dxfId="128" priority="7" operator="between">
      <formula>61</formula>
      <formula>80</formula>
    </cfRule>
    <cfRule type="cellIs" dxfId="127" priority="8" operator="between">
      <formula>41</formula>
      <formula>60</formula>
    </cfRule>
    <cfRule type="cellIs" dxfId="126" priority="9" operator="between">
      <formula>21</formula>
      <formula>40</formula>
    </cfRule>
    <cfRule type="cellIs" dxfId="125" priority="10" operator="between">
      <formula>1</formula>
      <formula>20</formula>
    </cfRule>
  </conditionalFormatting>
  <conditionalFormatting sqref="H69:H129">
    <cfRule type="cellIs" dxfId="124" priority="1" operator="between">
      <formula>81</formula>
      <formula>100</formula>
    </cfRule>
    <cfRule type="cellIs" dxfId="123" priority="2" operator="between">
      <formula>61</formula>
      <formula>80</formula>
    </cfRule>
    <cfRule type="cellIs" dxfId="122" priority="3" operator="between">
      <formula>41</formula>
      <formula>60</formula>
    </cfRule>
    <cfRule type="cellIs" dxfId="121" priority="4" operator="between">
      <formula>21</formula>
      <formula>40</formula>
    </cfRule>
    <cfRule type="cellIs" dxfId="120" priority="5" operator="between">
      <formula>1</formula>
      <formula>20</formula>
    </cfRule>
  </conditionalFormatting>
  <dataValidations count="4">
    <dataValidation type="whole" operator="equal" allowBlank="1" showInputMessage="1" showErrorMessage="1" error="ERROR. NO DEBE DILIGENCIAR ESTA CELDA" sqref="G7:I7">
      <formula1>9999999998</formula1>
    </dataValidation>
    <dataValidation type="whole" operator="equal" allowBlank="1" showInputMessage="1" showErrorMessage="1" error="ERROR. NO DEBE DILIGENCIAR ESTAS CELDAS_x000a_" sqref="D11:D130">
      <formula1>99999999999999900000</formula1>
    </dataValidation>
    <dataValidation type="whole" operator="equal" allowBlank="1" showInputMessage="1" showErrorMessage="1" error="ERROR. NO DEBE DILIGENCIAR ESTAS CELDAS" sqref="F11:F129">
      <formula1>99999999999999900000</formula1>
    </dataValidation>
    <dataValidation type="whole" allowBlank="1" showInputMessage="1" showErrorMessage="1" error="ERROR. VALOR NO ACEPTADO" sqref="H11:H129">
      <formula1>0</formula1>
      <formula2>100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8576"/>
  <sheetViews>
    <sheetView tabSelected="1" topLeftCell="F39" zoomScale="80" zoomScaleNormal="80" workbookViewId="0">
      <selection activeCell="I55" sqref="I55"/>
    </sheetView>
  </sheetViews>
  <sheetFormatPr baseColWidth="10" defaultColWidth="0" defaultRowHeight="14.25" zeroHeight="1" x14ac:dyDescent="0.25"/>
  <cols>
    <col min="1" max="1" width="0.7109375" style="1" customWidth="1"/>
    <col min="2" max="2" width="1.28515625" style="1" customWidth="1"/>
    <col min="3" max="3" width="23.5703125" style="1" customWidth="1"/>
    <col min="4" max="4" width="19.7109375" style="1" customWidth="1"/>
    <col min="5" max="5" width="21.42578125" style="1" customWidth="1"/>
    <col min="6" max="6" width="19.7109375" style="1" customWidth="1"/>
    <col min="7" max="7" width="76.7109375" style="1" customWidth="1"/>
    <col min="8" max="8" width="21" style="377" customWidth="1"/>
    <col min="9" max="9" width="34.42578125" style="1" customWidth="1"/>
    <col min="10" max="10" width="1.140625" style="1" customWidth="1"/>
    <col min="11" max="11" width="3.7109375" style="1" customWidth="1"/>
    <col min="12" max="13" width="11.42578125" style="1" customWidth="1"/>
    <col min="14" max="15" width="0" style="1" hidden="1" customWidth="1"/>
    <col min="16" max="16384" width="11.42578125" style="1" hidden="1"/>
  </cols>
  <sheetData>
    <row r="1" spans="2:12" ht="90.75" customHeight="1" x14ac:dyDescent="0.25">
      <c r="B1" s="478" t="s">
        <v>0</v>
      </c>
      <c r="C1" s="479"/>
      <c r="D1" s="479"/>
      <c r="E1" s="479"/>
      <c r="F1" s="479"/>
      <c r="G1" s="479"/>
      <c r="H1" s="479"/>
      <c r="I1" s="479"/>
      <c r="J1" s="480"/>
    </row>
    <row r="2" spans="2:12" ht="9.75" customHeight="1" x14ac:dyDescent="0.25">
      <c r="B2" s="280"/>
      <c r="C2" s="10"/>
      <c r="D2" s="10"/>
      <c r="E2" s="11"/>
      <c r="F2" s="11"/>
      <c r="G2" s="11"/>
      <c r="H2" s="379"/>
      <c r="I2" s="11"/>
      <c r="J2" s="281"/>
    </row>
    <row r="3" spans="2:12" ht="27" x14ac:dyDescent="0.25">
      <c r="B3" s="7"/>
      <c r="C3" s="1155"/>
      <c r="D3" s="1155"/>
      <c r="E3" s="1155"/>
      <c r="F3" s="1155"/>
      <c r="G3" s="1155"/>
      <c r="H3" s="1155"/>
      <c r="I3" s="1155"/>
      <c r="J3" s="8"/>
      <c r="K3" s="9"/>
    </row>
    <row r="4" spans="2:12" ht="6" customHeight="1" thickBot="1" x14ac:dyDescent="0.3">
      <c r="B4" s="7"/>
      <c r="C4" s="10"/>
      <c r="D4" s="10"/>
      <c r="E4" s="11"/>
      <c r="F4" s="11"/>
      <c r="G4" s="11"/>
      <c r="H4" s="379"/>
      <c r="I4" s="11"/>
      <c r="J4" s="12"/>
    </row>
    <row r="5" spans="2:12" ht="27.75" customHeight="1" x14ac:dyDescent="0.25">
      <c r="B5" s="7"/>
      <c r="C5" s="924" t="s">
        <v>2</v>
      </c>
      <c r="D5" s="1025"/>
      <c r="E5" s="1026"/>
      <c r="F5" s="1027"/>
      <c r="G5" s="1287" t="s">
        <v>3</v>
      </c>
      <c r="H5" s="1288"/>
      <c r="I5" s="1289"/>
      <c r="J5" s="12"/>
    </row>
    <row r="6" spans="2:12" ht="28.5" customHeight="1" thickBot="1" x14ac:dyDescent="0.3">
      <c r="B6" s="7"/>
      <c r="C6" s="930" t="s">
        <v>1025</v>
      </c>
      <c r="D6" s="1031"/>
      <c r="E6" s="931"/>
      <c r="F6" s="932"/>
      <c r="G6" s="1032">
        <f>IF(SUM(H10:H66)=0,"",AVERAGE(H10:H66))</f>
        <v>91.964285714285708</v>
      </c>
      <c r="H6" s="1290"/>
      <c r="I6" s="1291"/>
      <c r="J6" s="12"/>
    </row>
    <row r="7" spans="2:12" ht="9.75" customHeight="1" thickBot="1" x14ac:dyDescent="0.3">
      <c r="B7" s="7"/>
      <c r="C7" s="10"/>
      <c r="D7" s="10"/>
      <c r="E7" s="11"/>
      <c r="F7" s="11"/>
      <c r="G7" s="11"/>
      <c r="H7" s="379"/>
      <c r="I7" s="11"/>
      <c r="J7" s="12"/>
    </row>
    <row r="8" spans="2:12" ht="26.1" customHeight="1" x14ac:dyDescent="0.25">
      <c r="B8" s="7"/>
      <c r="C8" s="1189" t="s">
        <v>4</v>
      </c>
      <c r="D8" s="1177" t="s">
        <v>966</v>
      </c>
      <c r="E8" s="1177" t="s">
        <v>968</v>
      </c>
      <c r="F8" s="1177" t="s">
        <v>966</v>
      </c>
      <c r="G8" s="1177" t="s">
        <v>7</v>
      </c>
      <c r="H8" s="1177" t="s">
        <v>8</v>
      </c>
      <c r="I8" s="1276" t="s">
        <v>9</v>
      </c>
      <c r="J8" s="12"/>
    </row>
    <row r="9" spans="2:12" ht="20.25" customHeight="1" thickBot="1" x14ac:dyDescent="0.3">
      <c r="B9" s="7"/>
      <c r="C9" s="1190"/>
      <c r="D9" s="1178"/>
      <c r="E9" s="1191"/>
      <c r="F9" s="1178"/>
      <c r="G9" s="1178"/>
      <c r="H9" s="1178"/>
      <c r="I9" s="1277"/>
      <c r="J9" s="12"/>
    </row>
    <row r="10" spans="2:12" ht="54.75" customHeight="1" x14ac:dyDescent="0.25">
      <c r="B10" s="7"/>
      <c r="C10" s="1249" t="s">
        <v>1656</v>
      </c>
      <c r="D10" s="1279">
        <f>IF(SUM(H10:H26)=0,"",AVERAGE(H10:H26))</f>
        <v>79.411764705882348</v>
      </c>
      <c r="E10" s="658" t="s">
        <v>1657</v>
      </c>
      <c r="F10" s="1262">
        <f>IF(SUM(H10:H13)=0,"",AVERAGE(H10:H13))</f>
        <v>100</v>
      </c>
      <c r="G10" s="481" t="s">
        <v>1658</v>
      </c>
      <c r="H10" s="482">
        <v>100</v>
      </c>
      <c r="I10" s="483"/>
      <c r="J10" s="12"/>
    </row>
    <row r="11" spans="2:12" ht="45.75" customHeight="1" x14ac:dyDescent="0.25">
      <c r="B11" s="7"/>
      <c r="C11" s="1249"/>
      <c r="D11" s="1279"/>
      <c r="E11" s="658"/>
      <c r="F11" s="1262"/>
      <c r="G11" s="484" t="s">
        <v>1659</v>
      </c>
      <c r="H11" s="482">
        <v>100</v>
      </c>
      <c r="I11" s="483"/>
      <c r="J11" s="12"/>
      <c r="L11" s="188" t="s">
        <v>14</v>
      </c>
    </row>
    <row r="12" spans="2:12" ht="39.75" customHeight="1" x14ac:dyDescent="0.25">
      <c r="B12" s="7"/>
      <c r="C12" s="1249"/>
      <c r="D12" s="1279"/>
      <c r="E12" s="658"/>
      <c r="F12" s="1262"/>
      <c r="G12" s="484" t="s">
        <v>1660</v>
      </c>
      <c r="H12" s="482">
        <v>100</v>
      </c>
      <c r="I12" s="483"/>
      <c r="J12" s="12"/>
    </row>
    <row r="13" spans="2:12" ht="44.25" customHeight="1" x14ac:dyDescent="0.25">
      <c r="B13" s="7"/>
      <c r="C13" s="1249"/>
      <c r="D13" s="1279"/>
      <c r="E13" s="1260"/>
      <c r="F13" s="1263"/>
      <c r="G13" s="485" t="s">
        <v>1661</v>
      </c>
      <c r="H13" s="486">
        <v>100</v>
      </c>
      <c r="I13" s="487"/>
      <c r="J13" s="12"/>
    </row>
    <row r="14" spans="2:12" ht="61.5" customHeight="1" x14ac:dyDescent="0.25">
      <c r="B14" s="7"/>
      <c r="C14" s="1249"/>
      <c r="D14" s="1279"/>
      <c r="E14" s="1281" t="s">
        <v>1662</v>
      </c>
      <c r="F14" s="1261">
        <f>IF(SUM(H14:H21)=0,"",AVERAGE(H14:H21))</f>
        <v>61.25</v>
      </c>
      <c r="G14" s="481" t="s">
        <v>1663</v>
      </c>
      <c r="H14" s="482">
        <v>70</v>
      </c>
      <c r="I14" s="483"/>
      <c r="J14" s="12"/>
    </row>
    <row r="15" spans="2:12" ht="61.5" customHeight="1" x14ac:dyDescent="0.25">
      <c r="B15" s="7"/>
      <c r="C15" s="1249"/>
      <c r="D15" s="1279"/>
      <c r="E15" s="1282"/>
      <c r="F15" s="1262"/>
      <c r="G15" s="484" t="s">
        <v>1664</v>
      </c>
      <c r="H15" s="482">
        <v>70</v>
      </c>
      <c r="I15" s="483"/>
      <c r="J15" s="12"/>
      <c r="L15" s="188" t="s">
        <v>17</v>
      </c>
    </row>
    <row r="16" spans="2:12" ht="61.5" customHeight="1" x14ac:dyDescent="0.25">
      <c r="B16" s="7"/>
      <c r="C16" s="1249"/>
      <c r="D16" s="1279"/>
      <c r="E16" s="1282"/>
      <c r="F16" s="1262"/>
      <c r="G16" s="414" t="s">
        <v>1665</v>
      </c>
      <c r="H16" s="482">
        <v>100</v>
      </c>
      <c r="I16" s="483"/>
      <c r="J16" s="12"/>
    </row>
    <row r="17" spans="2:10" ht="65.099999999999994" customHeight="1" x14ac:dyDescent="0.25">
      <c r="B17" s="7"/>
      <c r="C17" s="1249"/>
      <c r="D17" s="1279"/>
      <c r="E17" s="1282"/>
      <c r="F17" s="1262"/>
      <c r="G17" s="414" t="s">
        <v>1666</v>
      </c>
      <c r="H17" s="488">
        <v>70</v>
      </c>
      <c r="I17" s="489"/>
      <c r="J17" s="12"/>
    </row>
    <row r="18" spans="2:10" ht="38.25" customHeight="1" x14ac:dyDescent="0.25">
      <c r="B18" s="7"/>
      <c r="C18" s="1249"/>
      <c r="D18" s="1279"/>
      <c r="E18" s="1282"/>
      <c r="F18" s="1262"/>
      <c r="G18" s="414" t="s">
        <v>1667</v>
      </c>
      <c r="H18" s="488">
        <v>70</v>
      </c>
      <c r="I18" s="490"/>
      <c r="J18" s="12"/>
    </row>
    <row r="19" spans="2:10" ht="51" customHeight="1" x14ac:dyDescent="0.25">
      <c r="B19" s="7"/>
      <c r="C19" s="1249"/>
      <c r="D19" s="1279"/>
      <c r="E19" s="1282"/>
      <c r="F19" s="1262"/>
      <c r="G19" s="414" t="s">
        <v>1668</v>
      </c>
      <c r="H19" s="488">
        <v>70</v>
      </c>
      <c r="I19" s="490"/>
      <c r="J19" s="12"/>
    </row>
    <row r="20" spans="2:10" ht="42.75" customHeight="1" x14ac:dyDescent="0.25">
      <c r="B20" s="7"/>
      <c r="C20" s="1249"/>
      <c r="D20" s="1279"/>
      <c r="E20" s="1282"/>
      <c r="F20" s="1262"/>
      <c r="G20" s="414" t="s">
        <v>1669</v>
      </c>
      <c r="H20" s="488">
        <v>20</v>
      </c>
      <c r="I20" s="490"/>
      <c r="J20" s="12"/>
    </row>
    <row r="21" spans="2:10" ht="54.75" customHeight="1" x14ac:dyDescent="0.25">
      <c r="B21" s="7"/>
      <c r="C21" s="1249"/>
      <c r="D21" s="1279"/>
      <c r="E21" s="1283"/>
      <c r="F21" s="1284"/>
      <c r="G21" s="420" t="s">
        <v>1670</v>
      </c>
      <c r="H21" s="491">
        <v>20</v>
      </c>
      <c r="I21" s="492"/>
      <c r="J21" s="12"/>
    </row>
    <row r="22" spans="2:10" ht="46.5" customHeight="1" x14ac:dyDescent="0.25">
      <c r="B22" s="7"/>
      <c r="C22" s="1249"/>
      <c r="D22" s="1279"/>
      <c r="E22" s="658" t="s">
        <v>1671</v>
      </c>
      <c r="F22" s="1262">
        <f>IF(SUM(H22:H26)=0,"",AVERAGE(H22:H26))</f>
        <v>92</v>
      </c>
      <c r="G22" s="411" t="s">
        <v>1672</v>
      </c>
      <c r="H22" s="482">
        <v>80</v>
      </c>
      <c r="I22" s="483"/>
      <c r="J22" s="12"/>
    </row>
    <row r="23" spans="2:10" ht="52.5" customHeight="1" x14ac:dyDescent="0.25">
      <c r="B23" s="7"/>
      <c r="C23" s="1249"/>
      <c r="D23" s="1279"/>
      <c r="E23" s="658"/>
      <c r="F23" s="1262"/>
      <c r="G23" s="414" t="s">
        <v>1673</v>
      </c>
      <c r="H23" s="488">
        <v>100</v>
      </c>
      <c r="I23" s="490"/>
      <c r="J23" s="12"/>
    </row>
    <row r="24" spans="2:10" ht="65.099999999999994" customHeight="1" x14ac:dyDescent="0.25">
      <c r="B24" s="7"/>
      <c r="C24" s="1249"/>
      <c r="D24" s="1279"/>
      <c r="E24" s="658"/>
      <c r="F24" s="1262"/>
      <c r="G24" s="414" t="s">
        <v>1674</v>
      </c>
      <c r="H24" s="482">
        <v>100</v>
      </c>
      <c r="I24" s="483"/>
      <c r="J24" s="12"/>
    </row>
    <row r="25" spans="2:10" ht="52.5" customHeight="1" x14ac:dyDescent="0.25">
      <c r="B25" s="7"/>
      <c r="C25" s="1249"/>
      <c r="D25" s="1279"/>
      <c r="E25" s="658"/>
      <c r="F25" s="1262"/>
      <c r="G25" s="414" t="s">
        <v>1675</v>
      </c>
      <c r="H25" s="488">
        <v>100</v>
      </c>
      <c r="I25" s="490"/>
      <c r="J25" s="12"/>
    </row>
    <row r="26" spans="2:10" ht="65.099999999999994" customHeight="1" thickBot="1" x14ac:dyDescent="0.3">
      <c r="B26" s="7"/>
      <c r="C26" s="1278"/>
      <c r="D26" s="1280"/>
      <c r="E26" s="1285"/>
      <c r="F26" s="1286"/>
      <c r="G26" s="493" t="s">
        <v>1676</v>
      </c>
      <c r="H26" s="494">
        <v>80</v>
      </c>
      <c r="I26" s="495"/>
      <c r="J26" s="12"/>
    </row>
    <row r="27" spans="2:10" ht="82.5" customHeight="1" x14ac:dyDescent="0.25">
      <c r="B27" s="7"/>
      <c r="C27" s="1249" t="s">
        <v>1677</v>
      </c>
      <c r="D27" s="1258">
        <f>IF(SUM(H27:H57)=0,"",AVERAGE(H27:H57))</f>
        <v>96.666666666666671</v>
      </c>
      <c r="E27" s="496" t="s">
        <v>1678</v>
      </c>
      <c r="F27" s="497">
        <f>IF(SUM(H27:H27)=0,"",AVERAGE(H27:H27))</f>
        <v>100</v>
      </c>
      <c r="G27" s="498" t="s">
        <v>1679</v>
      </c>
      <c r="H27" s="499">
        <v>100</v>
      </c>
      <c r="I27" s="500"/>
      <c r="J27" s="12"/>
    </row>
    <row r="28" spans="2:10" ht="27" customHeight="1" x14ac:dyDescent="0.25">
      <c r="B28" s="7"/>
      <c r="C28" s="1249"/>
      <c r="D28" s="1258"/>
      <c r="E28" s="1259" t="s">
        <v>1680</v>
      </c>
      <c r="F28" s="1261">
        <f>IF(SUM(H28:H44)=0,"",AVERAGE(H28:H44))</f>
        <v>98.82352941176471</v>
      </c>
      <c r="G28" s="414" t="s">
        <v>1681</v>
      </c>
      <c r="H28" s="488">
        <v>100</v>
      </c>
      <c r="I28" s="483"/>
      <c r="J28" s="12"/>
    </row>
    <row r="29" spans="2:10" ht="29.25" customHeight="1" x14ac:dyDescent="0.25">
      <c r="B29" s="7"/>
      <c r="C29" s="1249"/>
      <c r="D29" s="1258"/>
      <c r="E29" s="658"/>
      <c r="F29" s="1262"/>
      <c r="G29" s="414" t="s">
        <v>1682</v>
      </c>
      <c r="H29" s="488">
        <v>100</v>
      </c>
      <c r="I29" s="483"/>
      <c r="J29" s="12"/>
    </row>
    <row r="30" spans="2:10" ht="56.25" customHeight="1" x14ac:dyDescent="0.25">
      <c r="B30" s="7"/>
      <c r="C30" s="1249"/>
      <c r="D30" s="1258"/>
      <c r="E30" s="658"/>
      <c r="F30" s="1262"/>
      <c r="G30" s="414" t="s">
        <v>1683</v>
      </c>
      <c r="H30" s="488">
        <v>100</v>
      </c>
      <c r="I30" s="483"/>
      <c r="J30" s="12"/>
    </row>
    <row r="31" spans="2:10" ht="57" customHeight="1" x14ac:dyDescent="0.25">
      <c r="B31" s="7"/>
      <c r="C31" s="1249"/>
      <c r="D31" s="1258"/>
      <c r="E31" s="658"/>
      <c r="F31" s="1262"/>
      <c r="G31" s="414" t="s">
        <v>1684</v>
      </c>
      <c r="H31" s="488">
        <v>100</v>
      </c>
      <c r="I31" s="483"/>
      <c r="J31" s="12"/>
    </row>
    <row r="32" spans="2:10" ht="39.75" customHeight="1" x14ac:dyDescent="0.25">
      <c r="B32" s="7"/>
      <c r="C32" s="1249"/>
      <c r="D32" s="1258"/>
      <c r="E32" s="658"/>
      <c r="F32" s="1262"/>
      <c r="G32" s="414" t="s">
        <v>1685</v>
      </c>
      <c r="H32" s="488">
        <v>100</v>
      </c>
      <c r="I32" s="483"/>
      <c r="J32" s="12"/>
    </row>
    <row r="33" spans="1:13" s="11" customFormat="1" ht="53.25" customHeight="1" x14ac:dyDescent="0.25">
      <c r="A33" s="1"/>
      <c r="B33" s="7"/>
      <c r="C33" s="1249"/>
      <c r="D33" s="1258"/>
      <c r="E33" s="658"/>
      <c r="F33" s="1262"/>
      <c r="G33" s="414" t="s">
        <v>1686</v>
      </c>
      <c r="H33" s="488">
        <v>100</v>
      </c>
      <c r="I33" s="483"/>
      <c r="J33" s="12"/>
      <c r="K33" s="1"/>
    </row>
    <row r="34" spans="1:13" s="11" customFormat="1" ht="65.099999999999994" customHeight="1" x14ac:dyDescent="0.25">
      <c r="A34" s="1"/>
      <c r="B34" s="7"/>
      <c r="C34" s="1249"/>
      <c r="D34" s="1258"/>
      <c r="E34" s="658"/>
      <c r="F34" s="1262"/>
      <c r="G34" s="414" t="s">
        <v>1687</v>
      </c>
      <c r="H34" s="488">
        <v>100</v>
      </c>
      <c r="I34" s="483"/>
      <c r="J34" s="12"/>
      <c r="K34" s="1"/>
      <c r="M34" s="1264"/>
    </row>
    <row r="35" spans="1:13" s="11" customFormat="1" ht="33.75" customHeight="1" x14ac:dyDescent="0.25">
      <c r="A35" s="1"/>
      <c r="B35" s="7"/>
      <c r="C35" s="1249"/>
      <c r="D35" s="1258"/>
      <c r="E35" s="658"/>
      <c r="F35" s="1262"/>
      <c r="G35" s="414" t="s">
        <v>1688</v>
      </c>
      <c r="H35" s="488">
        <v>100</v>
      </c>
      <c r="I35" s="483"/>
      <c r="J35" s="12"/>
      <c r="K35" s="1"/>
      <c r="M35" s="1264"/>
    </row>
    <row r="36" spans="1:13" s="11" customFormat="1" ht="39.75" customHeight="1" x14ac:dyDescent="0.25">
      <c r="A36" s="1"/>
      <c r="B36" s="7"/>
      <c r="C36" s="1249"/>
      <c r="D36" s="1258"/>
      <c r="E36" s="658"/>
      <c r="F36" s="1262"/>
      <c r="G36" s="414" t="s">
        <v>1689</v>
      </c>
      <c r="H36" s="488">
        <v>100</v>
      </c>
      <c r="I36" s="483"/>
      <c r="J36" s="12"/>
      <c r="K36" s="1"/>
      <c r="M36" s="1264"/>
    </row>
    <row r="37" spans="1:13" s="11" customFormat="1" ht="48" customHeight="1" x14ac:dyDescent="0.25">
      <c r="A37" s="1"/>
      <c r="B37" s="7"/>
      <c r="C37" s="1249"/>
      <c r="D37" s="1258"/>
      <c r="E37" s="658"/>
      <c r="F37" s="1262"/>
      <c r="G37" s="414" t="s">
        <v>1690</v>
      </c>
      <c r="H37" s="488">
        <v>100</v>
      </c>
      <c r="I37" s="483"/>
      <c r="J37" s="12"/>
      <c r="K37" s="1"/>
      <c r="M37" s="1264"/>
    </row>
    <row r="38" spans="1:13" s="11" customFormat="1" ht="56.25" customHeight="1" x14ac:dyDescent="0.25">
      <c r="A38" s="1"/>
      <c r="B38" s="7"/>
      <c r="C38" s="1249"/>
      <c r="D38" s="1258"/>
      <c r="E38" s="658"/>
      <c r="F38" s="1262"/>
      <c r="G38" s="414" t="s">
        <v>1691</v>
      </c>
      <c r="H38" s="488">
        <v>100</v>
      </c>
      <c r="I38" s="483"/>
      <c r="J38" s="12"/>
      <c r="K38" s="1"/>
    </row>
    <row r="39" spans="1:13" ht="66" customHeight="1" x14ac:dyDescent="0.25">
      <c r="B39" s="7"/>
      <c r="C39" s="1249"/>
      <c r="D39" s="1258"/>
      <c r="E39" s="658"/>
      <c r="F39" s="1262"/>
      <c r="G39" s="414" t="s">
        <v>1692</v>
      </c>
      <c r="H39" s="488">
        <v>100</v>
      </c>
      <c r="I39" s="483"/>
      <c r="J39" s="12"/>
    </row>
    <row r="40" spans="1:13" ht="56.25" customHeight="1" x14ac:dyDescent="0.25">
      <c r="B40" s="7"/>
      <c r="C40" s="1249"/>
      <c r="D40" s="1258"/>
      <c r="E40" s="658"/>
      <c r="F40" s="1262"/>
      <c r="G40" s="414" t="s">
        <v>1693</v>
      </c>
      <c r="H40" s="488">
        <v>80</v>
      </c>
      <c r="I40" s="483"/>
      <c r="J40" s="12"/>
      <c r="L40" s="209"/>
    </row>
    <row r="41" spans="1:13" ht="34.5" customHeight="1" x14ac:dyDescent="0.25">
      <c r="B41" s="7"/>
      <c r="C41" s="1249"/>
      <c r="D41" s="1258"/>
      <c r="E41" s="658"/>
      <c r="F41" s="1262"/>
      <c r="G41" s="414" t="s">
        <v>1694</v>
      </c>
      <c r="H41" s="488">
        <v>100</v>
      </c>
      <c r="I41" s="483"/>
      <c r="J41" s="12"/>
    </row>
    <row r="42" spans="1:13" ht="56.25" customHeight="1" x14ac:dyDescent="0.25">
      <c r="B42" s="7"/>
      <c r="C42" s="1249"/>
      <c r="D42" s="1258"/>
      <c r="E42" s="658"/>
      <c r="F42" s="1262"/>
      <c r="G42" s="414" t="s">
        <v>1695</v>
      </c>
      <c r="H42" s="488">
        <v>100</v>
      </c>
      <c r="I42" s="483"/>
      <c r="J42" s="12"/>
    </row>
    <row r="43" spans="1:13" ht="87.75" customHeight="1" x14ac:dyDescent="0.25">
      <c r="B43" s="7"/>
      <c r="C43" s="1249"/>
      <c r="D43" s="1258"/>
      <c r="E43" s="658"/>
      <c r="F43" s="1262"/>
      <c r="G43" s="414" t="s">
        <v>1696</v>
      </c>
      <c r="H43" s="488">
        <v>100</v>
      </c>
      <c r="I43" s="483"/>
      <c r="J43" s="12"/>
    </row>
    <row r="44" spans="1:13" ht="24" customHeight="1" x14ac:dyDescent="0.25">
      <c r="B44" s="7"/>
      <c r="C44" s="1249"/>
      <c r="D44" s="1258"/>
      <c r="E44" s="1260"/>
      <c r="F44" s="1263"/>
      <c r="G44" s="501" t="s">
        <v>1697</v>
      </c>
      <c r="H44" s="488">
        <v>100</v>
      </c>
      <c r="I44" s="490"/>
      <c r="J44" s="12"/>
    </row>
    <row r="45" spans="1:13" ht="43.5" customHeight="1" x14ac:dyDescent="0.25">
      <c r="B45" s="7"/>
      <c r="C45" s="1249"/>
      <c r="D45" s="1258"/>
      <c r="E45" s="1265" t="s">
        <v>1698</v>
      </c>
      <c r="F45" s="1268">
        <f>IF(SUM(H45:H55)=0,"",AVERAGE(H45:H55))</f>
        <v>100</v>
      </c>
      <c r="G45" s="414" t="s">
        <v>1699</v>
      </c>
      <c r="H45" s="488">
        <v>100</v>
      </c>
      <c r="I45" s="490"/>
      <c r="J45" s="12"/>
    </row>
    <row r="46" spans="1:13" ht="37.5" customHeight="1" x14ac:dyDescent="0.25">
      <c r="B46" s="7"/>
      <c r="C46" s="1249"/>
      <c r="D46" s="1258"/>
      <c r="E46" s="1266"/>
      <c r="F46" s="1269"/>
      <c r="G46" s="414" t="s">
        <v>1700</v>
      </c>
      <c r="H46" s="488">
        <v>100</v>
      </c>
      <c r="I46" s="490"/>
      <c r="J46" s="12"/>
    </row>
    <row r="47" spans="1:13" ht="48" customHeight="1" x14ac:dyDescent="0.25">
      <c r="B47" s="7"/>
      <c r="C47" s="1249"/>
      <c r="D47" s="1258"/>
      <c r="E47" s="1266"/>
      <c r="F47" s="1269"/>
      <c r="G47" s="502" t="s">
        <v>1701</v>
      </c>
      <c r="H47" s="491">
        <v>100</v>
      </c>
      <c r="I47" s="492"/>
      <c r="J47" s="12"/>
    </row>
    <row r="48" spans="1:13" ht="25.5" customHeight="1" x14ac:dyDescent="0.25">
      <c r="B48" s="7"/>
      <c r="C48" s="1249"/>
      <c r="D48" s="1258"/>
      <c r="E48" s="1266"/>
      <c r="F48" s="1269"/>
      <c r="G48" s="1271" t="s">
        <v>1702</v>
      </c>
      <c r="H48" s="1272"/>
      <c r="I48" s="1273"/>
      <c r="J48" s="12"/>
    </row>
    <row r="49" spans="2:10" ht="65.099999999999994" customHeight="1" x14ac:dyDescent="0.25">
      <c r="B49" s="7"/>
      <c r="C49" s="1249"/>
      <c r="D49" s="1258"/>
      <c r="E49" s="1266"/>
      <c r="F49" s="1269"/>
      <c r="G49" s="411" t="s">
        <v>1703</v>
      </c>
      <c r="H49" s="482">
        <v>100</v>
      </c>
      <c r="I49" s="483"/>
      <c r="J49" s="12"/>
    </row>
    <row r="50" spans="2:10" ht="30.75" customHeight="1" x14ac:dyDescent="0.25">
      <c r="B50" s="7"/>
      <c r="C50" s="1249"/>
      <c r="D50" s="1258"/>
      <c r="E50" s="1266"/>
      <c r="F50" s="1269"/>
      <c r="G50" s="414" t="s">
        <v>1704</v>
      </c>
      <c r="H50" s="482">
        <v>100</v>
      </c>
      <c r="I50" s="483"/>
      <c r="J50" s="12"/>
    </row>
    <row r="51" spans="2:10" ht="65.099999999999994" customHeight="1" x14ac:dyDescent="0.25">
      <c r="B51" s="7"/>
      <c r="C51" s="1249"/>
      <c r="D51" s="1258"/>
      <c r="E51" s="1266"/>
      <c r="F51" s="1269"/>
      <c r="G51" s="414" t="s">
        <v>1705</v>
      </c>
      <c r="H51" s="482">
        <v>100</v>
      </c>
      <c r="I51" s="483"/>
      <c r="J51" s="12"/>
    </row>
    <row r="52" spans="2:10" ht="63.75" customHeight="1" x14ac:dyDescent="0.25">
      <c r="B52" s="7"/>
      <c r="C52" s="1249"/>
      <c r="D52" s="1258"/>
      <c r="E52" s="1266"/>
      <c r="F52" s="1269"/>
      <c r="G52" s="414" t="s">
        <v>1706</v>
      </c>
      <c r="H52" s="482">
        <v>100</v>
      </c>
      <c r="I52" s="634" t="s">
        <v>1867</v>
      </c>
      <c r="J52" s="12"/>
    </row>
    <row r="53" spans="2:10" ht="51.75" customHeight="1" x14ac:dyDescent="0.25">
      <c r="B53" s="7"/>
      <c r="C53" s="1249"/>
      <c r="D53" s="1258"/>
      <c r="E53" s="1266"/>
      <c r="F53" s="1269"/>
      <c r="G53" s="414" t="s">
        <v>1707</v>
      </c>
      <c r="H53" s="482">
        <v>100</v>
      </c>
      <c r="I53" s="634" t="s">
        <v>1868</v>
      </c>
      <c r="J53" s="12"/>
    </row>
    <row r="54" spans="2:10" ht="54" customHeight="1" x14ac:dyDescent="0.25">
      <c r="B54" s="7"/>
      <c r="C54" s="1249"/>
      <c r="D54" s="1258"/>
      <c r="E54" s="1266"/>
      <c r="F54" s="1269"/>
      <c r="G54" s="414" t="s">
        <v>1708</v>
      </c>
      <c r="H54" s="482">
        <v>100</v>
      </c>
      <c r="I54" s="483"/>
      <c r="J54" s="12"/>
    </row>
    <row r="55" spans="2:10" ht="46.5" customHeight="1" x14ac:dyDescent="0.25">
      <c r="B55" s="7"/>
      <c r="C55" s="1249"/>
      <c r="D55" s="1258"/>
      <c r="E55" s="1267"/>
      <c r="F55" s="1270"/>
      <c r="G55" s="502" t="s">
        <v>1709</v>
      </c>
      <c r="H55" s="486">
        <v>100</v>
      </c>
      <c r="I55" s="487"/>
      <c r="J55" s="12"/>
    </row>
    <row r="56" spans="2:10" ht="39" customHeight="1" x14ac:dyDescent="0.25">
      <c r="B56" s="7"/>
      <c r="C56" s="1249"/>
      <c r="D56" s="1258"/>
      <c r="E56" s="1259" t="s">
        <v>1710</v>
      </c>
      <c r="F56" s="1274">
        <f>IF(SUM(H56:H57)=0,"",AVERAGE(H56:H57))</f>
        <v>60</v>
      </c>
      <c r="G56" s="414" t="s">
        <v>1711</v>
      </c>
      <c r="H56" s="482">
        <v>20</v>
      </c>
      <c r="I56" s="483"/>
      <c r="J56" s="503"/>
    </row>
    <row r="57" spans="2:10" ht="65.099999999999994" customHeight="1" x14ac:dyDescent="0.25">
      <c r="B57" s="7"/>
      <c r="C57" s="1250"/>
      <c r="D57" s="1258"/>
      <c r="E57" s="658"/>
      <c r="F57" s="1275"/>
      <c r="G57" s="502" t="s">
        <v>1712</v>
      </c>
      <c r="H57" s="486">
        <v>100</v>
      </c>
      <c r="I57" s="487"/>
      <c r="J57" s="503"/>
    </row>
    <row r="58" spans="2:10" ht="54.75" customHeight="1" x14ac:dyDescent="0.25">
      <c r="B58" s="7"/>
      <c r="C58" s="1248" t="s">
        <v>1713</v>
      </c>
      <c r="D58" s="1251">
        <f>IF(SUM(H58:H66)=0,"",AVERAGE(H58:H66))</f>
        <v>100</v>
      </c>
      <c r="E58" s="1252" t="s">
        <v>1713</v>
      </c>
      <c r="F58" s="1255">
        <f>IF(SUM(H58:H66)=0,"",AVERAGE(H58:H66))</f>
        <v>100</v>
      </c>
      <c r="G58" s="504" t="s">
        <v>1714</v>
      </c>
      <c r="H58" s="482">
        <v>100</v>
      </c>
      <c r="I58" s="483"/>
      <c r="J58" s="12"/>
    </row>
    <row r="59" spans="2:10" ht="57" customHeight="1" x14ac:dyDescent="0.25">
      <c r="B59" s="7"/>
      <c r="C59" s="1249"/>
      <c r="D59" s="911"/>
      <c r="E59" s="1253"/>
      <c r="F59" s="1256"/>
      <c r="G59" s="504" t="s">
        <v>1715</v>
      </c>
      <c r="H59" s="505">
        <v>100</v>
      </c>
      <c r="I59" s="506"/>
      <c r="J59" s="12"/>
    </row>
    <row r="60" spans="2:10" ht="37.5" customHeight="1" x14ac:dyDescent="0.25">
      <c r="B60" s="7"/>
      <c r="C60" s="1249"/>
      <c r="D60" s="911"/>
      <c r="E60" s="1253"/>
      <c r="F60" s="1256"/>
      <c r="G60" s="504" t="s">
        <v>1716</v>
      </c>
      <c r="H60" s="507">
        <v>100</v>
      </c>
      <c r="I60" s="508"/>
      <c r="J60" s="12"/>
    </row>
    <row r="61" spans="2:10" ht="37.5" customHeight="1" x14ac:dyDescent="0.25">
      <c r="B61" s="7"/>
      <c r="C61" s="1249"/>
      <c r="D61" s="911"/>
      <c r="E61" s="1253"/>
      <c r="F61" s="1256"/>
      <c r="G61" s="504" t="s">
        <v>1717</v>
      </c>
      <c r="H61" s="507">
        <v>100</v>
      </c>
      <c r="I61" s="508"/>
      <c r="J61" s="12"/>
    </row>
    <row r="62" spans="2:10" ht="31.5" customHeight="1" x14ac:dyDescent="0.25">
      <c r="B62" s="7"/>
      <c r="C62" s="1249"/>
      <c r="D62" s="911"/>
      <c r="E62" s="1253"/>
      <c r="F62" s="1256"/>
      <c r="G62" s="504" t="s">
        <v>1718</v>
      </c>
      <c r="H62" s="507">
        <v>100</v>
      </c>
      <c r="I62" s="508"/>
      <c r="J62" s="12"/>
    </row>
    <row r="63" spans="2:10" ht="35.25" customHeight="1" x14ac:dyDescent="0.25">
      <c r="B63" s="7"/>
      <c r="C63" s="1249"/>
      <c r="D63" s="911"/>
      <c r="E63" s="1253"/>
      <c r="F63" s="1256"/>
      <c r="G63" s="504" t="s">
        <v>1719</v>
      </c>
      <c r="H63" s="507">
        <v>100</v>
      </c>
      <c r="I63" s="508"/>
      <c r="J63" s="12"/>
    </row>
    <row r="64" spans="2:10" ht="25.5" x14ac:dyDescent="0.25">
      <c r="B64" s="7"/>
      <c r="C64" s="1249"/>
      <c r="D64" s="911"/>
      <c r="E64" s="1253"/>
      <c r="F64" s="1256"/>
      <c r="G64" s="504" t="s">
        <v>1720</v>
      </c>
      <c r="H64" s="507">
        <v>100</v>
      </c>
      <c r="I64" s="508"/>
      <c r="J64" s="12"/>
    </row>
    <row r="65" spans="2:10" ht="30" customHeight="1" x14ac:dyDescent="0.25">
      <c r="B65" s="7"/>
      <c r="C65" s="1249"/>
      <c r="D65" s="911"/>
      <c r="E65" s="1253"/>
      <c r="F65" s="1256"/>
      <c r="G65" s="504" t="s">
        <v>1721</v>
      </c>
      <c r="H65" s="507">
        <v>100</v>
      </c>
      <c r="I65" s="508"/>
      <c r="J65" s="12"/>
    </row>
    <row r="66" spans="2:10" ht="27.75" customHeight="1" x14ac:dyDescent="0.25">
      <c r="B66" s="7"/>
      <c r="C66" s="1250"/>
      <c r="D66" s="912"/>
      <c r="E66" s="1254"/>
      <c r="F66" s="1257"/>
      <c r="G66" s="509" t="s">
        <v>1722</v>
      </c>
      <c r="H66" s="491">
        <v>100</v>
      </c>
      <c r="I66" s="510"/>
      <c r="J66" s="12"/>
    </row>
    <row r="67" spans="2:10" ht="9" customHeight="1" thickBot="1" x14ac:dyDescent="0.3">
      <c r="B67" s="370"/>
      <c r="C67" s="406"/>
      <c r="D67" s="406"/>
      <c r="E67" s="406"/>
      <c r="F67" s="406"/>
      <c r="G67" s="406"/>
      <c r="H67" s="511"/>
      <c r="I67" s="406"/>
      <c r="J67" s="44"/>
    </row>
    <row r="68" spans="2:10" x14ac:dyDescent="0.25"/>
    <row r="69" spans="2:10" x14ac:dyDescent="0.25"/>
    <row r="70" spans="2:10" x14ac:dyDescent="0.25"/>
    <row r="1048576" spans="7:7" ht="0" hidden="1" customHeight="1" x14ac:dyDescent="0.25">
      <c r="G1048576" s="414" t="s">
        <v>1723</v>
      </c>
    </row>
  </sheetData>
  <protectedRanges>
    <protectedRange sqref="F10:F25 F35:F37 F27:F33 F39:F44 H10:H44 F47:F63 H56:H63" name="Actual_1"/>
    <protectedRange sqref="H45:H55" name="Actual_1_1"/>
  </protectedRanges>
  <mergeCells count="34">
    <mergeCell ref="C3:I3"/>
    <mergeCell ref="C5:F5"/>
    <mergeCell ref="G5:I5"/>
    <mergeCell ref="C6:F6"/>
    <mergeCell ref="G6:I6"/>
    <mergeCell ref="H8:H9"/>
    <mergeCell ref="I8:I9"/>
    <mergeCell ref="C10:C26"/>
    <mergeCell ref="D10:D26"/>
    <mergeCell ref="E10:E13"/>
    <mergeCell ref="F10:F13"/>
    <mergeCell ref="E14:E21"/>
    <mergeCell ref="F14:F21"/>
    <mergeCell ref="E22:E26"/>
    <mergeCell ref="F22:F26"/>
    <mergeCell ref="C8:C9"/>
    <mergeCell ref="D8:D9"/>
    <mergeCell ref="E8:E9"/>
    <mergeCell ref="F8:F9"/>
    <mergeCell ref="G8:G9"/>
    <mergeCell ref="M34:M37"/>
    <mergeCell ref="E45:E55"/>
    <mergeCell ref="F45:F55"/>
    <mergeCell ref="G48:I48"/>
    <mergeCell ref="E56:E57"/>
    <mergeCell ref="F56:F57"/>
    <mergeCell ref="C58:C66"/>
    <mergeCell ref="D58:D66"/>
    <mergeCell ref="E58:E66"/>
    <mergeCell ref="F58:F66"/>
    <mergeCell ref="C27:C57"/>
    <mergeCell ref="D27:D57"/>
    <mergeCell ref="E28:E44"/>
    <mergeCell ref="F28:F44"/>
  </mergeCells>
  <conditionalFormatting sqref="G6">
    <cfRule type="cellIs" dxfId="119" priority="26" operator="between">
      <formula>80.5</formula>
      <formula>100</formula>
    </cfRule>
    <cfRule type="cellIs" dxfId="118" priority="27" operator="between">
      <formula>60.5</formula>
      <formula>80.4</formula>
    </cfRule>
    <cfRule type="cellIs" dxfId="117" priority="28" operator="between">
      <formula>40.5</formula>
      <formula>60.4</formula>
    </cfRule>
    <cfRule type="cellIs" dxfId="116" priority="29" operator="between">
      <formula>20.5</formula>
      <formula>40.4</formula>
    </cfRule>
    <cfRule type="cellIs" dxfId="115" priority="30" operator="between">
      <formula>0</formula>
      <formula>20.4</formula>
    </cfRule>
  </conditionalFormatting>
  <conditionalFormatting sqref="H10:H44 H56:H63">
    <cfRule type="cellIs" dxfId="114" priority="16" operator="between">
      <formula>81</formula>
      <formula>100</formula>
    </cfRule>
    <cfRule type="cellIs" dxfId="113" priority="17" operator="between">
      <formula>61</formula>
      <formula>80</formula>
    </cfRule>
    <cfRule type="cellIs" dxfId="112" priority="18" operator="between">
      <formula>41</formula>
      <formula>60</formula>
    </cfRule>
    <cfRule type="cellIs" dxfId="111" priority="19" operator="between">
      <formula>21</formula>
      <formula>40</formula>
    </cfRule>
    <cfRule type="cellIs" dxfId="110" priority="20" operator="between">
      <formula>1</formula>
      <formula>20</formula>
    </cfRule>
  </conditionalFormatting>
  <conditionalFormatting sqref="H64:H65">
    <cfRule type="cellIs" dxfId="109" priority="11" operator="between">
      <formula>81</formula>
      <formula>100</formula>
    </cfRule>
    <cfRule type="cellIs" dxfId="108" priority="12" operator="between">
      <formula>61</formula>
      <formula>80</formula>
    </cfRule>
    <cfRule type="cellIs" dxfId="107" priority="13" operator="between">
      <formula>41</formula>
      <formula>60</formula>
    </cfRule>
    <cfRule type="cellIs" dxfId="106" priority="14" operator="between">
      <formula>21</formula>
      <formula>40</formula>
    </cfRule>
    <cfRule type="cellIs" dxfId="105" priority="15" operator="between">
      <formula>1</formula>
      <formula>20</formula>
    </cfRule>
  </conditionalFormatting>
  <conditionalFormatting sqref="H66">
    <cfRule type="cellIs" dxfId="104" priority="6" operator="between">
      <formula>81</formula>
      <formula>100</formula>
    </cfRule>
    <cfRule type="cellIs" dxfId="103" priority="7" operator="between">
      <formula>61</formula>
      <formula>80</formula>
    </cfRule>
    <cfRule type="cellIs" dxfId="102" priority="8" operator="between">
      <formula>41</formula>
      <formula>60</formula>
    </cfRule>
    <cfRule type="cellIs" dxfId="101" priority="9" operator="between">
      <formula>21</formula>
      <formula>40</formula>
    </cfRule>
    <cfRule type="cellIs" dxfId="100" priority="10" operator="between">
      <formula>1</formula>
      <formula>20</formula>
    </cfRule>
  </conditionalFormatting>
  <conditionalFormatting sqref="F10:F66">
    <cfRule type="cellIs" dxfId="99" priority="31" operator="between">
      <formula>80.5</formula>
      <formula>100</formula>
    </cfRule>
    <cfRule type="cellIs" dxfId="98" priority="32" operator="between">
      <formula>60.5</formula>
      <formula>80.4</formula>
    </cfRule>
    <cfRule type="cellIs" dxfId="97" priority="33" operator="between">
      <formula>40.5</formula>
      <formula>60.4</formula>
    </cfRule>
    <cfRule type="cellIs" dxfId="96" priority="34" operator="between">
      <formula>20.5</formula>
      <formula>40.4</formula>
    </cfRule>
    <cfRule type="cellIs" dxfId="95" priority="35" operator="between">
      <formula>1</formula>
      <formula>20.4</formula>
    </cfRule>
  </conditionalFormatting>
  <conditionalFormatting sqref="D10:D66">
    <cfRule type="cellIs" dxfId="94" priority="21" operator="between">
      <formula>80.5</formula>
      <formula>100</formula>
    </cfRule>
    <cfRule type="cellIs" dxfId="93" priority="22" operator="between">
      <formula>60.4</formula>
      <formula>80.5</formula>
    </cfRule>
    <cfRule type="cellIs" dxfId="92" priority="23" operator="between">
      <formula>40.4</formula>
      <formula>60.5</formula>
    </cfRule>
    <cfRule type="cellIs" dxfId="91" priority="24" operator="between">
      <formula>20.5</formula>
      <formula>40.4</formula>
    </cfRule>
    <cfRule type="cellIs" dxfId="90" priority="25" operator="between">
      <formula>0.1</formula>
      <formula>20.4</formula>
    </cfRule>
  </conditionalFormatting>
  <conditionalFormatting sqref="H45:H47 H49:H55">
    <cfRule type="cellIs" dxfId="89" priority="1" operator="between">
      <formula>81</formula>
      <formula>100</formula>
    </cfRule>
    <cfRule type="cellIs" dxfId="88" priority="2" operator="between">
      <formula>61</formula>
      <formula>80</formula>
    </cfRule>
    <cfRule type="cellIs" dxfId="87" priority="3" operator="between">
      <formula>41</formula>
      <formula>60</formula>
    </cfRule>
    <cfRule type="cellIs" dxfId="86" priority="4" operator="between">
      <formula>21</formula>
      <formula>40</formula>
    </cfRule>
    <cfRule type="cellIs" dxfId="85" priority="5" operator="between">
      <formula>1</formula>
      <formula>20</formula>
    </cfRule>
  </conditionalFormatting>
  <dataValidations count="5">
    <dataValidation type="whole" operator="equal" allowBlank="1" showInputMessage="1" showErrorMessage="1" error="ERROR. NO DEBE DILIGENCIAR ESTAS CELDAS_x000a__x000a_" sqref="D10:D66">
      <formula1>8.88888888888888E+27</formula1>
    </dataValidation>
    <dataValidation type="whole" operator="greaterThan" allowBlank="1" showInputMessage="1" showErrorMessage="1" error="ERROR. NO DEBE DILIGENCIAR ESTAS CELDAS" sqref="F10:F66">
      <formula1>99999999999999900000</formula1>
    </dataValidation>
    <dataValidation type="whole" allowBlank="1" showInputMessage="1" showErrorMessage="1" error="ERROR. DATO NO PERMITIDO_x000a_" sqref="H49:H63 H10:H47">
      <formula1>0</formula1>
      <formula2>100</formula2>
    </dataValidation>
    <dataValidation allowBlank="1" showInputMessage="1" showErrorMessage="1" error="ERROR. NO DEBE DILIGENCIAR ESTA CELDA" sqref="G6:I6"/>
    <dataValidation type="whole" operator="equal" allowBlank="1" showInputMessage="1" showErrorMessage="1" errorTitle="ATENCIÓN!" error="No se pueden modificar datos aquí" sqref="C5:D5 J3:K3">
      <formula1>578457854578547000</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8"/>
  <sheetViews>
    <sheetView workbookViewId="0">
      <selection activeCell="E11" sqref="E11"/>
    </sheetView>
  </sheetViews>
  <sheetFormatPr baseColWidth="10" defaultColWidth="0" defaultRowHeight="14.25" customHeight="1" zeroHeight="1" x14ac:dyDescent="0.25"/>
  <cols>
    <col min="1" max="1" width="1.7109375" style="1" customWidth="1"/>
    <col min="2" max="2" width="1.5703125" style="182" customWidth="1"/>
    <col min="3" max="3" width="21.5703125" style="1" customWidth="1"/>
    <col min="4" max="4" width="26.85546875" style="1" customWidth="1"/>
    <col min="5" max="5" width="73.7109375" style="1" customWidth="1"/>
    <col min="6" max="6" width="13" style="377" customWidth="1"/>
    <col min="7" max="7" width="23.28515625" style="1" customWidth="1"/>
    <col min="8" max="8" width="32.28515625" style="1" customWidth="1"/>
    <col min="9" max="9" width="24.7109375" style="1" customWidth="1"/>
    <col min="10" max="10" width="27.5703125" style="1" customWidth="1"/>
    <col min="11" max="11" width="29" style="1" customWidth="1"/>
    <col min="12" max="12" width="28.7109375" style="1" customWidth="1"/>
    <col min="13" max="13" width="32.7109375" style="1" customWidth="1"/>
    <col min="14" max="14" width="1.42578125" style="1" customWidth="1"/>
    <col min="15" max="15" width="4.5703125" style="1" customWidth="1"/>
    <col min="16" max="22" width="0" style="1" hidden="1" customWidth="1"/>
    <col min="23" max="16384" width="11.42578125" style="1" hidden="1"/>
  </cols>
  <sheetData>
    <row r="1" spans="2:14" ht="9.75" customHeight="1" thickBot="1" x14ac:dyDescent="0.3"/>
    <row r="2" spans="2:14" ht="93" customHeight="1" x14ac:dyDescent="0.25">
      <c r="B2" s="514"/>
      <c r="C2" s="278"/>
      <c r="D2" s="278"/>
      <c r="E2" s="278"/>
      <c r="F2" s="479"/>
      <c r="G2" s="278"/>
      <c r="H2" s="278"/>
      <c r="I2" s="278"/>
      <c r="J2" s="278"/>
      <c r="K2" s="278"/>
      <c r="L2" s="278"/>
      <c r="M2" s="278"/>
      <c r="N2" s="279"/>
    </row>
    <row r="3" spans="2:14" ht="25.5" x14ac:dyDescent="0.25">
      <c r="B3" s="515"/>
      <c r="C3" s="922" t="s">
        <v>1772</v>
      </c>
      <c r="D3" s="923"/>
      <c r="E3" s="923"/>
      <c r="F3" s="923"/>
      <c r="G3" s="923"/>
      <c r="H3" s="923"/>
      <c r="I3" s="923"/>
      <c r="J3" s="923"/>
      <c r="K3" s="923"/>
      <c r="L3" s="923"/>
      <c r="M3" s="923"/>
      <c r="N3" s="281"/>
    </row>
    <row r="4" spans="2:14" ht="12" customHeight="1" thickBot="1" x14ac:dyDescent="0.3">
      <c r="B4" s="515"/>
      <c r="C4" s="11"/>
      <c r="D4" s="11"/>
      <c r="E4" s="11"/>
      <c r="F4" s="379"/>
      <c r="G4" s="11"/>
      <c r="H4" s="11"/>
      <c r="I4" s="11"/>
      <c r="J4" s="11"/>
      <c r="K4" s="11"/>
      <c r="L4" s="11"/>
      <c r="M4" s="11"/>
      <c r="N4" s="281"/>
    </row>
    <row r="5" spans="2:14" ht="24" customHeight="1" thickTop="1" x14ac:dyDescent="0.25">
      <c r="B5" s="515"/>
      <c r="C5" s="1292" t="s">
        <v>4</v>
      </c>
      <c r="D5" s="1294" t="s">
        <v>968</v>
      </c>
      <c r="E5" s="1294" t="s">
        <v>7</v>
      </c>
      <c r="F5" s="1296" t="s">
        <v>1773</v>
      </c>
      <c r="G5" s="1298" t="s">
        <v>1774</v>
      </c>
      <c r="H5" s="1298" t="s">
        <v>1775</v>
      </c>
      <c r="I5" s="1298" t="s">
        <v>1776</v>
      </c>
      <c r="J5" s="1300" t="s">
        <v>1777</v>
      </c>
      <c r="K5" s="1302" t="s">
        <v>1778</v>
      </c>
      <c r="L5" s="1304" t="s">
        <v>1779</v>
      </c>
      <c r="M5" s="1306" t="s">
        <v>1780</v>
      </c>
      <c r="N5" s="281"/>
    </row>
    <row r="6" spans="2:14" ht="36" customHeight="1" thickBot="1" x14ac:dyDescent="0.3">
      <c r="B6" s="516"/>
      <c r="C6" s="1293"/>
      <c r="D6" s="1295"/>
      <c r="E6" s="1295"/>
      <c r="F6" s="1297"/>
      <c r="G6" s="1299"/>
      <c r="H6" s="1299"/>
      <c r="I6" s="1299"/>
      <c r="J6" s="1301"/>
      <c r="K6" s="1303"/>
      <c r="L6" s="1305"/>
      <c r="M6" s="1307"/>
      <c r="N6" s="281"/>
    </row>
    <row r="7" spans="2:14" ht="51.75" thickTop="1" x14ac:dyDescent="0.25">
      <c r="B7" s="1308"/>
      <c r="C7" s="1309" t="s">
        <v>1781</v>
      </c>
      <c r="D7" s="1314" t="s">
        <v>1782</v>
      </c>
      <c r="E7" s="517" t="str">
        <f>+[1]Autodiagnóstico!G10</f>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
      <c r="F7" s="518">
        <f>+[1]Autodiagnóstico!H10</f>
        <v>100</v>
      </c>
      <c r="G7" s="519"/>
      <c r="H7" s="520"/>
      <c r="I7" s="520" t="s">
        <v>1783</v>
      </c>
      <c r="J7" s="521"/>
      <c r="K7" s="522"/>
      <c r="L7" s="523"/>
      <c r="M7" s="524"/>
      <c r="N7" s="281"/>
    </row>
    <row r="8" spans="2:14" ht="107.25" customHeight="1" x14ac:dyDescent="0.25">
      <c r="B8" s="1308"/>
      <c r="C8" s="1310"/>
      <c r="D8" s="958"/>
      <c r="E8" s="525" t="str">
        <f>+[1]Autodiagnóstico!G11</f>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
      <c r="F8" s="526">
        <f>+[1]Autodiagnóstico!H11</f>
        <v>100</v>
      </c>
      <c r="G8" s="527"/>
      <c r="H8" s="528" t="s">
        <v>1784</v>
      </c>
      <c r="I8" s="528" t="s">
        <v>1785</v>
      </c>
      <c r="J8" s="529"/>
      <c r="K8" s="530"/>
      <c r="L8" s="531"/>
      <c r="M8" s="532"/>
      <c r="N8" s="281"/>
    </row>
    <row r="9" spans="2:14" ht="38.25" x14ac:dyDescent="0.25">
      <c r="B9" s="1308"/>
      <c r="C9" s="1310"/>
      <c r="D9" s="958"/>
      <c r="E9" s="525" t="str">
        <f>+[1]Autodiagnóstico!G12</f>
        <v>Los funcionarios designados  ha sido comunicados como integrantes del mismo y es de conocimiento de los demás funcionarios de la entidad quienes conforman el comité de conciliación.</v>
      </c>
      <c r="F9" s="526">
        <f>+[1]Autodiagnóstico!H12</f>
        <v>100</v>
      </c>
      <c r="G9" s="527"/>
      <c r="H9" s="528" t="s">
        <v>1784</v>
      </c>
      <c r="I9" s="528" t="s">
        <v>1785</v>
      </c>
      <c r="J9" s="529"/>
      <c r="K9" s="530"/>
      <c r="L9" s="531"/>
      <c r="M9" s="532"/>
      <c r="N9" s="281"/>
    </row>
    <row r="10" spans="2:14" ht="60" x14ac:dyDescent="0.25">
      <c r="B10" s="1308"/>
      <c r="C10" s="1310"/>
      <c r="D10" s="958"/>
      <c r="E10" s="525" t="str">
        <f>+[1]Autodiagnóstico!G13</f>
        <v>El Comité de Conciliación seleccionó un secretario técnico  abogado y  está vinculado a la planta de personal con dedicación exclusiva</v>
      </c>
      <c r="F10" s="526">
        <f>+[1]Autodiagnóstico!H13</f>
        <v>80</v>
      </c>
      <c r="G10" s="527"/>
      <c r="H10" s="528"/>
      <c r="I10" s="528" t="s">
        <v>1786</v>
      </c>
      <c r="J10" s="529"/>
      <c r="K10" s="530"/>
      <c r="L10" s="531"/>
      <c r="M10" s="532"/>
      <c r="N10" s="281"/>
    </row>
    <row r="11" spans="2:14" ht="38.25" x14ac:dyDescent="0.25">
      <c r="B11" s="1308"/>
      <c r="C11" s="1311"/>
      <c r="D11" s="940"/>
      <c r="E11" s="525" t="str">
        <f>+[1]Autodiagnóstico!G14</f>
        <v>El Comité de Conciliación solicitó la designación de secretario técnico del Comité, mediante acto administrativo, con alusión expresa a la dedicación exclusiva y suscrito por el representante legal.</v>
      </c>
      <c r="F11" s="526">
        <f>+[1]Autodiagnóstico!H14</f>
        <v>100</v>
      </c>
      <c r="G11" s="527"/>
      <c r="H11" s="528"/>
      <c r="I11" s="528" t="s">
        <v>1787</v>
      </c>
      <c r="J11" s="529"/>
      <c r="K11" s="530"/>
      <c r="L11" s="531"/>
      <c r="M11" s="532"/>
      <c r="N11" s="281"/>
    </row>
    <row r="12" spans="2:14" ht="36" x14ac:dyDescent="0.25">
      <c r="B12" s="1308"/>
      <c r="C12" s="1311"/>
      <c r="D12" s="940"/>
      <c r="E12" s="525" t="str">
        <f>+[1]Autodiagnóstico!G15</f>
        <v>La secretaria técnica del comité de conciliación  cuenta con un grupo o equipo de apoyo de abogados debidamente formalizados</v>
      </c>
      <c r="F12" s="526">
        <f>+[1]Autodiagnóstico!H15</f>
        <v>100</v>
      </c>
      <c r="G12" s="533"/>
      <c r="H12" s="528"/>
      <c r="I12" s="528" t="s">
        <v>1787</v>
      </c>
      <c r="J12" s="529"/>
      <c r="K12" s="530"/>
      <c r="L12" s="531"/>
      <c r="M12" s="532"/>
      <c r="N12" s="281"/>
    </row>
    <row r="13" spans="2:14" ht="44.25" customHeight="1" x14ac:dyDescent="0.25">
      <c r="B13" s="1308"/>
      <c r="C13" s="1311"/>
      <c r="D13" s="940"/>
      <c r="E13" s="525" t="str">
        <f>+[1]Autodiagnóstico!G16</f>
        <v>El Comité de Conciliación se constituye en una instancia administrativa que deberá actuar como sede de estudio, análisis y formulación de políticas sobre defensa de los intereses litigiosos de la entidad.</v>
      </c>
      <c r="F13" s="526">
        <f>+[1]Autodiagnóstico!H16</f>
        <v>100</v>
      </c>
      <c r="G13" s="533"/>
      <c r="H13" s="528"/>
      <c r="I13" s="528" t="s">
        <v>1785</v>
      </c>
      <c r="J13" s="529"/>
      <c r="K13" s="530"/>
      <c r="L13" s="531"/>
      <c r="M13" s="532"/>
      <c r="N13" s="281"/>
    </row>
    <row r="14" spans="2:14" ht="36" x14ac:dyDescent="0.25">
      <c r="B14" s="1308"/>
      <c r="C14" s="1311"/>
      <c r="D14" s="940"/>
      <c r="E14" s="525" t="str">
        <f>+[1]Autodiagnóstico!G17</f>
        <v>El Comité de Conciliación elaboró su propio reglamento y se  tiene aprobado mediante resolución, circular o memorando.</v>
      </c>
      <c r="F14" s="526">
        <f>+[1]Autodiagnóstico!H17</f>
        <v>100</v>
      </c>
      <c r="G14" s="533"/>
      <c r="H14" s="528"/>
      <c r="I14" s="528" t="s">
        <v>1788</v>
      </c>
      <c r="J14" s="529"/>
      <c r="K14" s="530"/>
      <c r="L14" s="531"/>
      <c r="M14" s="532"/>
      <c r="N14" s="281"/>
    </row>
    <row r="15" spans="2:14" ht="36" x14ac:dyDescent="0.25">
      <c r="B15" s="1308"/>
      <c r="C15" s="1311"/>
      <c r="D15" s="940"/>
      <c r="E15" s="525" t="str">
        <f>+[1]Autodiagnóstico!G18</f>
        <v xml:space="preserve">La entidad revisa por lo menos una vez al año el reglamento del Comité de Conciliación. </v>
      </c>
      <c r="F15" s="526">
        <f>+[1]Autodiagnóstico!H18</f>
        <v>70</v>
      </c>
      <c r="G15" s="533"/>
      <c r="H15" s="528"/>
      <c r="I15" s="528" t="s">
        <v>1787</v>
      </c>
      <c r="J15" s="529"/>
      <c r="K15" s="530"/>
      <c r="L15" s="531"/>
      <c r="M15" s="532"/>
      <c r="N15" s="281"/>
    </row>
    <row r="16" spans="2:14" ht="55.5" customHeight="1" x14ac:dyDescent="0.25">
      <c r="B16" s="1308"/>
      <c r="C16" s="1311"/>
      <c r="D16" s="940"/>
      <c r="E16" s="525" t="str">
        <f>+[1]Autodiagnóstico!G19</f>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
      <c r="F16" s="526">
        <f>+[1]Autodiagnóstico!H19</f>
        <v>50</v>
      </c>
      <c r="G16" s="533"/>
      <c r="H16" s="528"/>
      <c r="I16" s="528" t="s">
        <v>1789</v>
      </c>
      <c r="J16" s="529"/>
      <c r="K16" s="530"/>
      <c r="L16" s="531"/>
      <c r="M16" s="532"/>
      <c r="N16" s="281"/>
    </row>
    <row r="17" spans="2:14" ht="27" customHeight="1" x14ac:dyDescent="0.25">
      <c r="B17" s="1308"/>
      <c r="C17" s="1311"/>
      <c r="D17" s="940"/>
      <c r="E17" s="525" t="str">
        <f>+[1]Autodiagnóstico!G20</f>
        <v>La entidad hace y utiliza fichas técnicas o algún otro documento técnico para el estudio de los casos.</v>
      </c>
      <c r="F17" s="526">
        <f>+[1]Autodiagnóstico!H20</f>
        <v>100</v>
      </c>
      <c r="G17" s="533"/>
      <c r="H17" s="528"/>
      <c r="I17" s="528"/>
      <c r="J17" s="529"/>
      <c r="K17" s="530"/>
      <c r="L17" s="531"/>
      <c r="M17" s="532"/>
      <c r="N17" s="281"/>
    </row>
    <row r="18" spans="2:14" ht="35.25" customHeight="1" x14ac:dyDescent="0.25">
      <c r="B18" s="1308"/>
      <c r="C18" s="1311"/>
      <c r="D18" s="940"/>
      <c r="E18" s="534" t="str">
        <f>+[1]Autodiagnóstico!G21</f>
        <v>La entidad tiene definidos los criterios de procedencia y rechazo de las solicitudes de conciliación</v>
      </c>
      <c r="F18" s="535">
        <f>+[1]Autodiagnóstico!H21</f>
        <v>100</v>
      </c>
      <c r="G18" s="536"/>
      <c r="H18" s="537"/>
      <c r="I18" s="537"/>
      <c r="J18" s="538"/>
      <c r="K18" s="539"/>
      <c r="L18" s="540"/>
      <c r="M18" s="541"/>
      <c r="N18" s="281"/>
    </row>
    <row r="19" spans="2:14" ht="25.5" x14ac:dyDescent="0.25">
      <c r="B19" s="1308"/>
      <c r="C19" s="1311"/>
      <c r="D19" s="975" t="s">
        <v>1790</v>
      </c>
      <c r="E19" s="542" t="str">
        <f>+[1]Autodiagnóstico!G22</f>
        <v>El comité de conciliación sesiona como mínimo dos (2) veces al mes o cada vez que se requiere.</v>
      </c>
      <c r="F19" s="543">
        <f>+[1]Autodiagnóstico!H22</f>
        <v>100</v>
      </c>
      <c r="G19" s="544"/>
      <c r="H19" s="545"/>
      <c r="I19" s="545" t="s">
        <v>1791</v>
      </c>
      <c r="J19" s="546"/>
      <c r="K19" s="547"/>
      <c r="L19" s="548"/>
      <c r="M19" s="549"/>
      <c r="N19" s="281"/>
    </row>
    <row r="20" spans="2:14" ht="38.25" x14ac:dyDescent="0.25">
      <c r="B20" s="1308"/>
      <c r="C20" s="1311"/>
      <c r="D20" s="976"/>
      <c r="E20" s="525" t="str">
        <f>+[1]Autodiagnóstico!G23</f>
        <v>Los comités de conciliación invitan a sus sesiones a la Agencia Nacional de Defensa Jurídica del Estado con derecho a voz y voto, cuando lo estime conveniente tanto la entidad como la Agencia.</v>
      </c>
      <c r="F20" s="526">
        <f>+[1]Autodiagnóstico!H23</f>
        <v>100</v>
      </c>
      <c r="G20" s="533"/>
      <c r="H20" s="528" t="s">
        <v>1784</v>
      </c>
      <c r="I20" s="528" t="s">
        <v>1792</v>
      </c>
      <c r="J20" s="529"/>
      <c r="K20" s="530"/>
      <c r="L20" s="531"/>
      <c r="M20" s="532"/>
      <c r="N20" s="281"/>
    </row>
    <row r="21" spans="2:14" ht="43.5" customHeight="1" x14ac:dyDescent="0.25">
      <c r="B21" s="1308"/>
      <c r="C21" s="1311"/>
      <c r="D21" s="976"/>
      <c r="E21" s="525" t="str">
        <f>+[1]Autodiagnóstico!G24</f>
        <v>El comité de conciliación decide como máximo en un término de quince (15) días contados a partir del momento en que reciban la solicitud de conciliación.</v>
      </c>
      <c r="F21" s="526">
        <f>+[1]Autodiagnóstico!H24</f>
        <v>80</v>
      </c>
      <c r="G21" s="533"/>
      <c r="H21" s="528"/>
      <c r="I21" s="528" t="s">
        <v>1791</v>
      </c>
      <c r="J21" s="529"/>
      <c r="K21" s="530"/>
      <c r="L21" s="531"/>
      <c r="M21" s="532"/>
      <c r="N21" s="281"/>
    </row>
    <row r="22" spans="2:14" ht="57" customHeight="1" x14ac:dyDescent="0.25">
      <c r="B22" s="1308"/>
      <c r="C22" s="1311"/>
      <c r="D22" s="976"/>
      <c r="E22" s="525" t="str">
        <f>+[1]Autodiagnóstico!G25</f>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
      <c r="F22" s="526">
        <f>+[1]Autodiagnóstico!H25</f>
        <v>100</v>
      </c>
      <c r="G22" s="533"/>
      <c r="H22" s="528"/>
      <c r="I22" s="528" t="s">
        <v>1793</v>
      </c>
      <c r="J22" s="529"/>
      <c r="K22" s="530"/>
      <c r="L22" s="531"/>
      <c r="M22" s="532"/>
      <c r="N22" s="281"/>
    </row>
    <row r="23" spans="2:14" ht="38.25" x14ac:dyDescent="0.25">
      <c r="B23" s="1308"/>
      <c r="C23" s="1311"/>
      <c r="D23" s="976"/>
      <c r="E23" s="525" t="str">
        <f>+[1]Autodiagnóstico!G26</f>
        <v>El secretario técnico elabora las actas de cada sesión del comité debidamente, suscrita por el presidente y el secretario que haya asistitido, dentro de los cinco (5) días siguientes a la correspondiente sesión.</v>
      </c>
      <c r="F23" s="526">
        <f>+[1]Autodiagnóstico!H26</f>
        <v>80</v>
      </c>
      <c r="G23" s="533"/>
      <c r="H23" s="528"/>
      <c r="I23" s="528" t="s">
        <v>1794</v>
      </c>
      <c r="J23" s="529"/>
      <c r="K23" s="530"/>
      <c r="L23" s="531"/>
      <c r="M23" s="532"/>
      <c r="N23" s="281"/>
    </row>
    <row r="24" spans="2:14" ht="41.25" customHeight="1" x14ac:dyDescent="0.25">
      <c r="B24" s="1308"/>
      <c r="C24" s="1311"/>
      <c r="D24" s="976"/>
      <c r="E24" s="525" t="str">
        <f>+[1]Autodiagnóstico!G27</f>
        <v>El comité de conciliación tiene un estudio de casos reiterados, adicionalmente lo actualiza semestralmente.</v>
      </c>
      <c r="F24" s="526">
        <f>+[1]Autodiagnóstico!H27</f>
        <v>100</v>
      </c>
      <c r="G24" s="533"/>
      <c r="H24" s="528"/>
      <c r="I24" s="528" t="s">
        <v>1795</v>
      </c>
      <c r="J24" s="529"/>
      <c r="K24" s="530"/>
      <c r="L24" s="531"/>
      <c r="M24" s="532"/>
      <c r="N24" s="281"/>
    </row>
    <row r="25" spans="2:14" ht="36" x14ac:dyDescent="0.25">
      <c r="B25" s="1308"/>
      <c r="C25" s="1311"/>
      <c r="D25" s="977"/>
      <c r="E25" s="534" t="str">
        <f>+[1]Autodiagnóstico!G28</f>
        <v>El Comité de Conciliación otorga prioridad a las solicitudes de conciliación provenientes de entidades públicas</v>
      </c>
      <c r="F25" s="535">
        <f>+[1]Autodiagnóstico!H28</f>
        <v>100</v>
      </c>
      <c r="G25" s="536"/>
      <c r="H25" s="537"/>
      <c r="I25" s="537" t="s">
        <v>1795</v>
      </c>
      <c r="J25" s="538"/>
      <c r="K25" s="539"/>
      <c r="L25" s="540"/>
      <c r="M25" s="541"/>
      <c r="N25" s="281"/>
    </row>
    <row r="26" spans="2:14" ht="36" x14ac:dyDescent="0.25">
      <c r="B26" s="1308"/>
      <c r="C26" s="1312"/>
      <c r="D26" s="1139" t="s">
        <v>1796</v>
      </c>
      <c r="E26" s="550" t="str">
        <f>+[1]Autodiagnóstico!G29</f>
        <v>La entidad realiza los  estudios y evaluacion de sus  procesos  anualmente, dentro del primer trimestre siguiente a la vigencia del año inmediatamente anterior.</v>
      </c>
      <c r="F26" s="551">
        <f>+[1]Autodiagnóstico!H29</f>
        <v>100</v>
      </c>
      <c r="G26" s="552"/>
      <c r="H26" s="553"/>
      <c r="I26" s="553" t="s">
        <v>1797</v>
      </c>
      <c r="J26" s="554"/>
      <c r="K26" s="555"/>
      <c r="L26" s="556"/>
      <c r="M26" s="557"/>
      <c r="N26" s="281"/>
    </row>
    <row r="27" spans="2:14" ht="32.25" customHeight="1" x14ac:dyDescent="0.25">
      <c r="B27" s="1308"/>
      <c r="C27" s="1312"/>
      <c r="D27" s="1139"/>
      <c r="E27" s="525" t="str">
        <f>+[1]Autodiagnóstico!G30</f>
        <v>El Comité de Conciliación efectúa un seguimiento permanente a la gestión del apoderado externo sobre los procesos que se le hayan asignado</v>
      </c>
      <c r="F27" s="526">
        <f>+[1]Autodiagnóstico!H30</f>
        <v>80</v>
      </c>
      <c r="G27" s="533"/>
      <c r="H27" s="528"/>
      <c r="I27" s="528" t="s">
        <v>1789</v>
      </c>
      <c r="J27" s="529"/>
      <c r="K27" s="530"/>
      <c r="L27" s="531"/>
      <c r="M27" s="532"/>
      <c r="N27" s="281"/>
    </row>
    <row r="28" spans="2:14" ht="44.25" customHeight="1" x14ac:dyDescent="0.25">
      <c r="B28" s="1308"/>
      <c r="C28" s="1312"/>
      <c r="D28" s="1139"/>
      <c r="E28" s="525" t="str">
        <f>+[1]Autodiagnóstico!G31</f>
        <v>El secretario técnico prepara un informe de la gestión del comité y de la ejecución de sus decisiones, que es entregado al representante legal del ente y a los miembros del comité cada seis (6) meses.</v>
      </c>
      <c r="F28" s="526">
        <f>+[1]Autodiagnóstico!H31</f>
        <v>100</v>
      </c>
      <c r="G28" s="533"/>
      <c r="H28" s="528"/>
      <c r="I28" s="528" t="s">
        <v>1798</v>
      </c>
      <c r="J28" s="529"/>
      <c r="K28" s="530"/>
      <c r="L28" s="531"/>
      <c r="M28" s="532"/>
      <c r="N28" s="281"/>
    </row>
    <row r="29" spans="2:14" ht="59.25" customHeight="1" x14ac:dyDescent="0.25">
      <c r="B29" s="1308"/>
      <c r="C29" s="1312"/>
      <c r="D29" s="1139"/>
      <c r="E29" s="525" t="str">
        <f>+[1]Autodiagnóstico!G32</f>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
      <c r="F29" s="526">
        <f>+[1]Autodiagnóstico!H32</f>
        <v>100</v>
      </c>
      <c r="G29" s="533"/>
      <c r="H29" s="528"/>
      <c r="I29" s="528" t="s">
        <v>1797</v>
      </c>
      <c r="J29" s="528" t="s">
        <v>1799</v>
      </c>
      <c r="K29" s="530"/>
      <c r="L29" s="531"/>
      <c r="M29" s="532"/>
      <c r="N29" s="281"/>
    </row>
    <row r="30" spans="2:14" ht="49.5" customHeight="1" x14ac:dyDescent="0.25">
      <c r="B30" s="1308"/>
      <c r="C30" s="1312"/>
      <c r="D30" s="1139"/>
      <c r="E30" s="525" t="str">
        <f>+[1]Autodiagnóstico!G33</f>
        <v>La entidad envió el plan de acción del comité de conciliación de la siguiente vigencia fiscal  a las oficinas de planeación y de control interno de la entidad.</v>
      </c>
      <c r="F30" s="526">
        <f>+[1]Autodiagnóstico!H33</f>
        <v>100</v>
      </c>
      <c r="G30" s="533"/>
      <c r="H30" s="528" t="s">
        <v>1800</v>
      </c>
      <c r="I30" s="528"/>
      <c r="J30" s="529"/>
      <c r="K30" s="530"/>
      <c r="L30" s="531"/>
      <c r="M30" s="532"/>
      <c r="N30" s="281"/>
    </row>
    <row r="31" spans="2:14" ht="44.25" customHeight="1" x14ac:dyDescent="0.25">
      <c r="B31" s="1308"/>
      <c r="C31" s="1312"/>
      <c r="D31" s="1139"/>
      <c r="E31" s="525" t="str">
        <f>+[1]Autodiagnóstico!G34</f>
        <v>El comité de conciliación tiene indicadores y  conoce el resultado de la medición de los indicadores de acuerdo con la periodicidad definida en el plan anual del comité de conciliación</v>
      </c>
      <c r="F31" s="526">
        <f>+[1]Autodiagnóstico!H34</f>
        <v>100</v>
      </c>
      <c r="G31" s="533"/>
      <c r="H31" s="528" t="s">
        <v>1800</v>
      </c>
      <c r="I31" s="528"/>
      <c r="J31" s="529"/>
      <c r="K31" s="530"/>
      <c r="L31" s="531"/>
      <c r="M31" s="532"/>
      <c r="N31" s="281"/>
    </row>
    <row r="32" spans="2:14" ht="56.25" customHeight="1" x14ac:dyDescent="0.25">
      <c r="B32" s="1308"/>
      <c r="C32" s="1312"/>
      <c r="D32" s="1139"/>
      <c r="E32" s="525" t="str">
        <f>+[1]Autodiagnóstico!G35</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F32" s="526">
        <f>+[1]Autodiagnóstico!H35</f>
        <v>100</v>
      </c>
      <c r="G32" s="533"/>
      <c r="H32" s="528" t="s">
        <v>1800</v>
      </c>
      <c r="I32" s="528"/>
      <c r="J32" s="529"/>
      <c r="K32" s="530"/>
      <c r="L32" s="531"/>
      <c r="M32" s="532"/>
      <c r="N32" s="281"/>
    </row>
    <row r="33" spans="2:14" ht="36" x14ac:dyDescent="0.25">
      <c r="B33" s="1308"/>
      <c r="C33" s="1312"/>
      <c r="D33" s="1139"/>
      <c r="E33" s="525" t="str">
        <f>+[1]Autodiagnóstico!G36</f>
        <v>El Comité de Conciliación comunica la improcedencia de la conciliación al convocante y al Ministerio Público, en la audiencia respectiva.</v>
      </c>
      <c r="F33" s="526">
        <f>+[1]Autodiagnóstico!H36</f>
        <v>100</v>
      </c>
      <c r="G33" s="533"/>
      <c r="H33" s="528"/>
      <c r="I33" s="528" t="s">
        <v>1795</v>
      </c>
      <c r="J33" s="529"/>
      <c r="K33" s="530"/>
      <c r="L33" s="531"/>
      <c r="M33" s="532"/>
      <c r="N33" s="281"/>
    </row>
    <row r="34" spans="2:14" ht="70.5" customHeight="1" x14ac:dyDescent="0.25">
      <c r="B34" s="1308"/>
      <c r="C34" s="1312"/>
      <c r="D34" s="1139"/>
      <c r="E34" s="525" t="str">
        <f>+[1]Autodiagnóstico!G37</f>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
      <c r="F34" s="526">
        <f>+[1]Autodiagnóstico!H37</f>
        <v>100</v>
      </c>
      <c r="G34" s="533"/>
      <c r="H34" s="528" t="s">
        <v>1800</v>
      </c>
      <c r="I34" s="528"/>
      <c r="J34" s="529"/>
      <c r="K34" s="530"/>
      <c r="L34" s="531"/>
      <c r="M34" s="532"/>
      <c r="N34" s="281"/>
    </row>
    <row r="35" spans="2:14" ht="30.75" customHeight="1" x14ac:dyDescent="0.25">
      <c r="B35" s="1308"/>
      <c r="C35" s="1312"/>
      <c r="D35" s="1139"/>
      <c r="E35" s="525" t="str">
        <f>+[1]Autodiagnóstico!G38</f>
        <v>En la entidad reposa en copia física y/o magnética, todo lo respectivo a la gestión de las conciliaciones, fichas, actas del Comité de Conciliación, y anexos.</v>
      </c>
      <c r="F35" s="526">
        <f>+[1]Autodiagnóstico!H38</f>
        <v>100</v>
      </c>
      <c r="G35" s="533"/>
      <c r="H35" s="528" t="s">
        <v>1800</v>
      </c>
      <c r="I35" s="528"/>
      <c r="J35" s="529"/>
      <c r="K35" s="530"/>
      <c r="L35" s="531"/>
      <c r="M35" s="532"/>
      <c r="N35" s="281"/>
    </row>
    <row r="36" spans="2:14" ht="78" customHeight="1" thickBot="1" x14ac:dyDescent="0.3">
      <c r="B36" s="1308"/>
      <c r="C36" s="1313"/>
      <c r="D36" s="1315"/>
      <c r="E36" s="558" t="str">
        <f>+[1]Autodiagnóstico!G39</f>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
      <c r="F36" s="559">
        <f>+[1]Autodiagnóstico!H39</f>
        <v>100</v>
      </c>
      <c r="G36" s="560"/>
      <c r="H36" s="561" t="s">
        <v>1800</v>
      </c>
      <c r="I36" s="561"/>
      <c r="J36" s="562"/>
      <c r="K36" s="563"/>
      <c r="L36" s="564"/>
      <c r="M36" s="565"/>
      <c r="N36" s="281"/>
    </row>
    <row r="37" spans="2:14" ht="32.25" customHeight="1" x14ac:dyDescent="0.25">
      <c r="B37" s="1308"/>
      <c r="C37" s="1316" t="s">
        <v>1801</v>
      </c>
      <c r="D37" s="1146" t="s">
        <v>1782</v>
      </c>
      <c r="E37" s="566" t="str">
        <f>+[1]Autodiagnóstico!G40</f>
        <v>El área de defensa judicial cuenta con la tabla de retención documental y/o tablas de valoración documental para la gestión de archivos</v>
      </c>
      <c r="F37" s="567">
        <f>+[1]Autodiagnóstico!H40</f>
        <v>100</v>
      </c>
      <c r="G37" s="568"/>
      <c r="H37" s="569" t="s">
        <v>1800</v>
      </c>
      <c r="I37" s="569"/>
      <c r="J37" s="570"/>
      <c r="K37" s="571"/>
      <c r="L37" s="572"/>
      <c r="M37" s="573"/>
      <c r="N37" s="281"/>
    </row>
    <row r="38" spans="2:14" ht="27.75" customHeight="1" x14ac:dyDescent="0.25">
      <c r="B38" s="1308"/>
      <c r="C38" s="1310"/>
      <c r="D38" s="958"/>
      <c r="E38" s="525" t="str">
        <f>+[1]Autodiagnóstico!G41</f>
        <v>El Comité de Conciliación diseñó y aplicó el documento de políticas de defensa.</v>
      </c>
      <c r="F38" s="526">
        <f>+[1]Autodiagnóstico!H41</f>
        <v>100</v>
      </c>
      <c r="G38" s="533"/>
      <c r="H38" s="528"/>
      <c r="I38" s="528" t="s">
        <v>1802</v>
      </c>
      <c r="J38" s="529"/>
      <c r="K38" s="530"/>
      <c r="L38" s="531"/>
      <c r="M38" s="532"/>
      <c r="N38" s="281"/>
    </row>
    <row r="39" spans="2:14" ht="48" customHeight="1" x14ac:dyDescent="0.25">
      <c r="B39" s="1308"/>
      <c r="C39" s="1310"/>
      <c r="D39" s="958"/>
      <c r="E39" s="525" t="str">
        <f>+[1]Autodiagnóstico!G42</f>
        <v>La entidad ha Constituido al interior de la oficina jurídica o de la dependencia que corresponda, un grupo que se encargue de manera exclusiva de la defensa jurídica, con abogados cuyos perfiles respondan a las necesidades de litigio de la entidad.</v>
      </c>
      <c r="F39" s="526">
        <f>+[1]Autodiagnóstico!H42</f>
        <v>100</v>
      </c>
      <c r="G39" s="533"/>
      <c r="H39" s="528" t="s">
        <v>1800</v>
      </c>
      <c r="I39" s="528"/>
      <c r="J39" s="529"/>
      <c r="K39" s="530"/>
      <c r="L39" s="531"/>
      <c r="M39" s="532"/>
      <c r="N39" s="281"/>
    </row>
    <row r="40" spans="2:14" ht="45" customHeight="1" x14ac:dyDescent="0.25">
      <c r="B40" s="1308"/>
      <c r="C40" s="1310"/>
      <c r="D40" s="958"/>
      <c r="E40" s="525" t="str">
        <f>+[1]Autodiagnóstico!G43</f>
        <v>La entidad establece procedimientos que garantizan cargas de procesos  que permitan la atención adecuada de cada uno de ellos.</v>
      </c>
      <c r="F40" s="526">
        <f>+[1]Autodiagnóstico!H43</f>
        <v>100</v>
      </c>
      <c r="G40" s="533"/>
      <c r="H40" s="528" t="s">
        <v>1800</v>
      </c>
      <c r="I40" s="528"/>
      <c r="J40" s="529"/>
      <c r="K40" s="530"/>
      <c r="L40" s="531"/>
      <c r="M40" s="532"/>
      <c r="N40" s="281"/>
    </row>
    <row r="41" spans="2:14" ht="42" customHeight="1" x14ac:dyDescent="0.25">
      <c r="B41" s="1308"/>
      <c r="C41" s="1310"/>
      <c r="D41" s="958"/>
      <c r="E41" s="525" t="str">
        <f>+[1]Autodiagnóstico!G44</f>
        <v>La entidad capacita y mantiene actualizados a los abogados, especialmente en lo que se refiere a las competencias de actuación en los procesos orales y en los nuevos cambios normativos.</v>
      </c>
      <c r="F41" s="526">
        <f>+[1]Autodiagnóstico!H44</f>
        <v>80</v>
      </c>
      <c r="G41" s="533"/>
      <c r="H41" s="528" t="s">
        <v>1800</v>
      </c>
      <c r="I41" s="528"/>
      <c r="J41" s="529"/>
      <c r="K41" s="530"/>
      <c r="L41" s="531"/>
      <c r="M41" s="532"/>
      <c r="N41" s="281"/>
    </row>
    <row r="42" spans="2:14" ht="31.5" customHeight="1" x14ac:dyDescent="0.25">
      <c r="B42" s="1308"/>
      <c r="C42" s="1310"/>
      <c r="D42" s="958"/>
      <c r="E42" s="525" t="str">
        <f>+[1]Autodiagnóstico!G45</f>
        <v>En los procedimientos del área de defensa judicial están definidos los roles y funciones de la gestión documental</v>
      </c>
      <c r="F42" s="526">
        <f>+[1]Autodiagnóstico!H45</f>
        <v>100</v>
      </c>
      <c r="G42" s="533"/>
      <c r="H42" s="528" t="s">
        <v>1800</v>
      </c>
      <c r="I42" s="528"/>
      <c r="J42" s="529"/>
      <c r="K42" s="530"/>
      <c r="L42" s="531"/>
      <c r="M42" s="532"/>
      <c r="N42" s="281"/>
    </row>
    <row r="43" spans="2:14" ht="43.5" customHeight="1" x14ac:dyDescent="0.25">
      <c r="B43" s="1308"/>
      <c r="C43" s="1310"/>
      <c r="D43" s="958"/>
      <c r="E43" s="525" t="str">
        <f>+[1]Autodiagnóstico!G46</f>
        <v>El área jurídica de la entidad cuenta con procedimientos para gestionar  prestamos y consultas a documentos  que forman parte de las pruebas que están ubicados en otras áreas de la entidad.</v>
      </c>
      <c r="F43" s="526">
        <f>+[1]Autodiagnóstico!H46</f>
        <v>100</v>
      </c>
      <c r="G43" s="533"/>
      <c r="H43" s="528" t="s">
        <v>1800</v>
      </c>
      <c r="I43" s="528"/>
      <c r="J43" s="529"/>
      <c r="K43" s="530"/>
      <c r="L43" s="531"/>
      <c r="M43" s="532"/>
      <c r="N43" s="281"/>
    </row>
    <row r="44" spans="2:14" ht="48.75" customHeight="1" x14ac:dyDescent="0.25">
      <c r="B44" s="1308"/>
      <c r="C44" s="1310"/>
      <c r="D44" s="958"/>
      <c r="E44" s="525" t="str">
        <f>+[1]Autodiagnóstico!G47</f>
        <v>En la entidad establece protocolos internos de manejo de archivos con el fin de facilitar a los apoderados la consecución de los antecedentes administrativos, para poder allegarlos en tiempo a los procesos judiciales.</v>
      </c>
      <c r="F44" s="526">
        <f>+[1]Autodiagnóstico!H47</f>
        <v>100</v>
      </c>
      <c r="G44" s="533"/>
      <c r="H44" s="528" t="s">
        <v>1800</v>
      </c>
      <c r="I44" s="528"/>
      <c r="J44" s="529"/>
      <c r="K44" s="530"/>
      <c r="L44" s="531"/>
      <c r="M44" s="532"/>
      <c r="N44" s="281"/>
    </row>
    <row r="45" spans="2:14" ht="45" customHeight="1" x14ac:dyDescent="0.25">
      <c r="B45" s="1308"/>
      <c r="C45" s="1310"/>
      <c r="D45" s="1139"/>
      <c r="E45" s="574" t="str">
        <f>+[1]Autodiagnóstico!G48</f>
        <v>Los procesos y procedimientos asociados a la defensa jurídica se encuentran en constante actualización, teniendo en cuenta nueva normatividad, nuevas formas de operación y propuestas de optimización.</v>
      </c>
      <c r="F45" s="575">
        <f>+[1]Autodiagnóstico!H48</f>
        <v>80</v>
      </c>
      <c r="G45" s="576"/>
      <c r="H45" s="577" t="s">
        <v>1800</v>
      </c>
      <c r="I45" s="577"/>
      <c r="J45" s="578"/>
      <c r="K45" s="579"/>
      <c r="L45" s="580"/>
      <c r="M45" s="581"/>
      <c r="N45" s="281"/>
    </row>
    <row r="46" spans="2:14" ht="57" customHeight="1" x14ac:dyDescent="0.25">
      <c r="B46" s="1308"/>
      <c r="C46" s="1311"/>
      <c r="D46" s="975" t="s">
        <v>1790</v>
      </c>
      <c r="E46" s="542" t="str">
        <f>+[1]Autodiagnóstico!G49</f>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
      <c r="F46" s="543">
        <f>+[1]Autodiagnóstico!H49</f>
        <v>100</v>
      </c>
      <c r="G46" s="544"/>
      <c r="H46" s="545"/>
      <c r="I46" s="545" t="s">
        <v>1802</v>
      </c>
      <c r="J46" s="546"/>
      <c r="K46" s="547"/>
      <c r="L46" s="548"/>
      <c r="M46" s="582"/>
      <c r="N46" s="281"/>
    </row>
    <row r="47" spans="2:14" ht="48" customHeight="1" x14ac:dyDescent="0.25">
      <c r="B47" s="1308"/>
      <c r="C47" s="1311"/>
      <c r="D47" s="1139"/>
      <c r="E47" s="525" t="str">
        <f>+[1]Autodiagnóstico!G50</f>
        <v>La entidad tiene en cosideración los lineamientos de fortalecimiento de la defensa expedidos por la ANDJE,  aplica las líneas jurisprudenciales que ha contruido la la ANDJE y las que ellos mismos realizan, en el fortalecimiento de la defensa.</v>
      </c>
      <c r="F47" s="526">
        <f>+[1]Autodiagnóstico!H50</f>
        <v>100</v>
      </c>
      <c r="G47" s="533"/>
      <c r="H47" s="528" t="s">
        <v>1800</v>
      </c>
      <c r="I47" s="528"/>
      <c r="J47" s="529"/>
      <c r="K47" s="530"/>
      <c r="L47" s="531"/>
      <c r="M47" s="583"/>
      <c r="N47" s="281"/>
    </row>
    <row r="48" spans="2:14" ht="25.5" x14ac:dyDescent="0.25">
      <c r="B48" s="1308"/>
      <c r="C48" s="1311"/>
      <c r="D48" s="958"/>
      <c r="E48" s="534" t="str">
        <f>+[1]Autodiagnóstico!G51</f>
        <v>La entidad cumple con la ejecución de todas las etapas y actuaciones procesales en cada caso</v>
      </c>
      <c r="F48" s="535">
        <f>+[1]Autodiagnóstico!H51</f>
        <v>100</v>
      </c>
      <c r="G48" s="536"/>
      <c r="H48" s="537" t="s">
        <v>1800</v>
      </c>
      <c r="I48" s="537"/>
      <c r="J48" s="538"/>
      <c r="K48" s="539"/>
      <c r="L48" s="540"/>
      <c r="M48" s="584"/>
      <c r="N48" s="281"/>
    </row>
    <row r="49" spans="2:14" ht="21.75" customHeight="1" x14ac:dyDescent="0.25">
      <c r="B49" s="1308"/>
      <c r="C49" s="1311"/>
      <c r="D49" s="958" t="s">
        <v>1796</v>
      </c>
      <c r="E49" s="550" t="str">
        <f>+[1]Autodiagnóstico!G52</f>
        <v>La entidad cuenta con un repositorio actualizado de los casos que lleva</v>
      </c>
      <c r="F49" s="551">
        <f>+[1]Autodiagnóstico!H52</f>
        <v>80</v>
      </c>
      <c r="G49" s="552"/>
      <c r="H49" s="553" t="s">
        <v>1800</v>
      </c>
      <c r="I49" s="553"/>
      <c r="J49" s="554"/>
      <c r="K49" s="555"/>
      <c r="L49" s="556"/>
      <c r="M49" s="557"/>
      <c r="N49" s="281"/>
    </row>
    <row r="50" spans="2:14" ht="63.75" x14ac:dyDescent="0.25">
      <c r="B50" s="1308"/>
      <c r="C50" s="1311"/>
      <c r="D50" s="958"/>
      <c r="E50" s="525" t="str">
        <f>+[1]Autodiagnóstico!G53</f>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
      <c r="F50" s="526">
        <f>+[1]Autodiagnóstico!H53</f>
        <v>100</v>
      </c>
      <c r="G50" s="533"/>
      <c r="H50" s="528" t="s">
        <v>1800</v>
      </c>
      <c r="I50" s="528"/>
      <c r="J50" s="529"/>
      <c r="K50" s="530"/>
      <c r="L50" s="531"/>
      <c r="M50" s="532"/>
      <c r="N50" s="281"/>
    </row>
    <row r="51" spans="2:14" ht="38.25" x14ac:dyDescent="0.25">
      <c r="B51" s="1308"/>
      <c r="C51" s="1311"/>
      <c r="D51" s="958"/>
      <c r="E51" s="525" t="str">
        <f>+[1]Autodiagnóstico!G54</f>
        <v>El area mide y evalua los resultados periodicamente de sus indicadores que miden la eficiencia, eficacia y efectividad de las politicas realizadas en materia de defensa juridica.</v>
      </c>
      <c r="F51" s="526">
        <f>+[1]Autodiagnóstico!H54</f>
        <v>80</v>
      </c>
      <c r="G51" s="533"/>
      <c r="H51" s="528" t="s">
        <v>1800</v>
      </c>
      <c r="I51" s="528"/>
      <c r="J51" s="529"/>
      <c r="K51" s="530"/>
      <c r="L51" s="531"/>
      <c r="M51" s="532"/>
      <c r="N51" s="281"/>
    </row>
    <row r="52" spans="2:14" ht="69" customHeight="1" x14ac:dyDescent="0.25">
      <c r="B52" s="1308"/>
      <c r="C52" s="1311"/>
      <c r="D52" s="958"/>
      <c r="E52" s="525" t="str">
        <f>+[1]Autodiagnóstico!G55</f>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
      <c r="F52" s="526">
        <f>+[1]Autodiagnóstico!H55</f>
        <v>100</v>
      </c>
      <c r="G52" s="533"/>
      <c r="H52" s="528"/>
      <c r="I52" s="528" t="s">
        <v>1797</v>
      </c>
      <c r="J52" s="529"/>
      <c r="K52" s="530"/>
      <c r="L52" s="531"/>
      <c r="M52" s="532"/>
      <c r="N52" s="281"/>
    </row>
    <row r="53" spans="2:14" ht="45" customHeight="1" x14ac:dyDescent="0.25">
      <c r="B53" s="1308"/>
      <c r="C53" s="1311"/>
      <c r="D53" s="958"/>
      <c r="E53" s="525" t="str">
        <f>+[1]Autodiagnóstico!G56</f>
        <v>El comité de conciliación requiere periódicamente al jefe de la oficina jurídica o  quien haga sus veces en la entidad,  para la presentación de un reporte actualizado sentencias, laudos arbitrales y conciliaciones que lleva la entidad.</v>
      </c>
      <c r="F53" s="526">
        <f>+[1]Autodiagnóstico!H56</f>
        <v>100</v>
      </c>
      <c r="G53" s="533"/>
      <c r="H53" s="528"/>
      <c r="I53" s="528" t="s">
        <v>1803</v>
      </c>
      <c r="J53" s="529"/>
      <c r="K53" s="530"/>
      <c r="L53" s="531"/>
      <c r="M53" s="532"/>
      <c r="N53" s="281"/>
    </row>
    <row r="54" spans="2:14" ht="38.25" x14ac:dyDescent="0.25">
      <c r="B54" s="1308"/>
      <c r="C54" s="1311"/>
      <c r="D54" s="958"/>
      <c r="E54" s="525" t="str">
        <f>+[1]Autodiagnóstico!G57</f>
        <v xml:space="preserve">El area identifica los riesgos inherentes al ciclo de defensa juridica  y realiza la valoracion de impacto y probabilidad asi como los controles y planes de mitigación de riesgos </v>
      </c>
      <c r="F54" s="526">
        <f>+[1]Autodiagnóstico!H57</f>
        <v>80</v>
      </c>
      <c r="G54" s="533"/>
      <c r="H54" s="528" t="s">
        <v>1800</v>
      </c>
      <c r="I54" s="528"/>
      <c r="J54" s="529"/>
      <c r="K54" s="530"/>
      <c r="L54" s="531"/>
      <c r="M54" s="532"/>
      <c r="N54" s="281"/>
    </row>
    <row r="55" spans="2:14" ht="25.5" x14ac:dyDescent="0.25">
      <c r="B55" s="1308"/>
      <c r="C55" s="1311"/>
      <c r="D55" s="958"/>
      <c r="E55" s="525" t="str">
        <f>+[1]Autodiagnóstico!G58</f>
        <v>En el área de defensa judicial cuentan con un sistema de información digital que habilite el proceso de Gestión Documental.</v>
      </c>
      <c r="F55" s="526">
        <f>+[1]Autodiagnóstico!H58</f>
        <v>0</v>
      </c>
      <c r="G55" s="533"/>
      <c r="H55" s="528" t="s">
        <v>1800</v>
      </c>
      <c r="I55" s="528"/>
      <c r="J55" s="529"/>
      <c r="K55" s="530"/>
      <c r="L55" s="531"/>
      <c r="M55" s="532"/>
      <c r="N55" s="281"/>
    </row>
    <row r="56" spans="2:14" ht="25.5" x14ac:dyDescent="0.25">
      <c r="B56" s="1308"/>
      <c r="C56" s="1311"/>
      <c r="D56" s="958"/>
      <c r="E56" s="525" t="str">
        <f>+[1]Autodiagnóstico!G59</f>
        <v>La entidad conoce y evalua el valor de sus demandas y los logros procesales obtenidos</v>
      </c>
      <c r="F56" s="526">
        <f>+[1]Autodiagnóstico!H59</f>
        <v>100</v>
      </c>
      <c r="G56" s="533"/>
      <c r="H56" s="528" t="s">
        <v>1800</v>
      </c>
      <c r="I56" s="528"/>
      <c r="J56" s="529"/>
      <c r="K56" s="530"/>
      <c r="L56" s="531"/>
      <c r="M56" s="532"/>
      <c r="N56" s="281"/>
    </row>
    <row r="57" spans="2:14" ht="15.75" thickBot="1" x14ac:dyDescent="0.3">
      <c r="B57" s="1308"/>
      <c r="C57" s="1313"/>
      <c r="D57" s="952"/>
      <c r="E57" s="558" t="str">
        <f>+[1]Autodiagnóstico!G60</f>
        <v>La entidad mide y evalua la tasa de éxito procesal</v>
      </c>
      <c r="F57" s="559">
        <f>+[1]Autodiagnóstico!H60</f>
        <v>100</v>
      </c>
      <c r="G57" s="560"/>
      <c r="H57" s="561" t="s">
        <v>1800</v>
      </c>
      <c r="I57" s="561"/>
      <c r="J57" s="562"/>
      <c r="K57" s="563"/>
      <c r="L57" s="564"/>
      <c r="M57" s="565"/>
      <c r="N57" s="281"/>
    </row>
    <row r="58" spans="2:14" ht="69" customHeight="1" x14ac:dyDescent="0.25">
      <c r="B58" s="1308"/>
      <c r="C58" s="1316" t="s">
        <v>1804</v>
      </c>
      <c r="D58" s="1146" t="s">
        <v>1782</v>
      </c>
      <c r="E58" s="566" t="str">
        <f>+[1]Autodiagnóstico!G61</f>
        <v>La entidad cuenta con una Metodología y/o planeación  para elaborar la provisión contable del rubro de sentencias y conciliaciones. De acuerdo con normatividad de la contaduría General, para 2016 estas metodologías deben cumplir con normas NIIF para el sector público.</v>
      </c>
      <c r="F58" s="567">
        <f>+[1]Autodiagnóstico!H61</f>
        <v>100</v>
      </c>
      <c r="G58" s="568"/>
      <c r="H58" s="569"/>
      <c r="I58" s="569" t="s">
        <v>1805</v>
      </c>
      <c r="J58" s="570"/>
      <c r="K58" s="571"/>
      <c r="L58" s="572"/>
      <c r="M58" s="573"/>
      <c r="N58" s="281"/>
    </row>
    <row r="59" spans="2:14" ht="40.5" customHeight="1" x14ac:dyDescent="0.25">
      <c r="B59" s="1308"/>
      <c r="C59" s="1310"/>
      <c r="D59" s="1139"/>
      <c r="E59" s="525" t="str">
        <f>+[1]Autodiagnóstico!G62</f>
        <v>El Comité de Conciliación usa herramientas de costo beneficio de la conciliación y las considera para la toma de sus decisiones.</v>
      </c>
      <c r="F59" s="526">
        <f>+[1]Autodiagnóstico!H62</f>
        <v>50</v>
      </c>
      <c r="G59" s="533"/>
      <c r="H59" s="528"/>
      <c r="I59" s="528" t="s">
        <v>1795</v>
      </c>
      <c r="J59" s="529"/>
      <c r="K59" s="530"/>
      <c r="L59" s="531"/>
      <c r="M59" s="532"/>
      <c r="N59" s="281"/>
    </row>
    <row r="60" spans="2:14" ht="60" customHeight="1" x14ac:dyDescent="0.25">
      <c r="B60" s="1308"/>
      <c r="C60" s="1310"/>
      <c r="D60" s="1139"/>
      <c r="E60" s="525" t="str">
        <f>+[1]Autodiagnóstico!G63</f>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
      <c r="F60" s="526">
        <f>+[1]Autodiagnóstico!H63</f>
        <v>50</v>
      </c>
      <c r="G60" s="533"/>
      <c r="H60" s="528"/>
      <c r="I60" s="528" t="s">
        <v>1806</v>
      </c>
      <c r="J60" s="529"/>
      <c r="K60" s="530"/>
      <c r="L60" s="531"/>
      <c r="M60" s="532"/>
      <c r="N60" s="281"/>
    </row>
    <row r="61" spans="2:14" ht="49.5" customHeight="1" x14ac:dyDescent="0.25">
      <c r="B61" s="1308"/>
      <c r="C61" s="1310"/>
      <c r="D61" s="1139"/>
      <c r="E61" s="574" t="str">
        <f>+[1]Autodiagnóstico!G64</f>
        <v>La entidad obedece los parámetros fijados en los decretos Decretos 2469 de 2015 y 1342 de 2016 que reglamentan los pagos desde el Decreto único del sector hacienda y crédito público.</v>
      </c>
      <c r="F61" s="575">
        <f>+[1]Autodiagnóstico!H64</f>
        <v>100</v>
      </c>
      <c r="G61" s="576"/>
      <c r="H61" s="577"/>
      <c r="I61" s="577" t="s">
        <v>1803</v>
      </c>
      <c r="J61" s="578"/>
      <c r="K61" s="579"/>
      <c r="L61" s="580"/>
      <c r="M61" s="581"/>
      <c r="N61" s="281"/>
    </row>
    <row r="62" spans="2:14" ht="60" x14ac:dyDescent="0.25">
      <c r="B62" s="1308"/>
      <c r="C62" s="1311"/>
      <c r="D62" s="975" t="s">
        <v>1790</v>
      </c>
      <c r="E62" s="542" t="str">
        <f>+[1]Autodiagnóstico!G65</f>
        <v>Cumple oportunamente el pago de las sentencias y conciliaciones durante los 10 meses siguientes a la ejecutoría</v>
      </c>
      <c r="F62" s="543">
        <f>+[1]Autodiagnóstico!H65</f>
        <v>50</v>
      </c>
      <c r="G62" s="544"/>
      <c r="H62" s="545"/>
      <c r="I62" s="545" t="s">
        <v>1805</v>
      </c>
      <c r="J62" s="546"/>
      <c r="K62" s="547"/>
      <c r="L62" s="548"/>
      <c r="M62" s="582"/>
      <c r="N62" s="281"/>
    </row>
    <row r="63" spans="2:14" ht="51" x14ac:dyDescent="0.25">
      <c r="B63" s="1308"/>
      <c r="C63" s="1311"/>
      <c r="D63" s="1139"/>
      <c r="E63" s="525" t="str">
        <f>+[1]Autodiagnóstico!G66</f>
        <v xml:space="preserve">El comité de conciliación  invita a los  funcionarios que tengan a su cargo las actividades específicas de cumplimiento y  se generan compromisos para contribuir al cumplimiento de pago. Adicionalmente definen estrategias de gestión para el cumplimiento. </v>
      </c>
      <c r="F63" s="526">
        <f>+[1]Autodiagnóstico!H66</f>
        <v>50</v>
      </c>
      <c r="G63" s="533"/>
      <c r="H63" s="528"/>
      <c r="I63" s="528" t="s">
        <v>1803</v>
      </c>
      <c r="J63" s="529"/>
      <c r="K63" s="530"/>
      <c r="L63" s="531"/>
      <c r="M63" s="583"/>
      <c r="N63" s="281"/>
    </row>
    <row r="64" spans="2:14" ht="29.25" customHeight="1" x14ac:dyDescent="0.25">
      <c r="B64" s="1308"/>
      <c r="C64" s="1311"/>
      <c r="D64" s="958"/>
      <c r="E64" s="534" t="str">
        <f>+[1]Autodiagnóstico!G67</f>
        <v>La entidad identifica y analiza los pagos realizados por concepto de intereses corrientes y moratorios de sentencias y conciliaciones</v>
      </c>
      <c r="F64" s="535">
        <f>+[1]Autodiagnóstico!H67</f>
        <v>100</v>
      </c>
      <c r="G64" s="536"/>
      <c r="H64" s="537" t="s">
        <v>1800</v>
      </c>
      <c r="I64" s="537"/>
      <c r="J64" s="538"/>
      <c r="K64" s="539"/>
      <c r="L64" s="540"/>
      <c r="M64" s="584"/>
      <c r="N64" s="281"/>
    </row>
    <row r="65" spans="2:14" ht="36.75" customHeight="1" thickBot="1" x14ac:dyDescent="0.3">
      <c r="B65" s="1308"/>
      <c r="C65" s="1313"/>
      <c r="D65" s="585" t="s">
        <v>1796</v>
      </c>
      <c r="E65" s="586" t="str">
        <f>+[1]Autodiagnóstico!G68</f>
        <v xml:space="preserve">Realiza seguimiento y evalua el estado contable de los creditos Judiciales </v>
      </c>
      <c r="F65" s="587">
        <f>+[1]Autodiagnóstico!H68</f>
        <v>100</v>
      </c>
      <c r="G65" s="588"/>
      <c r="H65" s="589" t="s">
        <v>1800</v>
      </c>
      <c r="I65" s="589"/>
      <c r="J65" s="590"/>
      <c r="K65" s="591"/>
      <c r="L65" s="592"/>
      <c r="M65" s="593"/>
      <c r="N65" s="281"/>
    </row>
    <row r="66" spans="2:14" ht="38.25" x14ac:dyDescent="0.25">
      <c r="B66" s="1308"/>
      <c r="C66" s="1316" t="s">
        <v>1807</v>
      </c>
      <c r="D66" s="1146" t="s">
        <v>1782</v>
      </c>
      <c r="E66" s="594" t="str">
        <f>+[1]Autodiagnóstico!G69</f>
        <v>El comité de conciliación evalúa los procesos que hayan sido fallados en contra de la entidad basado en estudios pertinentes, con el fin de determinar la procedencia de la acción de repetición.</v>
      </c>
      <c r="F66" s="567">
        <f>+[1]Autodiagnóstico!H69</f>
        <v>100</v>
      </c>
      <c r="G66" s="568"/>
      <c r="H66" s="569"/>
      <c r="I66" s="569" t="s">
        <v>1808</v>
      </c>
      <c r="J66" s="570"/>
      <c r="K66" s="571"/>
      <c r="L66" s="572"/>
      <c r="M66" s="573"/>
      <c r="N66" s="281"/>
    </row>
    <row r="67" spans="2:14" ht="21.75" customHeight="1" x14ac:dyDescent="0.25">
      <c r="B67" s="1308"/>
      <c r="C67" s="1311"/>
      <c r="D67" s="975"/>
      <c r="E67" s="595" t="str">
        <f>+[1]Autodiagnóstico!G70</f>
        <v xml:space="preserve">La entidad identifica y  evalua los procesos en los que actua como demandante </v>
      </c>
      <c r="F67" s="575">
        <f>+[1]Autodiagnóstico!H70</f>
        <v>100</v>
      </c>
      <c r="G67" s="576"/>
      <c r="H67" s="577"/>
      <c r="I67" s="577"/>
      <c r="J67" s="578"/>
      <c r="K67" s="579"/>
      <c r="L67" s="580"/>
      <c r="M67" s="581"/>
      <c r="N67" s="281"/>
    </row>
    <row r="68" spans="2:14" ht="36" x14ac:dyDescent="0.25">
      <c r="B68" s="1308"/>
      <c r="C68" s="1311"/>
      <c r="D68" s="940" t="s">
        <v>1790</v>
      </c>
      <c r="E68" s="596" t="str">
        <f>+[1]Autodiagnóstico!G71</f>
        <v>El Comité de Conciliación decide la procedencia o improcedencia de la acción de repetición en un termino de  dos (2) meses.</v>
      </c>
      <c r="F68" s="543">
        <f>+[1]Autodiagnóstico!H71</f>
        <v>100</v>
      </c>
      <c r="G68" s="544"/>
      <c r="H68" s="545"/>
      <c r="I68" s="545" t="s">
        <v>1808</v>
      </c>
      <c r="J68" s="546"/>
      <c r="K68" s="547"/>
      <c r="L68" s="548"/>
      <c r="M68" s="582"/>
      <c r="N68" s="281"/>
    </row>
    <row r="69" spans="2:14" ht="36" x14ac:dyDescent="0.25">
      <c r="B69" s="1308"/>
      <c r="C69" s="1311"/>
      <c r="D69" s="940"/>
      <c r="E69" s="597" t="str">
        <f>+[1]Autodiagnóstico!G72</f>
        <v xml:space="preserve">El Comité de Conciliación decide sobre la formulación del llamamiento en garantía con fines de repetición para  los casos presentados. </v>
      </c>
      <c r="F69" s="526">
        <f>+[1]Autodiagnóstico!H72</f>
        <v>100</v>
      </c>
      <c r="G69" s="533"/>
      <c r="H69" s="528" t="s">
        <v>1809</v>
      </c>
      <c r="I69" s="528" t="s">
        <v>1810</v>
      </c>
      <c r="J69" s="529" t="s">
        <v>1799</v>
      </c>
      <c r="K69" s="530"/>
      <c r="L69" s="531"/>
      <c r="M69" s="583"/>
      <c r="N69" s="281"/>
    </row>
    <row r="70" spans="2:14" ht="83.25" customHeight="1" x14ac:dyDescent="0.25">
      <c r="B70" s="1308"/>
      <c r="C70" s="1311"/>
      <c r="D70" s="940"/>
      <c r="E70" s="597" t="str">
        <f>+[1]Autodiagnóstico!G73</f>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
      <c r="F70" s="526">
        <f>+[1]Autodiagnóstico!H73</f>
        <v>100</v>
      </c>
      <c r="G70" s="533"/>
      <c r="H70" s="528"/>
      <c r="I70" s="528" t="s">
        <v>1811</v>
      </c>
      <c r="J70" s="529"/>
      <c r="K70" s="530"/>
      <c r="L70" s="531"/>
      <c r="M70" s="583"/>
      <c r="N70" s="281"/>
    </row>
    <row r="71" spans="2:14" ht="55.5" customHeight="1" x14ac:dyDescent="0.25">
      <c r="B71" s="1308"/>
      <c r="C71" s="1311"/>
      <c r="D71" s="940"/>
      <c r="E71" s="597" t="str">
        <f>+[1]Autodiagnóstico!G74</f>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
      <c r="F71" s="526">
        <f>+[1]Autodiagnóstico!H74</f>
        <v>100</v>
      </c>
      <c r="G71" s="533"/>
      <c r="H71" s="528"/>
      <c r="I71" s="528" t="s">
        <v>1810</v>
      </c>
      <c r="J71" s="529"/>
      <c r="K71" s="530"/>
      <c r="L71" s="531"/>
      <c r="M71" s="583"/>
      <c r="N71" s="281"/>
    </row>
    <row r="72" spans="2:14" ht="33.75" customHeight="1" x14ac:dyDescent="0.25">
      <c r="B72" s="1308"/>
      <c r="C72" s="1311"/>
      <c r="D72" s="940"/>
      <c r="E72" s="598" t="str">
        <f>+[1]Autodiagnóstico!G75</f>
        <v>La entidad cumple con la ejecución de todas las etapas y actuaciones procesales en cada caso</v>
      </c>
      <c r="F72" s="535">
        <f>+[1]Autodiagnóstico!H75</f>
        <v>100</v>
      </c>
      <c r="G72" s="536"/>
      <c r="H72" s="537" t="s">
        <v>1809</v>
      </c>
      <c r="I72" s="537"/>
      <c r="J72" s="538"/>
      <c r="K72" s="539"/>
      <c r="L72" s="540"/>
      <c r="M72" s="584"/>
      <c r="N72" s="281"/>
    </row>
    <row r="73" spans="2:14" ht="16.5" customHeight="1" x14ac:dyDescent="0.25">
      <c r="B73" s="1308"/>
      <c r="C73" s="1311"/>
      <c r="D73" s="958" t="s">
        <v>1796</v>
      </c>
      <c r="E73" s="599" t="str">
        <f>+[1]Autodiagnóstico!G76</f>
        <v>La entidad mide y evalua la tasa de éxito procesal en repetición</v>
      </c>
      <c r="F73" s="551">
        <f>+[1]Autodiagnóstico!H76</f>
        <v>80</v>
      </c>
      <c r="G73" s="552"/>
      <c r="H73" s="553" t="s">
        <v>1809</v>
      </c>
      <c r="I73" s="553"/>
      <c r="J73" s="554"/>
      <c r="K73" s="555"/>
      <c r="L73" s="556"/>
      <c r="M73" s="557"/>
      <c r="N73" s="281"/>
    </row>
    <row r="74" spans="2:14" ht="38.25" x14ac:dyDescent="0.25">
      <c r="B74" s="1308"/>
      <c r="C74" s="1311"/>
      <c r="D74" s="940"/>
      <c r="E74" s="597" t="str">
        <f>+[1]Autodiagnóstico!G77</f>
        <v>El secretario técnico envía los  reportes  de  las acciones de repetición  al Coordinador de los agentes del Ministerio Público ante la Jurisdicción en lo Contencioso Administrativo.</v>
      </c>
      <c r="F74" s="526">
        <f>+[1]Autodiagnóstico!H77</f>
        <v>0</v>
      </c>
      <c r="G74" s="533"/>
      <c r="H74" s="528"/>
      <c r="I74" s="528" t="s">
        <v>1812</v>
      </c>
      <c r="J74" s="529"/>
      <c r="K74" s="530"/>
      <c r="L74" s="531"/>
      <c r="M74" s="532"/>
      <c r="N74" s="281"/>
    </row>
    <row r="75" spans="2:14" ht="48.75" customHeight="1" x14ac:dyDescent="0.25">
      <c r="B75" s="1308"/>
      <c r="C75" s="1311"/>
      <c r="D75" s="940"/>
      <c r="E75" s="597" t="str">
        <f>+[1]Autodiagnóstico!G78</f>
        <v>Los apoderados presentan un informe al Comité de Conciliación para que este pueda determinar la procedencia del llamamiento en garantía para fines de repetición en los procesos judiciales de responsabilidad patrimonial.</v>
      </c>
      <c r="F75" s="526">
        <f>+[1]Autodiagnóstico!H78</f>
        <v>100</v>
      </c>
      <c r="G75" s="533"/>
      <c r="H75" s="528"/>
      <c r="I75" s="528" t="s">
        <v>1813</v>
      </c>
      <c r="J75" s="529"/>
      <c r="K75" s="530"/>
      <c r="L75" s="531"/>
      <c r="M75" s="532"/>
      <c r="N75" s="281"/>
    </row>
    <row r="76" spans="2:14" ht="72" customHeight="1" x14ac:dyDescent="0.25">
      <c r="B76" s="1308"/>
      <c r="C76" s="1311"/>
      <c r="D76" s="940"/>
      <c r="E76" s="597" t="str">
        <f>+[1]Autodiagnóstico!G79</f>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
      <c r="F76" s="526">
        <f>+[1]Autodiagnóstico!H79</f>
        <v>0</v>
      </c>
      <c r="G76" s="533"/>
      <c r="H76" s="528"/>
      <c r="I76" s="528" t="s">
        <v>1814</v>
      </c>
      <c r="J76" s="529"/>
      <c r="K76" s="530"/>
      <c r="L76" s="531"/>
      <c r="M76" s="532"/>
      <c r="N76" s="281"/>
    </row>
    <row r="77" spans="2:14" ht="24.75" thickBot="1" x14ac:dyDescent="0.3">
      <c r="B77" s="1308"/>
      <c r="C77" s="1313"/>
      <c r="D77" s="952"/>
      <c r="E77" s="600" t="str">
        <f>+[1]Autodiagnóstico!G80</f>
        <v>La entidad mide y evalua la tasa de éxito procesal en repetición en recuperación</v>
      </c>
      <c r="F77" s="559">
        <f>+[1]Autodiagnóstico!H80</f>
        <v>0</v>
      </c>
      <c r="G77" s="560"/>
      <c r="H77" s="561" t="s">
        <v>1809</v>
      </c>
      <c r="I77" s="561"/>
      <c r="J77" s="562"/>
      <c r="K77" s="563"/>
      <c r="L77" s="564"/>
      <c r="M77" s="565"/>
      <c r="N77" s="281"/>
    </row>
    <row r="78" spans="2:14" ht="38.25" x14ac:dyDescent="0.25">
      <c r="B78" s="1308"/>
      <c r="C78" s="1316" t="s">
        <v>1815</v>
      </c>
      <c r="D78" s="1146" t="s">
        <v>1782</v>
      </c>
      <c r="E78" s="599" t="str">
        <f>+[1]Autodiagnóstico!G81</f>
        <v>El comité de conciliación se constituye en una instancia administrativa que deberá actuar como sede de estudio, análisis y formulación de políticas sobre prevención del daño antijurídico</v>
      </c>
      <c r="F78" s="551">
        <f>+[1]Autodiagnóstico!H81</f>
        <v>100</v>
      </c>
      <c r="G78" s="552"/>
      <c r="H78" s="553"/>
      <c r="I78" s="569" t="s">
        <v>1785</v>
      </c>
      <c r="J78" s="570"/>
      <c r="K78" s="571"/>
      <c r="L78" s="572"/>
      <c r="M78" s="573"/>
      <c r="N78" s="281"/>
    </row>
    <row r="79" spans="2:14" ht="45.75" customHeight="1" x14ac:dyDescent="0.25">
      <c r="B79" s="1308"/>
      <c r="C79" s="1311"/>
      <c r="D79" s="940"/>
      <c r="E79" s="597" t="str">
        <f>+[1]Autodiagnóstico!G82</f>
        <v>La secretaría técnica del comité proyecta y somete a consideración del comité la información que este requiera para la formulación y diseño de políticas de prevención del daño antijurídico de la entidad</v>
      </c>
      <c r="F79" s="526">
        <f>+[1]Autodiagnóstico!H82</f>
        <v>100</v>
      </c>
      <c r="G79" s="533"/>
      <c r="H79" s="528" t="s">
        <v>1809</v>
      </c>
      <c r="I79" s="528" t="s">
        <v>1816</v>
      </c>
      <c r="J79" s="529"/>
      <c r="K79" s="530"/>
      <c r="L79" s="531"/>
      <c r="M79" s="532"/>
      <c r="N79" s="281"/>
    </row>
    <row r="80" spans="2:14" ht="36" x14ac:dyDescent="0.25">
      <c r="B80" s="1308"/>
      <c r="C80" s="1311"/>
      <c r="D80" s="940"/>
      <c r="E80" s="597" t="str">
        <f>+[1]Autodiagnóstico!G83</f>
        <v>La entidad cuenta con una política pública de prevención del daño antijurídico.</v>
      </c>
      <c r="F80" s="526">
        <f>+[1]Autodiagnóstico!H83</f>
        <v>100</v>
      </c>
      <c r="G80" s="533"/>
      <c r="H80" s="528"/>
      <c r="I80" s="528" t="s">
        <v>1817</v>
      </c>
      <c r="J80" s="529"/>
      <c r="K80" s="530"/>
      <c r="L80" s="531"/>
      <c r="M80" s="532"/>
      <c r="N80" s="281"/>
    </row>
    <row r="81" spans="2:14" ht="36" x14ac:dyDescent="0.25">
      <c r="B81" s="1308"/>
      <c r="C81" s="1311"/>
      <c r="D81" s="940"/>
      <c r="E81" s="597" t="str">
        <f>+[1]Autodiagnóstico!G84</f>
        <v>La política pública de prevención del daño antijurídico fue ajustada por el secretario técnico y aprobada por el Comité de Conciliación mediante acta.</v>
      </c>
      <c r="F81" s="526">
        <f>+[1]Autodiagnóstico!H84</f>
        <v>100</v>
      </c>
      <c r="G81" s="533"/>
      <c r="H81" s="528"/>
      <c r="I81" s="528" t="s">
        <v>1817</v>
      </c>
      <c r="J81" s="529"/>
      <c r="K81" s="530"/>
      <c r="L81" s="531"/>
      <c r="M81" s="532"/>
      <c r="N81" s="281"/>
    </row>
    <row r="82" spans="2:14" ht="38.25" x14ac:dyDescent="0.25">
      <c r="B82" s="1308"/>
      <c r="C82" s="1311"/>
      <c r="D82" s="940"/>
      <c r="E82" s="597" t="str">
        <f>+[1]Autodiagnóstico!G85</f>
        <v>Las causas generales formuladas en la política de prevención del daño antijurídico están expresadas de acuerdo a la parametrización de causas contenidas en el sistema de información e- kogui.</v>
      </c>
      <c r="F82" s="526">
        <f>+[1]Autodiagnóstico!H85</f>
        <v>100</v>
      </c>
      <c r="G82" s="533"/>
      <c r="H82" s="528"/>
      <c r="I82" s="528" t="s">
        <v>1818</v>
      </c>
      <c r="J82" s="529"/>
      <c r="K82" s="530"/>
      <c r="L82" s="531"/>
      <c r="M82" s="532"/>
      <c r="N82" s="281"/>
    </row>
    <row r="83" spans="2:14" ht="38.25" x14ac:dyDescent="0.25">
      <c r="B83" s="1308"/>
      <c r="C83" s="1311"/>
      <c r="D83" s="975"/>
      <c r="E83" s="595" t="str">
        <f>+[1]Autodiagnóstico!G86</f>
        <v xml:space="preserve">El area identifica los riesgos inherentes al ciclo de defensa juridica  y realiza la valoracion de impacto y probabilidad asi como los controles y planes de mitigación de riesgos </v>
      </c>
      <c r="F83" s="575">
        <f>+[1]Autodiagnóstico!H86</f>
        <v>100</v>
      </c>
      <c r="G83" s="576"/>
      <c r="H83" s="577" t="s">
        <v>1809</v>
      </c>
      <c r="I83" s="577"/>
      <c r="J83" s="578"/>
      <c r="K83" s="579"/>
      <c r="L83" s="580"/>
      <c r="M83" s="581"/>
      <c r="N83" s="281"/>
    </row>
    <row r="84" spans="2:14" ht="74.25" customHeight="1" x14ac:dyDescent="0.25">
      <c r="B84" s="1308"/>
      <c r="C84" s="1311"/>
      <c r="D84" s="940" t="s">
        <v>1790</v>
      </c>
      <c r="E84" s="596" t="str">
        <f>+[1]Autodiagnóstico!G87</f>
        <v>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v>
      </c>
      <c r="F84" s="543">
        <f>+[1]Autodiagnóstico!H87</f>
        <v>0</v>
      </c>
      <c r="G84" s="544"/>
      <c r="H84" s="545"/>
      <c r="I84" s="545" t="s">
        <v>1819</v>
      </c>
      <c r="J84" s="546"/>
      <c r="K84" s="547"/>
      <c r="L84" s="548"/>
      <c r="M84" s="549"/>
      <c r="N84" s="281"/>
    </row>
    <row r="85" spans="2:14" ht="33" customHeight="1" x14ac:dyDescent="0.25">
      <c r="B85" s="1308"/>
      <c r="C85" s="1311"/>
      <c r="D85" s="940"/>
      <c r="E85" s="597" t="str">
        <f>+[1]Autodiagnóstico!G88</f>
        <v>La entidad implementa el plan de acción de su política de prevención del daño antijurídico dentro del año calendario (enero-diciembre) para el cual fue diseñado,</v>
      </c>
      <c r="F85" s="526">
        <f>+[1]Autodiagnóstico!H88</f>
        <v>50</v>
      </c>
      <c r="G85" s="533"/>
      <c r="H85" s="528"/>
      <c r="I85" s="528" t="s">
        <v>1820</v>
      </c>
      <c r="J85" s="529"/>
      <c r="K85" s="530"/>
      <c r="L85" s="531"/>
      <c r="M85" s="532"/>
      <c r="N85" s="281"/>
    </row>
    <row r="86" spans="2:14" ht="33" customHeight="1" x14ac:dyDescent="0.25">
      <c r="B86" s="1308"/>
      <c r="C86" s="1311"/>
      <c r="D86" s="940"/>
      <c r="E86" s="597" t="str">
        <f>+[1]Autodiagnóstico!G89</f>
        <v>La entidad implementa el plan de acción de su política de prevención del daño antijurídico dentro del año calendario (enero-diciembre) para el cual fue diseñado,</v>
      </c>
      <c r="F86" s="526">
        <f>+[1]Autodiagnóstico!H89</f>
        <v>50</v>
      </c>
      <c r="G86" s="533"/>
      <c r="H86" s="528" t="s">
        <v>1809</v>
      </c>
      <c r="I86" s="528"/>
      <c r="J86" s="529"/>
      <c r="K86" s="530"/>
      <c r="L86" s="531"/>
      <c r="M86" s="532"/>
      <c r="N86" s="281"/>
    </row>
    <row r="87" spans="2:14" ht="33" customHeight="1" x14ac:dyDescent="0.25">
      <c r="B87" s="1308"/>
      <c r="C87" s="1311"/>
      <c r="D87" s="940"/>
      <c r="E87" s="597" t="str">
        <f>+[1]Autodiagnóstico!G90</f>
        <v>La entidad ha adoptado procesos y/o procedimientos internos específicos para la defensa jurídica en los sistemas de gestión de calidad de las entidades.</v>
      </c>
      <c r="F87" s="526">
        <f>+[1]Autodiagnóstico!H90</f>
        <v>100</v>
      </c>
      <c r="G87" s="533"/>
      <c r="H87" s="528" t="s">
        <v>1809</v>
      </c>
      <c r="I87" s="528"/>
      <c r="J87" s="529"/>
      <c r="K87" s="530"/>
      <c r="L87" s="531"/>
      <c r="M87" s="532"/>
      <c r="N87" s="281"/>
    </row>
    <row r="88" spans="2:14" ht="33" customHeight="1" x14ac:dyDescent="0.25">
      <c r="B88" s="1308"/>
      <c r="C88" s="1311"/>
      <c r="D88" s="940"/>
      <c r="E88" s="597" t="str">
        <f>+[1]Autodiagnóstico!G91</f>
        <v>El Comité de Conciliación sesiona con el propósito de revisar el cumplimiento de las decisiones tomadas en materia de evaluación de la política pública de prevención.</v>
      </c>
      <c r="F88" s="526">
        <f>+[1]Autodiagnóstico!H91</f>
        <v>100</v>
      </c>
      <c r="G88" s="533"/>
      <c r="H88" s="528"/>
      <c r="I88" s="528" t="s">
        <v>1817</v>
      </c>
      <c r="J88" s="529"/>
      <c r="K88" s="530"/>
      <c r="L88" s="531"/>
      <c r="M88" s="532"/>
      <c r="N88" s="281"/>
    </row>
    <row r="89" spans="2:14" ht="33" customHeight="1" x14ac:dyDescent="0.25">
      <c r="B89" s="1308"/>
      <c r="C89" s="1311"/>
      <c r="D89" s="940"/>
      <c r="E89" s="598" t="str">
        <f>+[1]Autodiagnóstico!G92</f>
        <v>La entidad realiza gestiones de difusión y/o capacitación de los planes de daño antijurídico</v>
      </c>
      <c r="F89" s="535">
        <f>+[1]Autodiagnóstico!H92</f>
        <v>0</v>
      </c>
      <c r="G89" s="536"/>
      <c r="H89" s="601" t="s">
        <v>1809</v>
      </c>
      <c r="I89" s="537"/>
      <c r="J89" s="538"/>
      <c r="K89" s="539"/>
      <c r="L89" s="540"/>
      <c r="M89" s="541"/>
      <c r="N89" s="281"/>
    </row>
    <row r="90" spans="2:14" ht="29.25" customHeight="1" x14ac:dyDescent="0.25">
      <c r="B90" s="1308"/>
      <c r="C90" s="1311"/>
      <c r="D90" s="958" t="s">
        <v>1796</v>
      </c>
      <c r="E90" s="599" t="str">
        <f>+[1]Autodiagnóstico!G93</f>
        <v>La entidad hace seguimiento al plan de accion y al(los) indicador(es) formulado(s) en sus políticas de prevención del daño antijurídico.</v>
      </c>
      <c r="F90" s="551">
        <f>+[1]Autodiagnóstico!H93</f>
        <v>0</v>
      </c>
      <c r="G90" s="552"/>
      <c r="H90" s="602"/>
      <c r="I90" s="553" t="s">
        <v>1821</v>
      </c>
      <c r="J90" s="554"/>
      <c r="K90" s="555"/>
      <c r="L90" s="556"/>
      <c r="M90" s="557"/>
      <c r="N90" s="281"/>
    </row>
    <row r="91" spans="2:14" ht="63.75" x14ac:dyDescent="0.25">
      <c r="B91" s="1308"/>
      <c r="C91" s="1311"/>
      <c r="D91" s="940"/>
      <c r="E91" s="597" t="str">
        <f>+[1]Autodiagnóstico!G94</f>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
      <c r="F91" s="526">
        <f>+[1]Autodiagnóstico!H94</f>
        <v>0</v>
      </c>
      <c r="G91" s="533"/>
      <c r="H91" s="528"/>
      <c r="I91" s="528" t="s">
        <v>1822</v>
      </c>
      <c r="J91" s="529"/>
      <c r="K91" s="530"/>
      <c r="L91" s="531"/>
      <c r="M91" s="532"/>
      <c r="N91" s="281"/>
    </row>
    <row r="92" spans="2:14" ht="33" customHeight="1" thickBot="1" x14ac:dyDescent="0.3">
      <c r="B92" s="1308"/>
      <c r="C92" s="1313"/>
      <c r="D92" s="952"/>
      <c r="E92" s="603" t="str">
        <f>+[1]Autodiagnóstico!G95</f>
        <v>El area mide y evalua los resultados periodicamente de sus indicadores que miden la eficiencia, eficacia y efectividad de las politicas realizadas en materia de prevención</v>
      </c>
      <c r="F92" s="604">
        <f>+[1]Autodiagnóstico!H95</f>
        <v>0</v>
      </c>
      <c r="G92" s="605"/>
      <c r="H92" s="606" t="s">
        <v>1809</v>
      </c>
      <c r="I92" s="606"/>
      <c r="J92" s="607"/>
      <c r="K92" s="608"/>
      <c r="L92" s="609"/>
      <c r="M92" s="610"/>
      <c r="N92" s="281"/>
    </row>
    <row r="93" spans="2:14" ht="156" x14ac:dyDescent="0.25">
      <c r="B93" s="1308"/>
      <c r="C93" s="1317" t="s">
        <v>1823</v>
      </c>
      <c r="D93" s="958" t="s">
        <v>1790</v>
      </c>
      <c r="E93" s="611" t="str">
        <f>+[1]Autodiagnóstico!G96</f>
        <v>Ingresa en el sistema de información litigiosa del Estado eKOGUI, en el módulo de conciliaciones extrajudiciales, todas las solicitudes que llegan a la entidad</v>
      </c>
      <c r="F93" s="612">
        <f>+[1]Autodiagnóstico!H96</f>
        <v>100</v>
      </c>
      <c r="G93" s="552"/>
      <c r="H93" s="602"/>
      <c r="I93" s="553" t="s">
        <v>1824</v>
      </c>
      <c r="J93" s="554" t="s">
        <v>1825</v>
      </c>
      <c r="K93" s="555"/>
      <c r="L93" s="556"/>
      <c r="M93" s="557"/>
      <c r="N93" s="281"/>
    </row>
    <row r="94" spans="2:14" ht="84" x14ac:dyDescent="0.25">
      <c r="B94" s="1308"/>
      <c r="C94" s="1318"/>
      <c r="D94" s="940"/>
      <c r="E94" s="613" t="str">
        <f>+[1]Autodiagnóstico!G97</f>
        <v xml:space="preserve">Ingresa los procesos a favor y en contra  de la entidad en el  módulo de procesos judiciales, en el Sistema de información litigioso del Estado eKOGUI, </v>
      </c>
      <c r="F94" s="614">
        <f>+[1]Autodiagnóstico!H97</f>
        <v>100</v>
      </c>
      <c r="G94" s="533"/>
      <c r="H94" s="528"/>
      <c r="I94" s="528" t="s">
        <v>1826</v>
      </c>
      <c r="J94" s="529"/>
      <c r="K94" s="530"/>
      <c r="L94" s="531"/>
      <c r="M94" s="532"/>
      <c r="N94" s="281"/>
    </row>
    <row r="95" spans="2:14" ht="144" x14ac:dyDescent="0.25">
      <c r="B95" s="1308"/>
      <c r="C95" s="1318"/>
      <c r="D95" s="940"/>
      <c r="E95" s="613" t="str">
        <f>+[1]Autodiagnóstico!G98</f>
        <v>Diligencia todos los campos de información en el Sistema de información litigioso del Estado  eKOGUI</v>
      </c>
      <c r="F95" s="614">
        <f>+[1]Autodiagnóstico!H98</f>
        <v>80</v>
      </c>
      <c r="G95" s="533"/>
      <c r="H95" s="528"/>
      <c r="I95" s="528" t="s">
        <v>1827</v>
      </c>
      <c r="J95" s="529" t="s">
        <v>1828</v>
      </c>
      <c r="K95" s="530"/>
      <c r="L95" s="531"/>
      <c r="M95" s="532"/>
      <c r="N95" s="281"/>
    </row>
    <row r="96" spans="2:14" ht="72" x14ac:dyDescent="0.25">
      <c r="B96" s="1308"/>
      <c r="C96" s="1318"/>
      <c r="D96" s="940"/>
      <c r="E96" s="613" t="str">
        <f>+[1]Autodiagnóstico!G99</f>
        <v>Ha realizado la calificación de riesgo de los procesos judiciales de la entidad en el Sistema de información litigioso del Estado  eKOGUI</v>
      </c>
      <c r="F96" s="614">
        <f>+[1]Autodiagnóstico!H99</f>
        <v>100</v>
      </c>
      <c r="G96" s="533"/>
      <c r="H96" s="615"/>
      <c r="I96" s="528" t="s">
        <v>1829</v>
      </c>
      <c r="J96" s="529" t="s">
        <v>1830</v>
      </c>
      <c r="K96" s="530"/>
      <c r="L96" s="531"/>
      <c r="M96" s="532"/>
      <c r="N96" s="281"/>
    </row>
    <row r="97" spans="2:14" ht="84" x14ac:dyDescent="0.25">
      <c r="B97" s="1308"/>
      <c r="C97" s="1318"/>
      <c r="D97" s="940"/>
      <c r="E97" s="613" t="str">
        <f>+[1]Autodiagnóstico!G100</f>
        <v>Realiza la Gestión Procesal y la provisión contable de los procesos judiciales de la entidad en el Sistema de información litigioso del Estado  eKOGUI</v>
      </c>
      <c r="F97" s="614">
        <f>+[1]Autodiagnóstico!H100</f>
        <v>100</v>
      </c>
      <c r="G97" s="533"/>
      <c r="H97" s="615"/>
      <c r="I97" s="528" t="s">
        <v>1831</v>
      </c>
      <c r="J97" s="529" t="s">
        <v>1832</v>
      </c>
      <c r="K97" s="530"/>
      <c r="L97" s="531"/>
      <c r="M97" s="532"/>
      <c r="N97" s="281"/>
    </row>
    <row r="98" spans="2:14" ht="91.5" customHeight="1" x14ac:dyDescent="0.25">
      <c r="B98" s="1308"/>
      <c r="C98" s="1318"/>
      <c r="D98" s="940"/>
      <c r="E98" s="613" t="str">
        <f>+[1]Autodiagnóstico!G101</f>
        <v>Conoce el funcionamiento de las Fichas creadas para estudio en los Comités de conciliación del Sistema eKOGUI</v>
      </c>
      <c r="F98" s="614">
        <f>+[1]Autodiagnóstico!H101</f>
        <v>100</v>
      </c>
      <c r="G98" s="533"/>
      <c r="H98" s="528"/>
      <c r="I98" s="528" t="s">
        <v>1833</v>
      </c>
      <c r="J98" s="529" t="s">
        <v>1834</v>
      </c>
      <c r="K98" s="530"/>
      <c r="L98" s="531"/>
      <c r="M98" s="532"/>
      <c r="N98" s="281"/>
    </row>
    <row r="99" spans="2:14" ht="96" x14ac:dyDescent="0.25">
      <c r="B99" s="1308"/>
      <c r="C99" s="1318"/>
      <c r="D99" s="940"/>
      <c r="E99" s="613" t="str">
        <f>+[1]Autodiagnóstico!G102</f>
        <v>Registra en el sistema eKOGUI la información sobre pretensiones económicas y cuantías de los procesos judiciales y conciliaciones extrajudiciales</v>
      </c>
      <c r="F99" s="614">
        <f>+[1]Autodiagnóstico!H102</f>
        <v>100</v>
      </c>
      <c r="G99" s="533"/>
      <c r="H99" s="528"/>
      <c r="I99" s="528" t="s">
        <v>1835</v>
      </c>
      <c r="J99" s="529"/>
      <c r="K99" s="530"/>
      <c r="L99" s="531"/>
      <c r="M99" s="532"/>
      <c r="N99" s="281"/>
    </row>
    <row r="100" spans="2:14" ht="86.25" customHeight="1" x14ac:dyDescent="0.25">
      <c r="B100" s="1308"/>
      <c r="C100" s="1318"/>
      <c r="D100" s="940"/>
      <c r="E100" s="613" t="str">
        <f>+[1]Autodiagnóstico!G103</f>
        <v>Apoya la gestión de actualización procesal judicial con la consulta que entrega el sistema de información litigioso del estado eKogui en la funcionalidad del indicador Tasa de éxito</v>
      </c>
      <c r="F100" s="614">
        <f>+[1]Autodiagnóstico!H103</f>
        <v>80</v>
      </c>
      <c r="G100" s="533"/>
      <c r="H100" s="528"/>
      <c r="I100" s="528" t="s">
        <v>1836</v>
      </c>
      <c r="J100" s="529" t="s">
        <v>1830</v>
      </c>
      <c r="K100" s="530"/>
      <c r="L100" s="531"/>
      <c r="M100" s="532"/>
      <c r="N100" s="281"/>
    </row>
    <row r="101" spans="2:14" ht="80.25" customHeight="1" x14ac:dyDescent="0.25">
      <c r="B101" s="1308"/>
      <c r="C101" s="1318"/>
      <c r="D101" s="940"/>
      <c r="E101" s="613" t="str">
        <f>+[1]Autodiagnóstico!G104</f>
        <v>Realiza seguimiento permanente a las  solicitudes de conciliación extrajudiciales que llegan a la entidad y que son ingresados al sistema Único de información</v>
      </c>
      <c r="F101" s="614">
        <f>+[1]Autodiagnóstico!H104</f>
        <v>100</v>
      </c>
      <c r="G101" s="533"/>
      <c r="H101" s="615"/>
      <c r="I101" s="528" t="s">
        <v>1836</v>
      </c>
      <c r="J101" s="529" t="s">
        <v>1830</v>
      </c>
      <c r="K101" s="530"/>
      <c r="L101" s="531"/>
      <c r="M101" s="532"/>
      <c r="N101" s="281"/>
    </row>
    <row r="102" spans="2:14" ht="38.25" customHeight="1" x14ac:dyDescent="0.25">
      <c r="B102" s="1308"/>
      <c r="C102" s="1318"/>
      <c r="D102" s="940"/>
      <c r="E102" s="613" t="str">
        <f>+[1]Autodiagnóstico!G105</f>
        <v>Tiene claridad sobre el funcionamiento de las actuaciones en el Sistema para reportar la evolución de los procesos judiciales y de las conciliaciones extrajudiciales</v>
      </c>
      <c r="F102" s="614">
        <f>+[1]Autodiagnóstico!H105</f>
        <v>100</v>
      </c>
      <c r="G102" s="533"/>
      <c r="H102" s="528"/>
      <c r="I102" s="528" t="s">
        <v>1837</v>
      </c>
      <c r="J102" s="529"/>
      <c r="K102" s="530"/>
      <c r="L102" s="531"/>
      <c r="M102" s="532"/>
      <c r="N102" s="281"/>
    </row>
    <row r="103" spans="2:14" ht="72" x14ac:dyDescent="0.25">
      <c r="B103" s="1308"/>
      <c r="C103" s="1318"/>
      <c r="D103" s="940"/>
      <c r="E103" s="613" t="str">
        <f>+[1]Autodiagnóstico!G106</f>
        <v>Actualiza en el sistema de información  eKOGUI,  las nuevas actuaciones y/o fallos de los procesos  judiciales y de las conciliaciones extrajudiciales</v>
      </c>
      <c r="F103" s="614">
        <f>+[1]Autodiagnóstico!H106</f>
        <v>50</v>
      </c>
      <c r="G103" s="533"/>
      <c r="H103" s="528"/>
      <c r="I103" s="528" t="s">
        <v>1836</v>
      </c>
      <c r="J103" s="529"/>
      <c r="K103" s="530"/>
      <c r="L103" s="531"/>
      <c r="M103" s="532"/>
      <c r="N103" s="281"/>
    </row>
    <row r="104" spans="2:14" ht="60" x14ac:dyDescent="0.25">
      <c r="B104" s="1308"/>
      <c r="C104" s="1318"/>
      <c r="D104" s="940"/>
      <c r="E104" s="613" t="str">
        <f>+[1]Autodiagnóstico!G107</f>
        <v>Los procesos que se encuentran en estado terminado se encuentran acualizados en el sistema eKOGUI</v>
      </c>
      <c r="F104" s="614">
        <f>+[1]Autodiagnóstico!H107</f>
        <v>50</v>
      </c>
      <c r="G104" s="533"/>
      <c r="H104" s="528"/>
      <c r="I104" s="528" t="s">
        <v>1838</v>
      </c>
      <c r="J104" s="529"/>
      <c r="K104" s="530"/>
      <c r="L104" s="531"/>
      <c r="M104" s="532"/>
      <c r="N104" s="281"/>
    </row>
    <row r="105" spans="2:14" ht="96" x14ac:dyDescent="0.25">
      <c r="B105" s="1308"/>
      <c r="C105" s="1318"/>
      <c r="D105" s="940"/>
      <c r="E105" s="613" t="str">
        <f>+[1]Autodiagnóstico!G108</f>
        <v>Se comunica con el Centro de Contacto de Soporte de la Agencia Nacional de Defensa Jurídica del Estado cuando requiere algún tipo de asesoria en el manejo del sistema ekogui o para solucionar algún tipo de inconveniente</v>
      </c>
      <c r="F105" s="614">
        <f>+[1]Autodiagnóstico!H108</f>
        <v>100</v>
      </c>
      <c r="G105" s="533"/>
      <c r="H105" s="528"/>
      <c r="I105" s="528" t="s">
        <v>1836</v>
      </c>
      <c r="J105" s="529" t="s">
        <v>1839</v>
      </c>
      <c r="K105" s="530"/>
      <c r="L105" s="531"/>
      <c r="M105" s="532"/>
      <c r="N105" s="281"/>
    </row>
    <row r="106" spans="2:14" ht="60" x14ac:dyDescent="0.25">
      <c r="B106" s="1308"/>
      <c r="C106" s="1318"/>
      <c r="D106" s="940"/>
      <c r="E106" s="613" t="str">
        <f>+[1]Autodiagnóstico!G109</f>
        <v>Genera informes con la información que extrae de  eKOGUI</v>
      </c>
      <c r="F106" s="614">
        <f>+[1]Autodiagnóstico!H109</f>
        <v>100</v>
      </c>
      <c r="G106" s="533"/>
      <c r="H106" s="528"/>
      <c r="I106" s="528" t="s">
        <v>1840</v>
      </c>
      <c r="J106" s="529"/>
      <c r="K106" s="530"/>
      <c r="L106" s="531"/>
      <c r="M106" s="532"/>
      <c r="N106" s="281"/>
    </row>
    <row r="107" spans="2:14" ht="72" x14ac:dyDescent="0.25">
      <c r="B107" s="1308"/>
      <c r="C107" s="1318"/>
      <c r="D107" s="940"/>
      <c r="E107" s="613" t="str">
        <f>+[1]Autodiagnóstico!G110</f>
        <v>Toma decisiones basado(a) en la información que extrae de eKOGUI</v>
      </c>
      <c r="F107" s="614">
        <f>+[1]Autodiagnóstico!H110</f>
        <v>100</v>
      </c>
      <c r="G107" s="533"/>
      <c r="H107" s="528"/>
      <c r="I107" s="528" t="s">
        <v>1840</v>
      </c>
      <c r="J107" s="529" t="s">
        <v>1834</v>
      </c>
      <c r="K107" s="530"/>
      <c r="L107" s="531"/>
      <c r="M107" s="532"/>
      <c r="N107" s="281"/>
    </row>
    <row r="108" spans="2:14" ht="60" x14ac:dyDescent="0.25">
      <c r="B108" s="1308"/>
      <c r="C108" s="1318"/>
      <c r="D108" s="940"/>
      <c r="E108" s="613" t="str">
        <f>+[1]Autodiagnóstico!G111</f>
        <v>El administrador de entidad genera y hace uso del reporte F9 en Sistema de Información eKOGUI</v>
      </c>
      <c r="F108" s="614">
        <f>+[1]Autodiagnóstico!H111</f>
        <v>100</v>
      </c>
      <c r="G108" s="533"/>
      <c r="H108" s="528"/>
      <c r="I108" s="528" t="s">
        <v>1841</v>
      </c>
      <c r="J108" s="529"/>
      <c r="K108" s="530"/>
      <c r="L108" s="531"/>
      <c r="M108" s="532"/>
      <c r="N108" s="281"/>
    </row>
    <row r="109" spans="2:14" ht="108" x14ac:dyDescent="0.25">
      <c r="B109" s="1308"/>
      <c r="C109" s="1318"/>
      <c r="D109" s="940"/>
      <c r="E109" s="613" t="str">
        <f>+[1]Autodiagnóstico!G112</f>
        <v>En el Sistema de Información eKOGUI, el administrador de entidad y jefe de control interno hacen uso del módulo de auditoria por registro y usuario</v>
      </c>
      <c r="F109" s="614">
        <f>+[1]Autodiagnóstico!H112</f>
        <v>80</v>
      </c>
      <c r="G109" s="533"/>
      <c r="H109" s="528"/>
      <c r="I109" s="528" t="s">
        <v>1836</v>
      </c>
      <c r="J109" s="529" t="s">
        <v>1842</v>
      </c>
      <c r="K109" s="530"/>
      <c r="L109" s="531"/>
      <c r="M109" s="532"/>
      <c r="N109" s="281"/>
    </row>
    <row r="110" spans="2:14" ht="72" x14ac:dyDescent="0.25">
      <c r="B110" s="1308"/>
      <c r="C110" s="1318"/>
      <c r="D110" s="940"/>
      <c r="E110" s="613" t="str">
        <f>+[1]Autodiagnóstico!G113</f>
        <v>La información que genera para los diferentes comités de la entidad de carácter jurídico coincide con la información que se ha consignado y extraído del sistema</v>
      </c>
      <c r="F110" s="614">
        <f>+[1]Autodiagnóstico!H113</f>
        <v>100</v>
      </c>
      <c r="G110" s="533"/>
      <c r="H110" s="528"/>
      <c r="I110" s="528" t="s">
        <v>1843</v>
      </c>
      <c r="J110" s="529"/>
      <c r="K110" s="530"/>
      <c r="L110" s="531"/>
      <c r="M110" s="532"/>
      <c r="N110" s="281"/>
    </row>
    <row r="111" spans="2:14" ht="25.5" x14ac:dyDescent="0.25">
      <c r="B111" s="1308"/>
      <c r="C111" s="1318"/>
      <c r="D111" s="940"/>
      <c r="E111" s="616" t="str">
        <f>+[1]Autodiagnóstico!G114</f>
        <v xml:space="preserve">Asiste a las jornadas de capacitación sobre el Sistema eKOGUI que programa la Agencia Nacional de Defensa Jurídica del Estado </v>
      </c>
      <c r="F111" s="617">
        <f>+[1]Autodiagnóstico!H114</f>
        <v>100</v>
      </c>
      <c r="G111" s="618"/>
      <c r="H111" s="619"/>
      <c r="I111" s="619"/>
      <c r="J111" s="620"/>
      <c r="K111" s="621"/>
      <c r="L111" s="622"/>
      <c r="M111" s="623"/>
      <c r="N111" s="281"/>
    </row>
    <row r="112" spans="2:14" ht="7.5" customHeight="1" thickBot="1" x14ac:dyDescent="0.3">
      <c r="B112" s="624"/>
      <c r="C112" s="51"/>
      <c r="D112" s="51"/>
      <c r="E112" s="273"/>
      <c r="F112" s="391"/>
      <c r="G112" s="625"/>
      <c r="H112" s="625"/>
      <c r="I112" s="625" t="s">
        <v>1844</v>
      </c>
      <c r="J112" s="625"/>
      <c r="K112" s="51"/>
      <c r="L112" s="51"/>
      <c r="M112" s="51"/>
      <c r="N112" s="53"/>
    </row>
    <row r="113" spans="7:7" x14ac:dyDescent="0.25"/>
    <row r="114" spans="7:7" x14ac:dyDescent="0.25"/>
    <row r="115" spans="7:7" x14ac:dyDescent="0.25"/>
    <row r="116" spans="7:7" x14ac:dyDescent="0.25"/>
    <row r="117" spans="7:7" x14ac:dyDescent="0.25"/>
    <row r="118" spans="7:7" x14ac:dyDescent="0.25"/>
    <row r="119" spans="7:7" x14ac:dyDescent="0.25"/>
    <row r="120" spans="7:7" ht="18" x14ac:dyDescent="0.25">
      <c r="G120" s="224" t="s">
        <v>14</v>
      </c>
    </row>
    <row r="121" spans="7:7" x14ac:dyDescent="0.25"/>
    <row r="122" spans="7:7" x14ac:dyDescent="0.25"/>
    <row r="123" spans="7:7" x14ac:dyDescent="0.25"/>
    <row r="124" spans="7:7" x14ac:dyDescent="0.25"/>
    <row r="125" spans="7:7" x14ac:dyDescent="0.25"/>
    <row r="126" spans="7:7" x14ac:dyDescent="0.25"/>
    <row r="127" spans="7:7" x14ac:dyDescent="0.25"/>
    <row r="128" spans="7: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protectedRanges>
    <protectedRange sqref="K7:M111" name="Planeacion"/>
  </protectedRanges>
  <mergeCells count="34">
    <mergeCell ref="C78:C92"/>
    <mergeCell ref="D78:D83"/>
    <mergeCell ref="D84:D89"/>
    <mergeCell ref="D90:D92"/>
    <mergeCell ref="C93:C111"/>
    <mergeCell ref="D93:D111"/>
    <mergeCell ref="B7:B111"/>
    <mergeCell ref="C7:C36"/>
    <mergeCell ref="D7:D18"/>
    <mergeCell ref="D19:D25"/>
    <mergeCell ref="D26:D36"/>
    <mergeCell ref="C37:C57"/>
    <mergeCell ref="D37:D45"/>
    <mergeCell ref="D46:D48"/>
    <mergeCell ref="D49:D57"/>
    <mergeCell ref="C58:C65"/>
    <mergeCell ref="D58:D61"/>
    <mergeCell ref="D62:D64"/>
    <mergeCell ref="C66:C77"/>
    <mergeCell ref="D66:D67"/>
    <mergeCell ref="D68:D72"/>
    <mergeCell ref="D73:D77"/>
    <mergeCell ref="C3:M3"/>
    <mergeCell ref="C5:C6"/>
    <mergeCell ref="D5:D6"/>
    <mergeCell ref="E5:E6"/>
    <mergeCell ref="F5:F6"/>
    <mergeCell ref="G5:G6"/>
    <mergeCell ref="H5:H6"/>
    <mergeCell ref="I5:I6"/>
    <mergeCell ref="J5:J6"/>
    <mergeCell ref="K5:K6"/>
    <mergeCell ref="L5:L6"/>
    <mergeCell ref="M5:M6"/>
  </mergeCells>
  <conditionalFormatting sqref="F7:F111">
    <cfRule type="cellIs" dxfId="84" priority="1" operator="between">
      <formula>81</formula>
      <formula>100</formula>
    </cfRule>
    <cfRule type="cellIs" dxfId="83" priority="2" operator="between">
      <formula>61</formula>
      <formula>80</formula>
    </cfRule>
    <cfRule type="cellIs" dxfId="82" priority="3" operator="between">
      <formula>41</formula>
      <formula>60</formula>
    </cfRule>
    <cfRule type="cellIs" dxfId="81" priority="4" operator="between">
      <formula>21</formula>
      <formula>40</formula>
    </cfRule>
    <cfRule type="cellIs" dxfId="80" priority="5" operator="between">
      <formula>1</formula>
      <formula>20</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40" zoomScale="70" zoomScaleNormal="70" workbookViewId="0">
      <selection activeCell="G52" sqref="G52"/>
    </sheetView>
  </sheetViews>
  <sheetFormatPr baseColWidth="10" defaultColWidth="0" defaultRowHeight="14.25" customHeight="1"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1" width="4.28515625" style="1" customWidth="1"/>
    <col min="12" max="12" width="11.42578125" style="1" customWidth="1"/>
    <col min="13" max="13" width="6.7109375" style="1" customWidth="1"/>
    <col min="14" max="16" width="0" style="1" hidden="1" customWidth="1"/>
    <col min="17" max="16384" width="11.42578125" style="1" hidden="1"/>
  </cols>
  <sheetData>
    <row r="1" spans="2:14" ht="9" customHeight="1" thickBot="1" x14ac:dyDescent="0.3">
      <c r="C1" s="2"/>
      <c r="G1" s="1" t="s">
        <v>0</v>
      </c>
    </row>
    <row r="2" spans="2:14" ht="93" customHeight="1" x14ac:dyDescent="0.25">
      <c r="B2" s="3"/>
      <c r="C2" s="4"/>
      <c r="D2" s="5"/>
      <c r="E2" s="5"/>
      <c r="F2" s="5"/>
      <c r="G2" s="5"/>
      <c r="H2" s="5"/>
      <c r="I2" s="5"/>
      <c r="J2" s="6"/>
    </row>
    <row r="3" spans="2:14" ht="27" x14ac:dyDescent="0.25">
      <c r="B3" s="7"/>
      <c r="C3" s="922" t="s">
        <v>1724</v>
      </c>
      <c r="D3" s="923"/>
      <c r="E3" s="923"/>
      <c r="F3" s="923"/>
      <c r="G3" s="923"/>
      <c r="H3" s="923"/>
      <c r="I3" s="923"/>
      <c r="J3" s="8"/>
      <c r="K3" s="9"/>
      <c r="L3" s="9"/>
      <c r="M3" s="9"/>
      <c r="N3" s="9"/>
    </row>
    <row r="4" spans="2:14" ht="6" customHeight="1" thickBot="1" x14ac:dyDescent="0.3">
      <c r="B4" s="7"/>
      <c r="C4" s="10"/>
      <c r="D4" s="11"/>
      <c r="E4" s="11"/>
      <c r="F4" s="11"/>
      <c r="G4" s="11"/>
      <c r="H4" s="11"/>
      <c r="I4" s="11"/>
      <c r="J4" s="12"/>
    </row>
    <row r="5" spans="2:14" ht="27.75" customHeight="1" x14ac:dyDescent="0.25">
      <c r="B5" s="7"/>
      <c r="C5" s="924" t="s">
        <v>2</v>
      </c>
      <c r="D5" s="925"/>
      <c r="E5" s="925"/>
      <c r="F5" s="925"/>
      <c r="G5" s="927" t="s">
        <v>3</v>
      </c>
      <c r="H5" s="928"/>
      <c r="I5" s="929"/>
      <c r="J5" s="12"/>
    </row>
    <row r="6" spans="2:14" ht="28.5" customHeight="1" thickBot="1" x14ac:dyDescent="0.3">
      <c r="B6" s="7"/>
      <c r="C6" s="930" t="s">
        <v>1025</v>
      </c>
      <c r="D6" s="931"/>
      <c r="E6" s="931"/>
      <c r="F6" s="931"/>
      <c r="G6" s="933">
        <f>IF(SUM(H10:H52)=0,"",AVERAGE(H10:H52))</f>
        <v>99.534883720930239</v>
      </c>
      <c r="H6" s="934"/>
      <c r="I6" s="935"/>
      <c r="J6" s="12"/>
    </row>
    <row r="7" spans="2:14" ht="9.75" customHeight="1" thickBot="1" x14ac:dyDescent="0.3">
      <c r="B7" s="7"/>
      <c r="C7" s="10"/>
      <c r="D7" s="11"/>
      <c r="E7" s="11"/>
      <c r="F7" s="11"/>
      <c r="G7" s="11"/>
      <c r="H7" s="11"/>
      <c r="I7" s="11"/>
      <c r="J7" s="12"/>
    </row>
    <row r="8" spans="2:14" ht="26.1" customHeight="1" x14ac:dyDescent="0.25">
      <c r="B8" s="7"/>
      <c r="C8" s="1021" t="s">
        <v>4</v>
      </c>
      <c r="D8" s="982" t="s">
        <v>5</v>
      </c>
      <c r="E8" s="893" t="s">
        <v>6</v>
      </c>
      <c r="F8" s="982" t="s">
        <v>5</v>
      </c>
      <c r="G8" s="982" t="s">
        <v>7</v>
      </c>
      <c r="H8" s="982" t="s">
        <v>8</v>
      </c>
      <c r="I8" s="984" t="s">
        <v>9</v>
      </c>
      <c r="J8" s="12"/>
      <c r="K8" s="13"/>
    </row>
    <row r="9" spans="2:14" ht="42.95" customHeight="1" thickBot="1" x14ac:dyDescent="0.3">
      <c r="B9" s="7"/>
      <c r="C9" s="1022"/>
      <c r="D9" s="983"/>
      <c r="E9" s="894"/>
      <c r="F9" s="983"/>
      <c r="G9" s="983"/>
      <c r="H9" s="983"/>
      <c r="I9" s="985"/>
      <c r="J9" s="12"/>
      <c r="K9" s="13"/>
    </row>
    <row r="10" spans="2:14" ht="45" customHeight="1" x14ac:dyDescent="0.25">
      <c r="B10" s="7"/>
      <c r="C10" s="1010"/>
      <c r="D10" s="1183">
        <f>IF(SUM(H10:H52)=0,"",AVERAGE(H10:H52))</f>
        <v>99.534883720930239</v>
      </c>
      <c r="E10" s="1317" t="s">
        <v>1725</v>
      </c>
      <c r="F10" s="1323">
        <f>IF(SUM(H10:H14)=0,"",AVERAGE(H10:H14))</f>
        <v>96</v>
      </c>
      <c r="G10" s="357" t="s">
        <v>1726</v>
      </c>
      <c r="H10" s="395">
        <v>100</v>
      </c>
      <c r="I10" s="359"/>
      <c r="J10" s="12"/>
      <c r="K10" s="13"/>
      <c r="L10" s="188" t="s">
        <v>14</v>
      </c>
    </row>
    <row r="11" spans="2:14" ht="45" customHeight="1" x14ac:dyDescent="0.25">
      <c r="B11" s="7"/>
      <c r="C11" s="1321"/>
      <c r="D11" s="1144"/>
      <c r="E11" s="1318"/>
      <c r="F11" s="1108"/>
      <c r="G11" s="343" t="s">
        <v>1727</v>
      </c>
      <c r="H11" s="393">
        <v>100</v>
      </c>
      <c r="I11" s="345"/>
      <c r="J11" s="12"/>
      <c r="K11" s="13"/>
    </row>
    <row r="12" spans="2:14" ht="45" customHeight="1" x14ac:dyDescent="0.25">
      <c r="B12" s="7"/>
      <c r="C12" s="1321"/>
      <c r="D12" s="1144"/>
      <c r="E12" s="1318"/>
      <c r="F12" s="1108"/>
      <c r="G12" s="343" t="s">
        <v>1728</v>
      </c>
      <c r="H12" s="393">
        <v>100</v>
      </c>
      <c r="I12" s="345"/>
      <c r="J12" s="12"/>
      <c r="K12" s="13"/>
    </row>
    <row r="13" spans="2:14" ht="45" customHeight="1" x14ac:dyDescent="0.25">
      <c r="B13" s="7"/>
      <c r="C13" s="1321"/>
      <c r="D13" s="1144"/>
      <c r="E13" s="1318"/>
      <c r="F13" s="1108"/>
      <c r="G13" s="343" t="s">
        <v>1729</v>
      </c>
      <c r="H13" s="393">
        <v>100</v>
      </c>
      <c r="I13" s="345"/>
      <c r="J13" s="12"/>
      <c r="K13" s="13"/>
    </row>
    <row r="14" spans="2:14" ht="45" customHeight="1" x14ac:dyDescent="0.25">
      <c r="B14" s="7"/>
      <c r="C14" s="1321"/>
      <c r="D14" s="1144"/>
      <c r="E14" s="1318"/>
      <c r="F14" s="1108"/>
      <c r="G14" s="343" t="s">
        <v>1730</v>
      </c>
      <c r="H14" s="393">
        <v>80</v>
      </c>
      <c r="I14" s="410"/>
      <c r="J14" s="12"/>
      <c r="K14" s="13"/>
      <c r="L14" s="224" t="s">
        <v>17</v>
      </c>
    </row>
    <row r="15" spans="2:14" ht="97.5" customHeight="1" x14ac:dyDescent="0.25">
      <c r="B15" s="7"/>
      <c r="C15" s="1321"/>
      <c r="D15" s="1144"/>
      <c r="E15" s="1318" t="s">
        <v>1731</v>
      </c>
      <c r="F15" s="1108">
        <f>IF(SUM(H15:H18)=0,"",AVERAGE(H15:H18))</f>
        <v>100</v>
      </c>
      <c r="G15" s="292" t="s">
        <v>1732</v>
      </c>
      <c r="H15" s="628">
        <v>100</v>
      </c>
      <c r="I15" s="294" t="s">
        <v>1859</v>
      </c>
      <c r="J15" s="12"/>
    </row>
    <row r="16" spans="2:14" ht="65.099999999999994" customHeight="1" x14ac:dyDescent="0.25">
      <c r="B16" s="7"/>
      <c r="C16" s="1321"/>
      <c r="D16" s="1144"/>
      <c r="E16" s="1318"/>
      <c r="F16" s="1108"/>
      <c r="G16" s="190" t="s">
        <v>1733</v>
      </c>
      <c r="H16" s="626">
        <v>100</v>
      </c>
      <c r="I16" s="287"/>
      <c r="J16" s="12"/>
    </row>
    <row r="17" spans="2:13" ht="85.5" customHeight="1" x14ac:dyDescent="0.25">
      <c r="B17" s="7"/>
      <c r="C17" s="1321"/>
      <c r="D17" s="1144"/>
      <c r="E17" s="1318"/>
      <c r="F17" s="1108"/>
      <c r="G17" s="190" t="s">
        <v>1734</v>
      </c>
      <c r="H17" s="626">
        <v>100</v>
      </c>
      <c r="I17" s="629" t="s">
        <v>1860</v>
      </c>
      <c r="J17" s="12"/>
      <c r="M17" s="1">
        <f>31-19</f>
        <v>12</v>
      </c>
    </row>
    <row r="18" spans="2:13" ht="65.099999999999994" customHeight="1" x14ac:dyDescent="0.25">
      <c r="B18" s="7"/>
      <c r="C18" s="1321"/>
      <c r="D18" s="1144"/>
      <c r="E18" s="1318"/>
      <c r="F18" s="1108"/>
      <c r="G18" s="289" t="s">
        <v>1735</v>
      </c>
      <c r="H18" s="627">
        <v>100</v>
      </c>
      <c r="I18" s="629" t="s">
        <v>1860</v>
      </c>
      <c r="J18" s="12"/>
    </row>
    <row r="19" spans="2:13" ht="45" customHeight="1" x14ac:dyDescent="0.25">
      <c r="B19" s="7"/>
      <c r="C19" s="1321"/>
      <c r="D19" s="1144"/>
      <c r="E19" s="1318" t="s">
        <v>1736</v>
      </c>
      <c r="F19" s="1108">
        <f>IF(SUM(H19:H31)=0,"",AVERAGE(H19:H31))</f>
        <v>100</v>
      </c>
      <c r="G19" s="373" t="s">
        <v>1737</v>
      </c>
      <c r="H19" s="394">
        <v>100</v>
      </c>
      <c r="I19" s="348"/>
      <c r="J19" s="12"/>
    </row>
    <row r="20" spans="2:13" ht="45" customHeight="1" x14ac:dyDescent="0.25">
      <c r="B20" s="7"/>
      <c r="C20" s="1321"/>
      <c r="D20" s="1144"/>
      <c r="E20" s="1318"/>
      <c r="F20" s="1108"/>
      <c r="G20" s="343" t="s">
        <v>1738</v>
      </c>
      <c r="H20" s="393">
        <v>100</v>
      </c>
      <c r="I20" s="345" t="s">
        <v>1861</v>
      </c>
      <c r="J20" s="12"/>
    </row>
    <row r="21" spans="2:13" ht="45" customHeight="1" x14ac:dyDescent="0.25">
      <c r="B21" s="7"/>
      <c r="C21" s="1321"/>
      <c r="D21" s="1144"/>
      <c r="E21" s="1318"/>
      <c r="F21" s="1108"/>
      <c r="G21" s="343" t="s">
        <v>1739</v>
      </c>
      <c r="H21" s="393">
        <v>100</v>
      </c>
      <c r="I21" s="345"/>
      <c r="J21" s="12"/>
    </row>
    <row r="22" spans="2:13" ht="45" customHeight="1" x14ac:dyDescent="0.25">
      <c r="B22" s="7"/>
      <c r="C22" s="1321"/>
      <c r="D22" s="1144"/>
      <c r="E22" s="1318"/>
      <c r="F22" s="1108"/>
      <c r="G22" s="343" t="s">
        <v>1740</v>
      </c>
      <c r="H22" s="393">
        <v>100</v>
      </c>
      <c r="I22" s="345" t="s">
        <v>1862</v>
      </c>
      <c r="J22" s="12"/>
    </row>
    <row r="23" spans="2:13" ht="45" customHeight="1" x14ac:dyDescent="0.25">
      <c r="B23" s="7"/>
      <c r="C23" s="1321"/>
      <c r="D23" s="1144"/>
      <c r="E23" s="1318"/>
      <c r="F23" s="1108"/>
      <c r="G23" s="343" t="s">
        <v>1741</v>
      </c>
      <c r="H23" s="393">
        <v>100</v>
      </c>
      <c r="I23" s="345"/>
      <c r="J23" s="12"/>
    </row>
    <row r="24" spans="2:13" ht="45" customHeight="1" x14ac:dyDescent="0.25">
      <c r="B24" s="7"/>
      <c r="C24" s="1321"/>
      <c r="D24" s="1144"/>
      <c r="E24" s="1318"/>
      <c r="F24" s="1108"/>
      <c r="G24" s="343" t="s">
        <v>1742</v>
      </c>
      <c r="H24" s="393">
        <v>100</v>
      </c>
      <c r="I24" s="345"/>
      <c r="J24" s="12"/>
    </row>
    <row r="25" spans="2:13" ht="55.5" customHeight="1" x14ac:dyDescent="0.25">
      <c r="B25" s="7"/>
      <c r="C25" s="1321"/>
      <c r="D25" s="1144"/>
      <c r="E25" s="1318"/>
      <c r="F25" s="1108"/>
      <c r="G25" s="343" t="s">
        <v>1743</v>
      </c>
      <c r="H25" s="393">
        <v>100</v>
      </c>
      <c r="I25" s="632" t="s">
        <v>1863</v>
      </c>
      <c r="J25" s="12"/>
    </row>
    <row r="26" spans="2:13" ht="45" customHeight="1" x14ac:dyDescent="0.25">
      <c r="B26" s="7"/>
      <c r="C26" s="1321"/>
      <c r="D26" s="1144"/>
      <c r="E26" s="1318"/>
      <c r="F26" s="1108"/>
      <c r="G26" s="343" t="s">
        <v>1744</v>
      </c>
      <c r="H26" s="393">
        <v>100</v>
      </c>
      <c r="I26" s="345"/>
      <c r="J26" s="12"/>
    </row>
    <row r="27" spans="2:13" ht="60" customHeight="1" x14ac:dyDescent="0.25">
      <c r="B27" s="7"/>
      <c r="C27" s="1321"/>
      <c r="D27" s="1144"/>
      <c r="E27" s="1318"/>
      <c r="F27" s="1108"/>
      <c r="G27" s="343" t="s">
        <v>1745</v>
      </c>
      <c r="H27" s="393">
        <v>100</v>
      </c>
      <c r="I27" s="345"/>
      <c r="J27" s="12"/>
    </row>
    <row r="28" spans="2:13" ht="45" customHeight="1" x14ac:dyDescent="0.25">
      <c r="B28" s="7"/>
      <c r="C28" s="1321"/>
      <c r="D28" s="1144"/>
      <c r="E28" s="1318"/>
      <c r="F28" s="1108"/>
      <c r="G28" s="343" t="s">
        <v>1746</v>
      </c>
      <c r="H28" s="393">
        <v>100</v>
      </c>
      <c r="I28" s="345"/>
      <c r="J28" s="12"/>
    </row>
    <row r="29" spans="2:13" ht="45" customHeight="1" x14ac:dyDescent="0.25">
      <c r="B29" s="7"/>
      <c r="C29" s="1321"/>
      <c r="D29" s="1144"/>
      <c r="E29" s="1318"/>
      <c r="F29" s="1108"/>
      <c r="G29" s="343" t="s">
        <v>1747</v>
      </c>
      <c r="H29" s="393">
        <v>100</v>
      </c>
      <c r="I29" s="633" t="s">
        <v>1866</v>
      </c>
      <c r="J29" s="12"/>
    </row>
    <row r="30" spans="2:13" ht="45" customHeight="1" x14ac:dyDescent="0.25">
      <c r="B30" s="7"/>
      <c r="C30" s="1321"/>
      <c r="D30" s="1144"/>
      <c r="E30" s="1318"/>
      <c r="F30" s="1108"/>
      <c r="G30" s="343" t="s">
        <v>1748</v>
      </c>
      <c r="H30" s="393">
        <v>100</v>
      </c>
      <c r="I30" s="632" t="s">
        <v>1864</v>
      </c>
      <c r="J30" s="12"/>
    </row>
    <row r="31" spans="2:13" ht="45" customHeight="1" x14ac:dyDescent="0.25">
      <c r="B31" s="7"/>
      <c r="C31" s="1321"/>
      <c r="D31" s="1144"/>
      <c r="E31" s="1318"/>
      <c r="F31" s="1108"/>
      <c r="G31" s="349" t="s">
        <v>1749</v>
      </c>
      <c r="H31" s="402">
        <v>100</v>
      </c>
      <c r="I31" s="632" t="s">
        <v>1865</v>
      </c>
      <c r="J31" s="12"/>
    </row>
    <row r="32" spans="2:13" ht="69.75" customHeight="1" x14ac:dyDescent="0.25">
      <c r="B32" s="7"/>
      <c r="C32" s="1321"/>
      <c r="D32" s="1321"/>
      <c r="E32" s="1324" t="s">
        <v>1750</v>
      </c>
      <c r="F32" s="1150">
        <f>IF(SUM(H32:H37)=0,"",AVERAGE(H32:H37))</f>
        <v>100</v>
      </c>
      <c r="G32" s="292" t="s">
        <v>1751</v>
      </c>
      <c r="H32" s="409">
        <v>100</v>
      </c>
      <c r="I32" s="294"/>
      <c r="J32" s="12"/>
    </row>
    <row r="33" spans="2:12" ht="45" customHeight="1" x14ac:dyDescent="0.25">
      <c r="B33" s="7"/>
      <c r="C33" s="1321"/>
      <c r="D33" s="1321"/>
      <c r="E33" s="1325"/>
      <c r="F33" s="1151"/>
      <c r="G33" s="190" t="s">
        <v>1752</v>
      </c>
      <c r="H33" s="407">
        <v>100</v>
      </c>
      <c r="I33" s="287"/>
      <c r="J33" s="12"/>
    </row>
    <row r="34" spans="2:12" ht="45" customHeight="1" x14ac:dyDescent="0.25">
      <c r="B34" s="7"/>
      <c r="C34" s="1321"/>
      <c r="D34" s="1321"/>
      <c r="E34" s="1325"/>
      <c r="F34" s="1151"/>
      <c r="G34" s="190" t="s">
        <v>1753</v>
      </c>
      <c r="H34" s="407">
        <v>100</v>
      </c>
      <c r="I34" s="287"/>
      <c r="J34" s="12"/>
    </row>
    <row r="35" spans="2:12" ht="87" customHeight="1" x14ac:dyDescent="0.25">
      <c r="B35" s="7"/>
      <c r="C35" s="1321"/>
      <c r="D35" s="1321"/>
      <c r="E35" s="1325"/>
      <c r="F35" s="1151"/>
      <c r="G35" s="190" t="s">
        <v>1754</v>
      </c>
      <c r="H35" s="407">
        <v>100</v>
      </c>
      <c r="I35" s="287"/>
      <c r="J35" s="12"/>
      <c r="K35" s="342"/>
      <c r="L35" s="342"/>
    </row>
    <row r="36" spans="2:12" ht="45" customHeight="1" x14ac:dyDescent="0.25">
      <c r="B36" s="7"/>
      <c r="C36" s="1321"/>
      <c r="D36" s="1321"/>
      <c r="E36" s="1325"/>
      <c r="F36" s="1151"/>
      <c r="G36" s="190" t="s">
        <v>1755</v>
      </c>
      <c r="H36" s="407">
        <v>100</v>
      </c>
      <c r="I36" s="287"/>
      <c r="J36" s="12"/>
      <c r="K36" s="342"/>
      <c r="L36" s="342"/>
    </row>
    <row r="37" spans="2:12" ht="45" customHeight="1" x14ac:dyDescent="0.25">
      <c r="B37" s="7"/>
      <c r="C37" s="1321"/>
      <c r="D37" s="1321"/>
      <c r="E37" s="1326"/>
      <c r="F37" s="1327"/>
      <c r="G37" s="289" t="s">
        <v>1756</v>
      </c>
      <c r="H37" s="408">
        <v>100</v>
      </c>
      <c r="I37" s="291"/>
      <c r="J37" s="12"/>
    </row>
    <row r="38" spans="2:12" ht="60" customHeight="1" x14ac:dyDescent="0.25">
      <c r="B38" s="7"/>
      <c r="C38" s="1321"/>
      <c r="D38" s="1321"/>
      <c r="E38" s="1319" t="s">
        <v>1757</v>
      </c>
      <c r="F38" s="1102">
        <f>IF(SUM(H38:H52)=0,"",AVERAGE(H38:H52))</f>
        <v>100</v>
      </c>
      <c r="G38" s="512" t="s">
        <v>1758</v>
      </c>
      <c r="H38" s="628">
        <v>100</v>
      </c>
      <c r="I38" s="630" t="s">
        <v>1845</v>
      </c>
      <c r="J38" s="12"/>
    </row>
    <row r="39" spans="2:12" ht="64.5" customHeight="1" x14ac:dyDescent="0.25">
      <c r="B39" s="7"/>
      <c r="C39" s="1321"/>
      <c r="D39" s="1321"/>
      <c r="E39" s="1319"/>
      <c r="F39" s="1102"/>
      <c r="G39" s="512" t="s">
        <v>1759</v>
      </c>
      <c r="H39" s="626">
        <v>100</v>
      </c>
      <c r="I39" s="630" t="s">
        <v>1846</v>
      </c>
      <c r="J39" s="12"/>
    </row>
    <row r="40" spans="2:12" ht="45" customHeight="1" x14ac:dyDescent="0.25">
      <c r="B40" s="7"/>
      <c r="C40" s="1321"/>
      <c r="D40" s="1321"/>
      <c r="E40" s="1319"/>
      <c r="F40" s="1102"/>
      <c r="G40" s="512" t="s">
        <v>1760</v>
      </c>
      <c r="H40" s="626">
        <v>100</v>
      </c>
      <c r="I40" s="630" t="s">
        <v>1847</v>
      </c>
      <c r="J40" s="12"/>
    </row>
    <row r="41" spans="2:12" ht="45" customHeight="1" x14ac:dyDescent="0.25">
      <c r="B41" s="7"/>
      <c r="C41" s="1321"/>
      <c r="D41" s="1321"/>
      <c r="E41" s="1319"/>
      <c r="F41" s="1102"/>
      <c r="G41" s="512" t="s">
        <v>1761</v>
      </c>
      <c r="H41" s="626">
        <v>100</v>
      </c>
      <c r="I41" s="630" t="s">
        <v>1848</v>
      </c>
      <c r="J41" s="12"/>
    </row>
    <row r="42" spans="2:12" ht="73.5" customHeight="1" x14ac:dyDescent="0.25">
      <c r="B42" s="7"/>
      <c r="C42" s="1321"/>
      <c r="D42" s="1321"/>
      <c r="E42" s="1319"/>
      <c r="F42" s="1102"/>
      <c r="G42" s="512" t="s">
        <v>1762</v>
      </c>
      <c r="H42" s="626">
        <v>100</v>
      </c>
      <c r="I42" s="630" t="s">
        <v>1849</v>
      </c>
      <c r="J42" s="12"/>
    </row>
    <row r="43" spans="2:12" ht="45" customHeight="1" x14ac:dyDescent="0.25">
      <c r="B43" s="7"/>
      <c r="C43" s="1321"/>
      <c r="D43" s="1321"/>
      <c r="E43" s="1319"/>
      <c r="F43" s="1102"/>
      <c r="G43" s="512" t="s">
        <v>1763</v>
      </c>
      <c r="H43" s="626">
        <v>100</v>
      </c>
      <c r="I43" s="630" t="s">
        <v>1850</v>
      </c>
      <c r="J43" s="12"/>
    </row>
    <row r="44" spans="2:12" ht="77.25" customHeight="1" x14ac:dyDescent="0.25">
      <c r="B44" s="7"/>
      <c r="C44" s="1321"/>
      <c r="D44" s="1321"/>
      <c r="E44" s="1319"/>
      <c r="F44" s="1102"/>
      <c r="G44" s="512" t="s">
        <v>1764</v>
      </c>
      <c r="H44" s="626">
        <v>100</v>
      </c>
      <c r="I44" s="630" t="s">
        <v>1851</v>
      </c>
      <c r="J44" s="12"/>
    </row>
    <row r="45" spans="2:12" ht="45" customHeight="1" x14ac:dyDescent="0.25">
      <c r="B45" s="7"/>
      <c r="C45" s="1321"/>
      <c r="D45" s="1321"/>
      <c r="E45" s="1319"/>
      <c r="F45" s="1102"/>
      <c r="G45" s="512" t="s">
        <v>1765</v>
      </c>
      <c r="H45" s="626">
        <v>100</v>
      </c>
      <c r="I45" s="630" t="s">
        <v>1852</v>
      </c>
      <c r="J45" s="12"/>
    </row>
    <row r="46" spans="2:12" ht="45" customHeight="1" x14ac:dyDescent="0.25">
      <c r="B46" s="7"/>
      <c r="C46" s="1321"/>
      <c r="D46" s="1321"/>
      <c r="E46" s="1319"/>
      <c r="F46" s="1102"/>
      <c r="G46" s="512" t="s">
        <v>1766</v>
      </c>
      <c r="H46" s="626">
        <v>100</v>
      </c>
      <c r="I46" s="630" t="s">
        <v>1853</v>
      </c>
      <c r="J46" s="12"/>
    </row>
    <row r="47" spans="2:12" ht="45" customHeight="1" x14ac:dyDescent="0.25">
      <c r="B47" s="7"/>
      <c r="C47" s="1321"/>
      <c r="D47" s="1321"/>
      <c r="E47" s="1319"/>
      <c r="F47" s="1102"/>
      <c r="G47" s="512" t="s">
        <v>1767</v>
      </c>
      <c r="H47" s="626">
        <v>100</v>
      </c>
      <c r="I47" s="630" t="s">
        <v>1854</v>
      </c>
      <c r="J47" s="12"/>
    </row>
    <row r="48" spans="2:12" ht="45" customHeight="1" x14ac:dyDescent="0.25">
      <c r="B48" s="7"/>
      <c r="C48" s="1321"/>
      <c r="D48" s="1321"/>
      <c r="E48" s="1319"/>
      <c r="F48" s="1102"/>
      <c r="G48" s="512" t="s">
        <v>1768</v>
      </c>
      <c r="H48" s="626">
        <v>100</v>
      </c>
      <c r="I48" s="630" t="s">
        <v>1855</v>
      </c>
      <c r="J48" s="12"/>
    </row>
    <row r="49" spans="2:10" ht="45" customHeight="1" x14ac:dyDescent="0.25">
      <c r="B49" s="7"/>
      <c r="C49" s="1321"/>
      <c r="D49" s="1321"/>
      <c r="E49" s="1319"/>
      <c r="F49" s="1102"/>
      <c r="G49" s="512" t="s">
        <v>1769</v>
      </c>
      <c r="H49" s="626">
        <v>100</v>
      </c>
      <c r="I49" s="630" t="s">
        <v>1856</v>
      </c>
      <c r="J49" s="12"/>
    </row>
    <row r="50" spans="2:10" ht="45" customHeight="1" x14ac:dyDescent="0.25">
      <c r="B50" s="7"/>
      <c r="C50" s="1321"/>
      <c r="D50" s="1321"/>
      <c r="E50" s="1319"/>
      <c r="F50" s="1102"/>
      <c r="G50" s="343" t="s">
        <v>1770</v>
      </c>
      <c r="H50" s="626">
        <v>100</v>
      </c>
      <c r="I50" s="631" t="s">
        <v>1857</v>
      </c>
      <c r="J50" s="12"/>
    </row>
    <row r="51" spans="2:10" ht="45" customHeight="1" x14ac:dyDescent="0.25">
      <c r="B51" s="7"/>
      <c r="C51" s="1321"/>
      <c r="D51" s="1321"/>
      <c r="E51" s="1319"/>
      <c r="F51" s="1102"/>
      <c r="G51" s="349" t="s">
        <v>1771</v>
      </c>
      <c r="H51" s="626">
        <v>100</v>
      </c>
      <c r="I51" s="630" t="s">
        <v>1858</v>
      </c>
      <c r="J51" s="12"/>
    </row>
    <row r="52" spans="2:10" ht="45" customHeight="1" x14ac:dyDescent="0.25">
      <c r="B52" s="7"/>
      <c r="C52" s="1322"/>
      <c r="D52" s="1322"/>
      <c r="E52" s="1320"/>
      <c r="F52" s="977"/>
      <c r="G52" s="349" t="s">
        <v>1771</v>
      </c>
      <c r="H52" s="627">
        <v>100</v>
      </c>
      <c r="I52" s="630" t="s">
        <v>1858</v>
      </c>
      <c r="J52" s="12"/>
    </row>
    <row r="53" spans="2:10" ht="8.25" customHeight="1" thickBot="1" x14ac:dyDescent="0.3">
      <c r="B53" s="370"/>
      <c r="C53" s="406"/>
      <c r="D53" s="406"/>
      <c r="E53" s="406"/>
      <c r="F53" s="406"/>
      <c r="G53" s="513"/>
      <c r="H53" s="406"/>
      <c r="I53" s="406"/>
      <c r="J53" s="44"/>
    </row>
    <row r="54" spans="2:10" x14ac:dyDescent="0.25">
      <c r="G54" s="376"/>
    </row>
    <row r="55" spans="2:10" hidden="1" x14ac:dyDescent="0.25">
      <c r="F55" s="209"/>
    </row>
    <row r="56" spans="2:10" hidden="1" x14ac:dyDescent="0.25"/>
    <row r="57" spans="2:10" hidden="1" x14ac:dyDescent="0.25"/>
    <row r="58" spans="2:10" hidden="1" x14ac:dyDescent="0.25"/>
    <row r="59" spans="2:10" hidden="1" x14ac:dyDescent="0.25"/>
    <row r="60" spans="2:10" hidden="1" x14ac:dyDescent="0.25"/>
    <row r="61" spans="2:10" hidden="1" x14ac:dyDescent="0.25"/>
    <row r="62" spans="2:10" hidden="1" x14ac:dyDescent="0.25"/>
    <row r="63" spans="2:10" hidden="1" x14ac:dyDescent="0.25">
      <c r="D63" s="209"/>
    </row>
    <row r="64" spans="2:10" x14ac:dyDescent="0.25"/>
    <row r="65" x14ac:dyDescent="0.25"/>
    <row r="66" x14ac:dyDescent="0.25"/>
    <row r="67" x14ac:dyDescent="0.25"/>
    <row r="68" x14ac:dyDescent="0.25"/>
    <row r="69" x14ac:dyDescent="0.25"/>
    <row r="70" x14ac:dyDescent="0.25"/>
    <row r="71" x14ac:dyDescent="0.25"/>
  </sheetData>
  <protectedRanges>
    <protectedRange sqref="H10:I14 H32:I37 I26:I28" name="Simulado"/>
    <protectedRange sqref="F10:F52" name="Actual"/>
    <protectedRange sqref="H38:I52" name="Simulado_1"/>
    <protectedRange sqref="H15:I24" name="Simulado_2"/>
    <protectedRange sqref="H26:H28" name="Simulado_3"/>
    <protectedRange sqref="H25:I25" name="Simulado_4"/>
    <protectedRange sqref="H29:I31" name="Simulado_7"/>
  </protectedRanges>
  <mergeCells count="24">
    <mergeCell ref="G8:G9"/>
    <mergeCell ref="E32:E37"/>
    <mergeCell ref="F32:F37"/>
    <mergeCell ref="C3:I3"/>
    <mergeCell ref="C5:F5"/>
    <mergeCell ref="G5:I5"/>
    <mergeCell ref="C6:F6"/>
    <mergeCell ref="G6:I6"/>
    <mergeCell ref="E38:E52"/>
    <mergeCell ref="F38:F52"/>
    <mergeCell ref="H8:H9"/>
    <mergeCell ref="I8:I9"/>
    <mergeCell ref="C10:C52"/>
    <mergeCell ref="D10:D52"/>
    <mergeCell ref="E10:E14"/>
    <mergeCell ref="F10:F14"/>
    <mergeCell ref="E15:E18"/>
    <mergeCell ref="F15:F18"/>
    <mergeCell ref="E19:E31"/>
    <mergeCell ref="F19:F31"/>
    <mergeCell ref="C8:C9"/>
    <mergeCell ref="D8:D9"/>
    <mergeCell ref="E8:E9"/>
    <mergeCell ref="F8:F9"/>
  </mergeCells>
  <conditionalFormatting sqref="F10:F51">
    <cfRule type="cellIs" dxfId="79" priority="46" operator="between">
      <formula>80.5</formula>
      <formula>100</formula>
    </cfRule>
    <cfRule type="cellIs" dxfId="78" priority="47" operator="between">
      <formula>60.5</formula>
      <formula>80.4</formula>
    </cfRule>
    <cfRule type="cellIs" dxfId="77" priority="48" operator="between">
      <formula>40.5</formula>
      <formula>60.4</formula>
    </cfRule>
    <cfRule type="cellIs" dxfId="76" priority="49" operator="between">
      <formula>20.5</formula>
      <formula>40.4</formula>
    </cfRule>
    <cfRule type="cellIs" dxfId="75" priority="50" operator="between">
      <formula>0.1</formula>
      <formula>20.4</formula>
    </cfRule>
  </conditionalFormatting>
  <conditionalFormatting sqref="H10:H14 H32:H37">
    <cfRule type="cellIs" dxfId="74" priority="41" operator="between">
      <formula>81</formula>
      <formula>100</formula>
    </cfRule>
    <cfRule type="cellIs" dxfId="73" priority="42" operator="between">
      <formula>61</formula>
      <formula>80</formula>
    </cfRule>
    <cfRule type="cellIs" dxfId="72" priority="43" operator="between">
      <formula>41</formula>
      <formula>60</formula>
    </cfRule>
    <cfRule type="cellIs" dxfId="71" priority="44" operator="between">
      <formula>21</formula>
      <formula>40</formula>
    </cfRule>
    <cfRule type="cellIs" dxfId="70" priority="45" operator="between">
      <formula>1</formula>
      <formula>20</formula>
    </cfRule>
  </conditionalFormatting>
  <conditionalFormatting sqref="G6:I6 D10:D31">
    <cfRule type="cellIs" dxfId="69" priority="36" operator="between">
      <formula>80.5</formula>
      <formula>100</formula>
    </cfRule>
    <cfRule type="cellIs" dxfId="68" priority="37" operator="between">
      <formula>60.5</formula>
      <formula>80.4</formula>
    </cfRule>
    <cfRule type="cellIs" dxfId="67" priority="38" operator="between">
      <formula>40.5</formula>
      <formula>60.4</formula>
    </cfRule>
    <cfRule type="cellIs" dxfId="66" priority="39" operator="between">
      <formula>20.5</formula>
      <formula>40.4</formula>
    </cfRule>
    <cfRule type="cellIs" dxfId="65" priority="40" operator="between">
      <formula>0.1</formula>
      <formula>20.4</formula>
    </cfRule>
  </conditionalFormatting>
  <conditionalFormatting sqref="H38:H51">
    <cfRule type="cellIs" dxfId="64" priority="26" operator="between">
      <formula>81</formula>
      <formula>100</formula>
    </cfRule>
    <cfRule type="cellIs" dxfId="63" priority="27" operator="between">
      <formula>61</formula>
      <formula>80</formula>
    </cfRule>
    <cfRule type="cellIs" dxfId="62" priority="28" operator="between">
      <formula>41</formula>
      <formula>60</formula>
    </cfRule>
    <cfRule type="cellIs" dxfId="61" priority="29" operator="between">
      <formula>21</formula>
      <formula>40</formula>
    </cfRule>
    <cfRule type="cellIs" dxfId="60" priority="30" operator="between">
      <formula>1</formula>
      <formula>20</formula>
    </cfRule>
  </conditionalFormatting>
  <conditionalFormatting sqref="H52">
    <cfRule type="cellIs" dxfId="59" priority="21" operator="between">
      <formula>81</formula>
      <formula>100</formula>
    </cfRule>
    <cfRule type="cellIs" dxfId="58" priority="22" operator="between">
      <formula>61</formula>
      <formula>80</formula>
    </cfRule>
    <cfRule type="cellIs" dxfId="57" priority="23" operator="between">
      <formula>41</formula>
      <formula>60</formula>
    </cfRule>
    <cfRule type="cellIs" dxfId="56" priority="24" operator="between">
      <formula>21</formula>
      <formula>40</formula>
    </cfRule>
    <cfRule type="cellIs" dxfId="55" priority="25" operator="between">
      <formula>1</formula>
      <formula>20</formula>
    </cfRule>
  </conditionalFormatting>
  <conditionalFormatting sqref="H15:H24">
    <cfRule type="cellIs" dxfId="54" priority="16" operator="between">
      <formula>81</formula>
      <formula>100</formula>
    </cfRule>
    <cfRule type="cellIs" dxfId="53" priority="17" operator="between">
      <formula>61</formula>
      <formula>80</formula>
    </cfRule>
    <cfRule type="cellIs" dxfId="52" priority="18" operator="between">
      <formula>41</formula>
      <formula>60</formula>
    </cfRule>
    <cfRule type="cellIs" dxfId="51" priority="19" operator="between">
      <formula>21</formula>
      <formula>40</formula>
    </cfRule>
    <cfRule type="cellIs" dxfId="50" priority="20" operator="between">
      <formula>1</formula>
      <formula>20</formula>
    </cfRule>
  </conditionalFormatting>
  <conditionalFormatting sqref="H26:H28">
    <cfRule type="cellIs" dxfId="49" priority="11" operator="between">
      <formula>81</formula>
      <formula>100</formula>
    </cfRule>
    <cfRule type="cellIs" dxfId="48" priority="12" operator="between">
      <formula>61</formula>
      <formula>80</formula>
    </cfRule>
    <cfRule type="cellIs" dxfId="47" priority="13" operator="between">
      <formula>41</formula>
      <formula>60</formula>
    </cfRule>
    <cfRule type="cellIs" dxfId="46" priority="14" operator="between">
      <formula>21</formula>
      <formula>40</formula>
    </cfRule>
    <cfRule type="cellIs" dxfId="45" priority="15" operator="between">
      <formula>1</formula>
      <formula>20</formula>
    </cfRule>
  </conditionalFormatting>
  <conditionalFormatting sqref="H25">
    <cfRule type="cellIs" dxfId="44" priority="6" operator="between">
      <formula>81</formula>
      <formula>100</formula>
    </cfRule>
    <cfRule type="cellIs" dxfId="43" priority="7" operator="between">
      <formula>61</formula>
      <formula>80</formula>
    </cfRule>
    <cfRule type="cellIs" dxfId="42" priority="8" operator="between">
      <formula>41</formula>
      <formula>60</formula>
    </cfRule>
    <cfRule type="cellIs" dxfId="41" priority="9" operator="between">
      <formula>21</formula>
      <formula>40</formula>
    </cfRule>
    <cfRule type="cellIs" dxfId="40" priority="10" operator="between">
      <formula>1</formula>
      <formula>20</formula>
    </cfRule>
  </conditionalFormatting>
  <conditionalFormatting sqref="H29:H31">
    <cfRule type="cellIs" dxfId="39" priority="1" operator="between">
      <formula>81</formula>
      <formula>100</formula>
    </cfRule>
    <cfRule type="cellIs" dxfId="38" priority="2" operator="between">
      <formula>61</formula>
      <formula>80</formula>
    </cfRule>
    <cfRule type="cellIs" dxfId="37" priority="3" operator="between">
      <formula>41</formula>
      <formula>60</formula>
    </cfRule>
    <cfRule type="cellIs" dxfId="36" priority="4" operator="between">
      <formula>21</formula>
      <formula>40</formula>
    </cfRule>
    <cfRule type="cellIs" dxfId="35" priority="5" operator="between">
      <formula>1</formula>
      <formula>20</formula>
    </cfRule>
  </conditionalFormatting>
  <dataValidations count="6">
    <dataValidation type="whole" allowBlank="1" showInputMessage="1" showErrorMessage="1" error="ERROR. NO DEBE DILIGENCIAR ESTA CELDA" sqref="D10:D52">
      <formula1>1111111</formula1>
      <formula2>11111111</formula2>
    </dataValidation>
    <dataValidation type="whole" allowBlank="1" showInputMessage="1" showErrorMessage="1" error="ERROR. NO DEBE DILIGENCIAR ESTA CELDA" sqref="F38:F52">
      <formula1>111111</formula1>
      <formula2>1111111</formula2>
    </dataValidation>
    <dataValidation type="whole" allowBlank="1" showInputMessage="1" showErrorMessage="1" error="ERROR. ESTA CELDA NO DEBE SER DILIGENCIADA" sqref="G6:I6">
      <formula1>111111</formula1>
      <formula2>1111111</formula2>
    </dataValidation>
    <dataValidation type="time" allowBlank="1" showInputMessage="1" showErrorMessage="1" error="ERROR. NO DEBE DILIGENCIAR ESTA CELDA" sqref="F10:F37">
      <formula1>0.25</formula1>
      <formula2>0.333333333333333</formula2>
    </dataValidation>
    <dataValidation type="whole" allowBlank="1" showInputMessage="1" showErrorMessage="1" error="ERROR. DATO NO PERMITIDO" sqref="H10:H52">
      <formula1>0</formula1>
      <formula2>100</formula2>
    </dataValidation>
    <dataValidation type="whole" operator="equal" allowBlank="1" showInputMessage="1" showErrorMessage="1" errorTitle="ATENCIÓN!" error="No se pueden modificar datos aquí" sqref="C5 J3:N3">
      <formula1>578457854578547000</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10" zoomScale="90" zoomScaleNormal="90" workbookViewId="0">
      <selection activeCell="G15" sqref="G15"/>
    </sheetView>
  </sheetViews>
  <sheetFormatPr baseColWidth="10" defaultColWidth="0" defaultRowHeight="14.25" customHeight="1"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1" width="4.28515625" style="1" customWidth="1"/>
    <col min="12" max="12" width="11.42578125" style="1" customWidth="1"/>
    <col min="13" max="13" width="6.7109375" style="1" customWidth="1"/>
    <col min="14" max="16" width="0" style="1" hidden="1" customWidth="1"/>
    <col min="17" max="16384" width="11.42578125" style="1" hidden="1"/>
  </cols>
  <sheetData>
    <row r="1" spans="2:14" ht="6.75" customHeight="1" thickBot="1" x14ac:dyDescent="0.3">
      <c r="C1" s="2"/>
      <c r="G1" s="1" t="s">
        <v>0</v>
      </c>
    </row>
    <row r="2" spans="2:14" ht="93" customHeight="1" x14ac:dyDescent="0.25">
      <c r="B2" s="3"/>
      <c r="C2" s="4"/>
      <c r="D2" s="5"/>
      <c r="E2" s="5"/>
      <c r="F2" s="5"/>
      <c r="G2" s="5"/>
      <c r="H2" s="5"/>
      <c r="I2" s="5"/>
      <c r="J2" s="6"/>
    </row>
    <row r="3" spans="2:14" ht="27" x14ac:dyDescent="0.25">
      <c r="B3" s="7"/>
      <c r="C3" s="922" t="s">
        <v>1869</v>
      </c>
      <c r="D3" s="923"/>
      <c r="E3" s="923"/>
      <c r="F3" s="923"/>
      <c r="G3" s="923"/>
      <c r="H3" s="1336"/>
      <c r="I3" s="1336"/>
      <c r="J3" s="8"/>
      <c r="K3" s="9"/>
      <c r="L3" s="9"/>
      <c r="M3" s="9"/>
      <c r="N3" s="9"/>
    </row>
    <row r="4" spans="2:14" ht="6" customHeight="1" thickBot="1" x14ac:dyDescent="0.3">
      <c r="B4" s="7"/>
      <c r="C4" s="10"/>
      <c r="D4" s="11"/>
      <c r="E4" s="11"/>
      <c r="F4" s="11"/>
      <c r="G4" s="11"/>
      <c r="H4" s="11"/>
      <c r="I4" s="11"/>
      <c r="J4" s="12"/>
    </row>
    <row r="5" spans="2:14" ht="27.75" customHeight="1" x14ac:dyDescent="0.25">
      <c r="B5" s="7"/>
      <c r="C5" s="924" t="s">
        <v>2</v>
      </c>
      <c r="D5" s="925"/>
      <c r="E5" s="925"/>
      <c r="F5" s="925"/>
      <c r="G5" s="927" t="s">
        <v>3</v>
      </c>
      <c r="H5" s="928"/>
      <c r="I5" s="929"/>
      <c r="J5" s="12"/>
    </row>
    <row r="6" spans="2:14" ht="28.5" customHeight="1" thickBot="1" x14ac:dyDescent="0.3">
      <c r="B6" s="7"/>
      <c r="C6" s="930"/>
      <c r="D6" s="931"/>
      <c r="E6" s="931"/>
      <c r="F6" s="931"/>
      <c r="G6" s="933">
        <f>IF(SUM(H10:H19)=0,"",AVERAGE(H10:H19))</f>
        <v>100</v>
      </c>
      <c r="H6" s="934"/>
      <c r="I6" s="935"/>
      <c r="J6" s="12"/>
    </row>
    <row r="7" spans="2:14" ht="9.75" customHeight="1" thickBot="1" x14ac:dyDescent="0.3">
      <c r="B7" s="7"/>
      <c r="C7" s="10"/>
      <c r="D7" s="11"/>
      <c r="E7" s="11"/>
      <c r="F7" s="11"/>
      <c r="G7" s="11"/>
      <c r="H7" s="11"/>
      <c r="I7" s="11"/>
      <c r="J7" s="12"/>
    </row>
    <row r="8" spans="2:14" ht="26.1" customHeight="1" x14ac:dyDescent="0.25">
      <c r="B8" s="7"/>
      <c r="C8" s="1334" t="s">
        <v>4</v>
      </c>
      <c r="D8" s="1005" t="s">
        <v>5</v>
      </c>
      <c r="E8" s="1023" t="s">
        <v>968</v>
      </c>
      <c r="F8" s="1005" t="s">
        <v>5</v>
      </c>
      <c r="G8" s="1005" t="s">
        <v>7</v>
      </c>
      <c r="H8" s="1005" t="s">
        <v>8</v>
      </c>
      <c r="I8" s="1007" t="s">
        <v>9</v>
      </c>
      <c r="J8" s="12"/>
      <c r="K8" s="13"/>
    </row>
    <row r="9" spans="2:14" ht="42.95" customHeight="1" thickBot="1" x14ac:dyDescent="0.3">
      <c r="B9" s="7"/>
      <c r="C9" s="1335"/>
      <c r="D9" s="1006"/>
      <c r="E9" s="1024"/>
      <c r="F9" s="1006"/>
      <c r="G9" s="1006"/>
      <c r="H9" s="1006"/>
      <c r="I9" s="1008"/>
      <c r="J9" s="12"/>
      <c r="K9" s="13"/>
    </row>
    <row r="10" spans="2:14" ht="54.95" customHeight="1" x14ac:dyDescent="0.25">
      <c r="B10" s="7"/>
      <c r="C10" s="1328" t="s">
        <v>1870</v>
      </c>
      <c r="D10" s="1330">
        <f>IF(SUM(H10:H15)=0,"",AVERAGE(H10:H15))</f>
        <v>100</v>
      </c>
      <c r="E10" s="1042" t="s">
        <v>1871</v>
      </c>
      <c r="F10" s="1333">
        <f>IF(SUM(H10:H11)=0,"",AVERAGE(H10:H11))</f>
        <v>100</v>
      </c>
      <c r="G10" s="483" t="s">
        <v>1872</v>
      </c>
      <c r="H10" s="412">
        <v>100</v>
      </c>
      <c r="I10" s="413"/>
      <c r="J10" s="12"/>
      <c r="K10" s="13"/>
      <c r="L10" s="188" t="s">
        <v>14</v>
      </c>
    </row>
    <row r="11" spans="2:14" ht="54.95" customHeight="1" x14ac:dyDescent="0.25">
      <c r="B11" s="7"/>
      <c r="C11" s="1329"/>
      <c r="D11" s="1331"/>
      <c r="E11" s="1035"/>
      <c r="F11" s="1036"/>
      <c r="G11" s="492" t="s">
        <v>1873</v>
      </c>
      <c r="H11" s="637">
        <v>100</v>
      </c>
      <c r="I11" s="421"/>
      <c r="J11" s="12"/>
      <c r="K11" s="13"/>
    </row>
    <row r="12" spans="2:14" ht="54.95" customHeight="1" x14ac:dyDescent="0.25">
      <c r="B12" s="7"/>
      <c r="C12" s="1329"/>
      <c r="D12" s="1331"/>
      <c r="E12" s="1035" t="s">
        <v>1874</v>
      </c>
      <c r="F12" s="1036">
        <f>IF(SUM(H12:H13)=0,"",AVERAGE(H12:H13))</f>
        <v>100</v>
      </c>
      <c r="G12" s="638" t="s">
        <v>1875</v>
      </c>
      <c r="H12" s="639">
        <v>100</v>
      </c>
      <c r="I12" s="419"/>
      <c r="J12" s="12"/>
      <c r="L12" s="640" t="s">
        <v>17</v>
      </c>
    </row>
    <row r="13" spans="2:14" ht="54.95" customHeight="1" x14ac:dyDescent="0.25">
      <c r="B13" s="7"/>
      <c r="C13" s="1329"/>
      <c r="D13" s="1331"/>
      <c r="E13" s="1035"/>
      <c r="F13" s="1036"/>
      <c r="G13" s="492" t="s">
        <v>1876</v>
      </c>
      <c r="H13" s="637">
        <v>100</v>
      </c>
      <c r="I13" s="421"/>
      <c r="J13" s="12"/>
    </row>
    <row r="14" spans="2:14" ht="54.95" customHeight="1" x14ac:dyDescent="0.25">
      <c r="B14" s="7"/>
      <c r="C14" s="1329"/>
      <c r="D14" s="1331"/>
      <c r="E14" s="635" t="s">
        <v>1877</v>
      </c>
      <c r="F14" s="636">
        <f>IF(SUM(H14:H14)=0,"",AVERAGE(H14:H14))</f>
        <v>100</v>
      </c>
      <c r="G14" s="641" t="s">
        <v>1878</v>
      </c>
      <c r="H14" s="642">
        <v>100</v>
      </c>
      <c r="I14" s="643"/>
      <c r="J14" s="12"/>
    </row>
    <row r="15" spans="2:14" ht="54.95" customHeight="1" x14ac:dyDescent="0.25">
      <c r="B15" s="7"/>
      <c r="C15" s="1329"/>
      <c r="D15" s="1331"/>
      <c r="E15" s="635" t="s">
        <v>1879</v>
      </c>
      <c r="F15" s="636">
        <f>IF(SUM(H15:H15)=0,"",AVERAGE(H15:H15))</f>
        <v>100</v>
      </c>
      <c r="G15" s="641" t="s">
        <v>1880</v>
      </c>
      <c r="H15" s="642">
        <v>100</v>
      </c>
      <c r="I15" s="643"/>
      <c r="J15" s="12"/>
    </row>
    <row r="16" spans="2:14" ht="54.95" customHeight="1" x14ac:dyDescent="0.25">
      <c r="B16" s="7"/>
      <c r="C16" s="1329"/>
      <c r="D16" s="1332"/>
      <c r="E16" s="635" t="s">
        <v>1881</v>
      </c>
      <c r="F16" s="636">
        <f>IF(SUM(H16:H16)=0,"",AVERAGE(H16:H16))</f>
        <v>100</v>
      </c>
      <c r="G16" s="641" t="s">
        <v>1882</v>
      </c>
      <c r="H16" s="642">
        <v>100</v>
      </c>
      <c r="I16" s="643"/>
      <c r="J16" s="12"/>
    </row>
    <row r="17" spans="2:10" ht="54.95" customHeight="1" x14ac:dyDescent="0.25">
      <c r="B17" s="7"/>
      <c r="C17" s="1329"/>
      <c r="D17" s="1332"/>
      <c r="E17" s="1035" t="s">
        <v>1883</v>
      </c>
      <c r="F17" s="1036">
        <f>IF(SUM(H17:H19)=0,"",AVERAGE(H17:H19))</f>
        <v>100</v>
      </c>
      <c r="G17" s="644" t="s">
        <v>1884</v>
      </c>
      <c r="H17" s="645">
        <v>100</v>
      </c>
      <c r="I17" s="646"/>
      <c r="J17" s="12"/>
    </row>
    <row r="18" spans="2:10" ht="54.95" customHeight="1" x14ac:dyDescent="0.25">
      <c r="B18" s="7"/>
      <c r="C18" s="1329"/>
      <c r="D18" s="1332"/>
      <c r="E18" s="1035"/>
      <c r="F18" s="1036"/>
      <c r="G18" s="647" t="s">
        <v>1885</v>
      </c>
      <c r="H18" s="648">
        <v>100</v>
      </c>
      <c r="I18" s="649"/>
      <c r="J18" s="12"/>
    </row>
    <row r="19" spans="2:10" ht="54.95" customHeight="1" x14ac:dyDescent="0.25">
      <c r="B19" s="7"/>
      <c r="C19" s="1329"/>
      <c r="D19" s="1332"/>
      <c r="E19" s="1035"/>
      <c r="F19" s="1036"/>
      <c r="G19" s="650" t="s">
        <v>1886</v>
      </c>
      <c r="H19" s="651">
        <v>100</v>
      </c>
      <c r="I19" s="652"/>
      <c r="J19" s="12"/>
    </row>
    <row r="20" spans="2:10" ht="8.25" customHeight="1" thickBot="1" x14ac:dyDescent="0.3">
      <c r="B20" s="370"/>
      <c r="C20" s="406"/>
      <c r="D20" s="406"/>
      <c r="E20" s="406"/>
      <c r="F20" s="406"/>
      <c r="G20" s="406"/>
      <c r="H20" s="406"/>
      <c r="I20" s="406"/>
      <c r="J20" s="44"/>
    </row>
    <row r="21" spans="2:10" x14ac:dyDescent="0.25"/>
    <row r="22" spans="2:10" hidden="1" x14ac:dyDescent="0.25">
      <c r="F22" s="209"/>
    </row>
    <row r="23" spans="2:10" hidden="1" x14ac:dyDescent="0.25"/>
    <row r="24" spans="2:10" hidden="1" x14ac:dyDescent="0.25"/>
    <row r="25" spans="2:10" hidden="1" x14ac:dyDescent="0.25"/>
    <row r="26" spans="2:10" hidden="1" x14ac:dyDescent="0.25"/>
    <row r="27" spans="2:10" hidden="1" x14ac:dyDescent="0.25"/>
    <row r="28" spans="2:10" hidden="1" x14ac:dyDescent="0.25"/>
    <row r="29" spans="2:10" hidden="1" x14ac:dyDescent="0.25"/>
    <row r="30" spans="2:10" hidden="1" x14ac:dyDescent="0.25">
      <c r="D30" s="209"/>
    </row>
    <row r="31" spans="2:10" hidden="1" x14ac:dyDescent="0.25"/>
    <row r="32" spans="2:1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protectedRanges>
    <protectedRange sqref="H10:I19" name="Simulado"/>
    <protectedRange sqref="F10:F19" name="Actual"/>
  </protectedRanges>
  <mergeCells count="20">
    <mergeCell ref="C3:I3"/>
    <mergeCell ref="C5:F5"/>
    <mergeCell ref="G5:I5"/>
    <mergeCell ref="C6:F6"/>
    <mergeCell ref="G6:I6"/>
    <mergeCell ref="H8:H9"/>
    <mergeCell ref="I8:I9"/>
    <mergeCell ref="C10:C19"/>
    <mergeCell ref="D10:D19"/>
    <mergeCell ref="E10:E11"/>
    <mergeCell ref="F10:F11"/>
    <mergeCell ref="E12:E13"/>
    <mergeCell ref="F12:F13"/>
    <mergeCell ref="E17:E19"/>
    <mergeCell ref="F17:F19"/>
    <mergeCell ref="C8:C9"/>
    <mergeCell ref="D8:D9"/>
    <mergeCell ref="E8:E9"/>
    <mergeCell ref="F8:F9"/>
    <mergeCell ref="G8:G9"/>
  </mergeCells>
  <conditionalFormatting sqref="F10:F19">
    <cfRule type="cellIs" dxfId="34" priority="16" operator="between">
      <formula>81</formula>
      <formula>100</formula>
    </cfRule>
    <cfRule type="cellIs" dxfId="33" priority="17" operator="between">
      <formula>60.5</formula>
      <formula>80.4</formula>
    </cfRule>
    <cfRule type="cellIs" dxfId="32" priority="18" operator="between">
      <formula>0</formula>
      <formula>20.4</formula>
    </cfRule>
    <cfRule type="cellIs" dxfId="31" priority="19" operator="between">
      <formula>20.5</formula>
      <formula>40.4</formula>
    </cfRule>
    <cfRule type="cellIs" dxfId="30" priority="20" operator="between">
      <formula>40.5</formula>
      <formula>60.4</formula>
    </cfRule>
  </conditionalFormatting>
  <conditionalFormatting sqref="H10:H19">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G6:I6">
    <cfRule type="cellIs" dxfId="24" priority="6" operator="between">
      <formula>80.5</formula>
      <formula>100</formula>
    </cfRule>
    <cfRule type="cellIs" dxfId="23" priority="7" operator="between">
      <formula>60.5</formula>
      <formula>80.4</formula>
    </cfRule>
    <cfRule type="cellIs" dxfId="22" priority="8" operator="between">
      <formula>40.5</formula>
      <formula>60.4</formula>
    </cfRule>
    <cfRule type="cellIs" dxfId="21" priority="9" operator="between">
      <formula>20.5</formula>
      <formula>40.4</formula>
    </cfRule>
    <cfRule type="cellIs" dxfId="20" priority="10" operator="between">
      <formula>0</formula>
      <formula>20.4</formula>
    </cfRule>
  </conditionalFormatting>
  <conditionalFormatting sqref="D10:D19">
    <cfRule type="cellIs" dxfId="19" priority="1" operator="between">
      <formula>80.5</formula>
      <formula>100</formula>
    </cfRule>
    <cfRule type="cellIs" dxfId="18" priority="2" operator="between">
      <formula>60.5</formula>
      <formula>80.4</formula>
    </cfRule>
    <cfRule type="cellIs" dxfId="17" priority="3" operator="between">
      <formula>40.5</formula>
      <formula>60.4</formula>
    </cfRule>
    <cfRule type="cellIs" dxfId="16" priority="4" operator="between">
      <formula>20.5</formula>
      <formula>40.4</formula>
    </cfRule>
    <cfRule type="cellIs" dxfId="15" priority="5" operator="between">
      <formula>0.1</formula>
      <formula>20.4</formula>
    </cfRule>
  </conditionalFormatting>
  <dataValidations count="5">
    <dataValidation type="whole" allowBlank="1" showInputMessage="1" showErrorMessage="1" error="ERROR. NO DEBE DILIGENCIAR ESTA CELDA" sqref="D10:D19">
      <formula1>4555555</formula1>
      <formula2>55555555</formula2>
    </dataValidation>
    <dataValidation type="whole" allowBlank="1" showInputMessage="1" showErrorMessage="1" error="ERROR. NO DEBE DILIGENCIAR ESTA CELDA" sqref="G6:I6">
      <formula1>1999999</formula1>
      <formula2>20000000</formula2>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19">
      <formula1>0</formula1>
      <formula2>100</formula2>
    </dataValidation>
    <dataValidation type="whole" operator="equal" allowBlank="1" showInputMessage="1" showErrorMessage="1" errorTitle="ATENCIÓN!" error="No se pueden modificar datos aquí" sqref="C5 J3:N3">
      <formula1>578457854578547000</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16" workbookViewId="0">
      <selection activeCell="G29" sqref="G29"/>
    </sheetView>
  </sheetViews>
  <sheetFormatPr baseColWidth="10" defaultColWidth="0" defaultRowHeight="14.25" customHeight="1"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43.42578125" style="1" customWidth="1"/>
    <col min="10" max="10" width="1.140625" style="1" customWidth="1"/>
    <col min="11" max="12" width="11.42578125" style="1" customWidth="1"/>
    <col min="13" max="13" width="6.7109375" style="1" customWidth="1"/>
    <col min="14" max="16" width="0" style="1" hidden="1" customWidth="1"/>
    <col min="17" max="16384" width="11.42578125" style="1" hidden="1"/>
  </cols>
  <sheetData>
    <row r="1" spans="2:14" ht="16.5" thickBot="1" x14ac:dyDescent="0.3">
      <c r="C1" s="2"/>
      <c r="G1" s="1" t="s">
        <v>0</v>
      </c>
    </row>
    <row r="2" spans="2:14" ht="15.75" x14ac:dyDescent="0.25">
      <c r="B2" s="3"/>
      <c r="C2" s="4"/>
      <c r="D2" s="5"/>
      <c r="E2" s="5"/>
      <c r="F2" s="5"/>
      <c r="G2" s="5"/>
      <c r="H2" s="5"/>
      <c r="I2" s="5"/>
      <c r="J2" s="6"/>
    </row>
    <row r="3" spans="2:14" ht="27" x14ac:dyDescent="0.25">
      <c r="B3" s="7"/>
      <c r="C3" s="922" t="s">
        <v>1887</v>
      </c>
      <c r="D3" s="923"/>
      <c r="E3" s="923"/>
      <c r="F3" s="923"/>
      <c r="G3" s="923"/>
      <c r="H3" s="923"/>
      <c r="I3" s="1346"/>
      <c r="J3" s="8"/>
      <c r="K3" s="9"/>
      <c r="L3" s="9"/>
      <c r="M3" s="9"/>
      <c r="N3" s="9"/>
    </row>
    <row r="4" spans="2:14" ht="16.5" thickBot="1" x14ac:dyDescent="0.3">
      <c r="B4" s="7"/>
      <c r="C4" s="10"/>
      <c r="D4" s="11"/>
      <c r="E4" s="11"/>
      <c r="F4" s="11"/>
      <c r="G4" s="11"/>
      <c r="H4" s="11"/>
      <c r="I4" s="11"/>
      <c r="J4" s="12"/>
    </row>
    <row r="5" spans="2:14" ht="23.25" x14ac:dyDescent="0.25">
      <c r="B5" s="7"/>
      <c r="C5" s="924" t="s">
        <v>2</v>
      </c>
      <c r="D5" s="925"/>
      <c r="E5" s="925"/>
      <c r="F5" s="925"/>
      <c r="G5" s="927" t="s">
        <v>3</v>
      </c>
      <c r="H5" s="928"/>
      <c r="I5" s="929"/>
      <c r="J5" s="12"/>
    </row>
    <row r="6" spans="2:14" ht="24" thickBot="1" x14ac:dyDescent="0.3">
      <c r="B6" s="7"/>
      <c r="C6" s="930"/>
      <c r="D6" s="931"/>
      <c r="E6" s="931"/>
      <c r="F6" s="931"/>
      <c r="G6" s="933">
        <f>IF(SUM(H10:H30)=0,"",AVERAGE(H10:H30))</f>
        <v>96.666666666666671</v>
      </c>
      <c r="H6" s="934"/>
      <c r="I6" s="935"/>
      <c r="J6" s="12"/>
    </row>
    <row r="7" spans="2:14" ht="16.5" thickBot="1" x14ac:dyDescent="0.3">
      <c r="B7" s="7"/>
      <c r="C7" s="10"/>
      <c r="D7" s="11"/>
      <c r="E7" s="11"/>
      <c r="F7" s="11"/>
      <c r="G7" s="11"/>
      <c r="H7" s="11"/>
      <c r="I7" s="11"/>
      <c r="J7" s="12"/>
    </row>
    <row r="8" spans="2:14" x14ac:dyDescent="0.25">
      <c r="B8" s="7"/>
      <c r="C8" s="1021" t="s">
        <v>4</v>
      </c>
      <c r="D8" s="1005" t="s">
        <v>5</v>
      </c>
      <c r="E8" s="1023" t="s">
        <v>6</v>
      </c>
      <c r="F8" s="1005" t="s">
        <v>5</v>
      </c>
      <c r="G8" s="1005" t="s">
        <v>7</v>
      </c>
      <c r="H8" s="1005" t="s">
        <v>8</v>
      </c>
      <c r="I8" s="1007" t="s">
        <v>9</v>
      </c>
      <c r="J8" s="12"/>
      <c r="K8" s="13"/>
    </row>
    <row r="9" spans="2:14" ht="15" thickBot="1" x14ac:dyDescent="0.3">
      <c r="B9" s="7"/>
      <c r="C9" s="1022"/>
      <c r="D9" s="1006"/>
      <c r="E9" s="1024"/>
      <c r="F9" s="1006"/>
      <c r="G9" s="1006"/>
      <c r="H9" s="1006"/>
      <c r="I9" s="1008"/>
      <c r="J9" s="12"/>
      <c r="K9" s="13"/>
    </row>
    <row r="10" spans="2:14" ht="38.25" x14ac:dyDescent="0.25">
      <c r="B10" s="7"/>
      <c r="C10" s="1316" t="s">
        <v>1888</v>
      </c>
      <c r="D10" s="1090">
        <f>IF(SUM(H10:H21)=0,"",AVERAGE(H10:H21))</f>
        <v>95.833333333333329</v>
      </c>
      <c r="E10" s="1091" t="s">
        <v>1889</v>
      </c>
      <c r="F10" s="1092">
        <f>IF(SUM(H10:H13)=0,"",AVERAGE(H10:H13))</f>
        <v>100</v>
      </c>
      <c r="G10" s="339" t="s">
        <v>1890</v>
      </c>
      <c r="H10" s="392">
        <v>100</v>
      </c>
      <c r="I10" s="339" t="s">
        <v>1891</v>
      </c>
      <c r="J10" s="12"/>
      <c r="K10" s="13"/>
      <c r="L10" s="188" t="s">
        <v>14</v>
      </c>
    </row>
    <row r="11" spans="2:14" ht="39" thickBot="1" x14ac:dyDescent="0.3">
      <c r="B11" s="7"/>
      <c r="C11" s="1311"/>
      <c r="D11" s="1338"/>
      <c r="E11" s="1076"/>
      <c r="F11" s="1093"/>
      <c r="G11" s="343" t="s">
        <v>1892</v>
      </c>
      <c r="H11" s="393">
        <v>100</v>
      </c>
      <c r="I11" s="345"/>
      <c r="J11" s="12"/>
      <c r="K11" s="13"/>
    </row>
    <row r="12" spans="2:14" ht="26.25" thickBot="1" x14ac:dyDescent="0.3">
      <c r="B12" s="7"/>
      <c r="C12" s="1311"/>
      <c r="D12" s="1338"/>
      <c r="E12" s="1076"/>
      <c r="F12" s="1093"/>
      <c r="G12" s="343" t="s">
        <v>1893</v>
      </c>
      <c r="H12" s="393">
        <v>100</v>
      </c>
      <c r="I12" s="339" t="s">
        <v>1894</v>
      </c>
      <c r="J12" s="12"/>
      <c r="K12" s="13"/>
      <c r="L12" s="224" t="s">
        <v>17</v>
      </c>
    </row>
    <row r="13" spans="2:14" ht="26.25" thickBot="1" x14ac:dyDescent="0.3">
      <c r="B13" s="7"/>
      <c r="C13" s="1311"/>
      <c r="D13" s="1338"/>
      <c r="E13" s="1076"/>
      <c r="F13" s="1093"/>
      <c r="G13" s="343" t="s">
        <v>1895</v>
      </c>
      <c r="H13" s="393">
        <v>100</v>
      </c>
      <c r="I13" s="339" t="s">
        <v>1896</v>
      </c>
      <c r="J13" s="12"/>
      <c r="K13" s="13"/>
    </row>
    <row r="14" spans="2:14" ht="39" thickBot="1" x14ac:dyDescent="0.3">
      <c r="B14" s="7"/>
      <c r="C14" s="1311"/>
      <c r="D14" s="1338"/>
      <c r="E14" s="1344" t="s">
        <v>1897</v>
      </c>
      <c r="F14" s="1093">
        <f>IF(SUM(H14:H15)=0,"",AVERAGE(H14:H15))</f>
        <v>100</v>
      </c>
      <c r="G14" s="373" t="s">
        <v>1898</v>
      </c>
      <c r="H14" s="394">
        <v>100</v>
      </c>
      <c r="I14" s="339" t="s">
        <v>1899</v>
      </c>
      <c r="J14" s="12"/>
    </row>
    <row r="15" spans="2:14" ht="64.5" thickBot="1" x14ac:dyDescent="0.3">
      <c r="B15" s="7"/>
      <c r="C15" s="1311"/>
      <c r="D15" s="1338"/>
      <c r="E15" s="1344"/>
      <c r="F15" s="1093"/>
      <c r="G15" s="343" t="s">
        <v>1900</v>
      </c>
      <c r="H15" s="394">
        <v>100</v>
      </c>
      <c r="I15" s="339" t="s">
        <v>1899</v>
      </c>
      <c r="J15" s="12"/>
    </row>
    <row r="16" spans="2:14" ht="39" thickBot="1" x14ac:dyDescent="0.3">
      <c r="B16" s="7"/>
      <c r="C16" s="1311"/>
      <c r="D16" s="1338"/>
      <c r="E16" s="1076" t="s">
        <v>1901</v>
      </c>
      <c r="F16" s="1093">
        <f>IF(SUM(H16:H21)=0,"",AVERAGE(H16:H21))</f>
        <v>91.666666666666671</v>
      </c>
      <c r="G16" s="373" t="s">
        <v>1902</v>
      </c>
      <c r="H16" s="394">
        <v>100</v>
      </c>
      <c r="I16" s="339" t="s">
        <v>1903</v>
      </c>
      <c r="J16" s="12"/>
    </row>
    <row r="17" spans="2:12" ht="39" thickBot="1" x14ac:dyDescent="0.3">
      <c r="B17" s="7"/>
      <c r="C17" s="1311"/>
      <c r="D17" s="1338"/>
      <c r="E17" s="1076"/>
      <c r="F17" s="1093"/>
      <c r="G17" s="343" t="s">
        <v>1904</v>
      </c>
      <c r="H17" s="393">
        <v>100</v>
      </c>
      <c r="I17" s="339" t="s">
        <v>1905</v>
      </c>
      <c r="J17" s="12"/>
    </row>
    <row r="18" spans="2:12" ht="38.25" x14ac:dyDescent="0.25">
      <c r="B18" s="7"/>
      <c r="C18" s="1311"/>
      <c r="D18" s="1338"/>
      <c r="E18" s="1076"/>
      <c r="F18" s="1093"/>
      <c r="G18" s="343" t="s">
        <v>1906</v>
      </c>
      <c r="H18" s="393">
        <v>100</v>
      </c>
      <c r="I18" s="339" t="s">
        <v>1907</v>
      </c>
      <c r="J18" s="12"/>
    </row>
    <row r="19" spans="2:12" ht="26.25" thickBot="1" x14ac:dyDescent="0.3">
      <c r="B19" s="7"/>
      <c r="C19" s="1311"/>
      <c r="D19" s="1338"/>
      <c r="E19" s="1076"/>
      <c r="F19" s="1093"/>
      <c r="G19" s="343" t="s">
        <v>1908</v>
      </c>
      <c r="H19" s="393">
        <v>100</v>
      </c>
      <c r="I19" s="345"/>
      <c r="J19" s="12"/>
    </row>
    <row r="20" spans="2:12" ht="39" thickBot="1" x14ac:dyDescent="0.3">
      <c r="B20" s="7"/>
      <c r="C20" s="1311"/>
      <c r="D20" s="1338"/>
      <c r="E20" s="1076"/>
      <c r="F20" s="1093"/>
      <c r="G20" s="343" t="s">
        <v>1909</v>
      </c>
      <c r="H20" s="393">
        <v>100</v>
      </c>
      <c r="I20" s="339" t="s">
        <v>1910</v>
      </c>
      <c r="J20" s="12"/>
    </row>
    <row r="21" spans="2:12" ht="51.75" thickBot="1" x14ac:dyDescent="0.3">
      <c r="B21" s="7"/>
      <c r="C21" s="1313"/>
      <c r="D21" s="1343"/>
      <c r="E21" s="1077"/>
      <c r="F21" s="1345"/>
      <c r="G21" s="365" t="s">
        <v>1911</v>
      </c>
      <c r="H21" s="398">
        <v>50</v>
      </c>
      <c r="I21" s="339" t="s">
        <v>1912</v>
      </c>
      <c r="J21" s="12"/>
    </row>
    <row r="22" spans="2:12" ht="26.25" thickBot="1" x14ac:dyDescent="0.3">
      <c r="B22" s="7"/>
      <c r="C22" s="1071" t="s">
        <v>1913</v>
      </c>
      <c r="D22" s="1102">
        <f>IF(SUM(H22:H30)=0,"",AVERAGE(H22:H30))</f>
        <v>97.777777777777771</v>
      </c>
      <c r="E22" s="1075" t="s">
        <v>1914</v>
      </c>
      <c r="F22" s="1340">
        <f>IF(SUM(H22:H27)=0,"",AVERAGE(H22:H27))</f>
        <v>100</v>
      </c>
      <c r="G22" s="653" t="s">
        <v>1915</v>
      </c>
      <c r="H22" s="395">
        <v>100</v>
      </c>
      <c r="I22" s="339" t="s">
        <v>1916</v>
      </c>
      <c r="J22" s="12"/>
    </row>
    <row r="23" spans="2:12" ht="39" thickBot="1" x14ac:dyDescent="0.3">
      <c r="B23" s="7"/>
      <c r="C23" s="1072"/>
      <c r="D23" s="1338"/>
      <c r="E23" s="1076"/>
      <c r="F23" s="1093"/>
      <c r="G23" s="654" t="s">
        <v>1917</v>
      </c>
      <c r="H23" s="393">
        <v>100</v>
      </c>
      <c r="I23" s="339" t="s">
        <v>1918</v>
      </c>
      <c r="J23" s="12"/>
    </row>
    <row r="24" spans="2:12" ht="26.25" thickBot="1" x14ac:dyDescent="0.3">
      <c r="B24" s="7"/>
      <c r="C24" s="1072"/>
      <c r="D24" s="1338"/>
      <c r="E24" s="1076"/>
      <c r="F24" s="1093"/>
      <c r="G24" s="654" t="s">
        <v>1919</v>
      </c>
      <c r="H24" s="393">
        <v>100</v>
      </c>
      <c r="I24" s="339" t="s">
        <v>1920</v>
      </c>
      <c r="J24" s="12"/>
    </row>
    <row r="25" spans="2:12" ht="51" x14ac:dyDescent="0.25">
      <c r="B25" s="7"/>
      <c r="C25" s="1072"/>
      <c r="D25" s="1338"/>
      <c r="E25" s="1076"/>
      <c r="F25" s="1093"/>
      <c r="G25" s="654" t="s">
        <v>1921</v>
      </c>
      <c r="H25" s="393">
        <v>100</v>
      </c>
      <c r="I25" s="339" t="s">
        <v>1912</v>
      </c>
      <c r="J25" s="12"/>
      <c r="K25" s="342"/>
      <c r="L25" s="342"/>
    </row>
    <row r="26" spans="2:12" ht="38.25" x14ac:dyDescent="0.25">
      <c r="B26" s="7"/>
      <c r="C26" s="1072"/>
      <c r="D26" s="1338"/>
      <c r="E26" s="1076"/>
      <c r="F26" s="1093"/>
      <c r="G26" s="654" t="s">
        <v>1922</v>
      </c>
      <c r="H26" s="393">
        <v>100</v>
      </c>
      <c r="I26" s="655" t="s">
        <v>1923</v>
      </c>
      <c r="J26" s="12"/>
      <c r="K26" s="342"/>
      <c r="L26" s="342"/>
    </row>
    <row r="27" spans="2:12" ht="25.5" x14ac:dyDescent="0.25">
      <c r="B27" s="7"/>
      <c r="C27" s="1072"/>
      <c r="D27" s="1338"/>
      <c r="E27" s="1076"/>
      <c r="F27" s="1093"/>
      <c r="G27" s="654" t="s">
        <v>1924</v>
      </c>
      <c r="H27" s="402">
        <v>100</v>
      </c>
      <c r="I27" s="656" t="s">
        <v>1925</v>
      </c>
      <c r="J27" s="12"/>
    </row>
    <row r="28" spans="2:12" ht="76.5" x14ac:dyDescent="0.25">
      <c r="B28" s="7"/>
      <c r="C28" s="1072"/>
      <c r="D28" s="1338"/>
      <c r="E28" s="1341" t="s">
        <v>1926</v>
      </c>
      <c r="F28" s="1340">
        <f>IF(SUM(H28:H30)=0,"",AVERAGE(H28:H30))</f>
        <v>93.333333333333329</v>
      </c>
      <c r="G28" s="512" t="s">
        <v>1927</v>
      </c>
      <c r="H28" s="395">
        <v>80</v>
      </c>
      <c r="I28" s="657" t="s">
        <v>1928</v>
      </c>
      <c r="J28" s="12"/>
    </row>
    <row r="29" spans="2:12" ht="51" x14ac:dyDescent="0.25">
      <c r="B29" s="7"/>
      <c r="C29" s="1072"/>
      <c r="D29" s="1338"/>
      <c r="E29" s="1342"/>
      <c r="F29" s="1093"/>
      <c r="G29" s="343" t="s">
        <v>1929</v>
      </c>
      <c r="H29" s="393">
        <v>100</v>
      </c>
      <c r="I29" s="655" t="s">
        <v>1930</v>
      </c>
      <c r="J29" s="12"/>
    </row>
    <row r="30" spans="2:12" ht="38.25" x14ac:dyDescent="0.25">
      <c r="B30" s="7"/>
      <c r="C30" s="1337"/>
      <c r="D30" s="1339"/>
      <c r="E30" s="1342"/>
      <c r="F30" s="1093"/>
      <c r="G30" s="349" t="s">
        <v>1931</v>
      </c>
      <c r="H30" s="402">
        <v>100</v>
      </c>
      <c r="I30" s="656" t="s">
        <v>1932</v>
      </c>
      <c r="J30" s="12"/>
    </row>
    <row r="31" spans="2:12" ht="15" thickBot="1" x14ac:dyDescent="0.3">
      <c r="B31" s="370"/>
      <c r="C31" s="406"/>
      <c r="D31" s="406"/>
      <c r="E31" s="406"/>
      <c r="F31" s="406"/>
      <c r="G31" s="513"/>
      <c r="H31" s="406"/>
      <c r="I31" s="406"/>
      <c r="J31" s="44"/>
    </row>
    <row r="32" spans="2:12" x14ac:dyDescent="0.25">
      <c r="G32" s="376"/>
    </row>
    <row r="33" spans="4:6" hidden="1" x14ac:dyDescent="0.25">
      <c r="F33" s="209"/>
    </row>
    <row r="34" spans="4:6" hidden="1" x14ac:dyDescent="0.25"/>
    <row r="35" spans="4:6" hidden="1" x14ac:dyDescent="0.25"/>
    <row r="36" spans="4:6" hidden="1" x14ac:dyDescent="0.25"/>
    <row r="37" spans="4:6" hidden="1" x14ac:dyDescent="0.25"/>
    <row r="38" spans="4:6" hidden="1" x14ac:dyDescent="0.25"/>
    <row r="39" spans="4:6" hidden="1" x14ac:dyDescent="0.25"/>
    <row r="40" spans="4:6" hidden="1" x14ac:dyDescent="0.25"/>
    <row r="41" spans="4:6" hidden="1" x14ac:dyDescent="0.25">
      <c r="D41" s="209"/>
    </row>
    <row r="42" spans="4:6" x14ac:dyDescent="0.25"/>
    <row r="43" spans="4:6" x14ac:dyDescent="0.25"/>
    <row r="44" spans="4:6" x14ac:dyDescent="0.25"/>
    <row r="45" spans="4:6" x14ac:dyDescent="0.25"/>
    <row r="46" spans="4:6" x14ac:dyDescent="0.25"/>
    <row r="47" spans="4:6" x14ac:dyDescent="0.25"/>
    <row r="48" spans="4:6" x14ac:dyDescent="0.25"/>
  </sheetData>
  <protectedRanges>
    <protectedRange sqref="H10:I30" name="Simulado"/>
    <protectedRange sqref="F10:F30" name="Actual"/>
  </protectedRanges>
  <mergeCells count="26">
    <mergeCell ref="C3:I3"/>
    <mergeCell ref="C5:F5"/>
    <mergeCell ref="G5:I5"/>
    <mergeCell ref="C6:F6"/>
    <mergeCell ref="G6:I6"/>
    <mergeCell ref="H8:H9"/>
    <mergeCell ref="I8:I9"/>
    <mergeCell ref="C10:C21"/>
    <mergeCell ref="D10:D21"/>
    <mergeCell ref="E10:E13"/>
    <mergeCell ref="F10:F13"/>
    <mergeCell ref="E14:E15"/>
    <mergeCell ref="F14:F15"/>
    <mergeCell ref="E16:E21"/>
    <mergeCell ref="F16:F21"/>
    <mergeCell ref="C8:C9"/>
    <mergeCell ref="D8:D9"/>
    <mergeCell ref="E8:E9"/>
    <mergeCell ref="F8:F9"/>
    <mergeCell ref="G8:G9"/>
    <mergeCell ref="C22:C30"/>
    <mergeCell ref="D22:D30"/>
    <mergeCell ref="E22:E27"/>
    <mergeCell ref="F22:F27"/>
    <mergeCell ref="E28:E30"/>
    <mergeCell ref="F28:F30"/>
  </mergeCells>
  <conditionalFormatting sqref="F10:F30">
    <cfRule type="cellIs" dxfId="14" priority="11" operator="between">
      <formula>80.5</formula>
      <formula>100</formula>
    </cfRule>
    <cfRule type="cellIs" dxfId="13" priority="12" operator="between">
      <formula>60.5</formula>
      <formula>80.4</formula>
    </cfRule>
    <cfRule type="cellIs" dxfId="12" priority="13" operator="between">
      <formula>40.5</formula>
      <formula>60.4</formula>
    </cfRule>
    <cfRule type="cellIs" dxfId="11" priority="14" operator="between">
      <formula>20.5</formula>
      <formula>40.4</formula>
    </cfRule>
    <cfRule type="cellIs" dxfId="10" priority="15" operator="between">
      <formula>0.1</formula>
      <formula>20.4</formula>
    </cfRule>
  </conditionalFormatting>
  <conditionalFormatting sqref="H10:H30">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G6:I6 D10:D30">
    <cfRule type="cellIs" dxfId="4" priority="1" operator="between">
      <formula>80.5</formula>
      <formula>100</formula>
    </cfRule>
    <cfRule type="cellIs" dxfId="3" priority="2" operator="between">
      <formula>60.5</formula>
      <formula>80.4</formula>
    </cfRule>
    <cfRule type="cellIs" dxfId="2" priority="3" operator="between">
      <formula>40.5</formula>
      <formula>60.4</formula>
    </cfRule>
    <cfRule type="cellIs" dxfId="1" priority="4" operator="between">
      <formula>20.5</formula>
      <formula>40.4</formula>
    </cfRule>
    <cfRule type="cellIs" dxfId="0" priority="5" operator="between">
      <formula>0</formula>
      <formula>20.4</formula>
    </cfRule>
  </conditionalFormatting>
  <dataValidations count="5">
    <dataValidation type="whole" allowBlank="1" showInputMessage="1" showErrorMessage="1" error="ERROR. NO DEBE DILIGENCIAR ESTA CELDA" sqref="G6:I6">
      <formula1>7000000</formula1>
      <formula2>800000000</formula2>
    </dataValidation>
    <dataValidation type="whole" operator="greaterThanOrEqual" allowBlank="1" showInputMessage="1" showErrorMessage="1" error="ERROR. NO DEBE DILIGENCIAR ESTA CELDA" sqref="D10:D30">
      <formula1>1E+27</formula1>
    </dataValidation>
    <dataValidation type="time" allowBlank="1" showInputMessage="1" showErrorMessage="1" error="ERROR. NO DEBE DILIGENCIAR ESTA CELDA" sqref="F10:F30">
      <formula1>0.25</formula1>
      <formula2>0.333333333333333</formula2>
    </dataValidation>
    <dataValidation type="whole" allowBlank="1" showInputMessage="1" showErrorMessage="1" error="ERROR. DATO NO PERMITIDO" sqref="H10:H30">
      <formula1>0</formula1>
      <formula2>100</formula2>
    </dataValidation>
    <dataValidation type="whole" operator="equal" allowBlank="1" showInputMessage="1" showErrorMessage="1" errorTitle="ATENCIÓN!" error="No se pueden modificar datos aquí" sqref="C5 J3:N3">
      <formula1>578457854578547000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opLeftCell="A2" workbookViewId="0">
      <selection activeCell="C6" sqref="C6:H6"/>
    </sheetView>
  </sheetViews>
  <sheetFormatPr baseColWidth="10" defaultColWidth="0" defaultRowHeight="14.25" customHeight="1" zeroHeight="1" x14ac:dyDescent="0.25"/>
  <cols>
    <col min="1" max="1" width="1.7109375" style="1" customWidth="1"/>
    <col min="2" max="2" width="1.28515625" style="1" customWidth="1"/>
    <col min="3" max="3" width="23.7109375" style="1" customWidth="1"/>
    <col min="4" max="4" width="19.28515625" style="1" customWidth="1"/>
    <col min="5" max="5" width="2" style="174" hidden="1" customWidth="1"/>
    <col min="6" max="6" width="26.42578125" style="1" customWidth="1"/>
    <col min="7" max="7" width="19" style="1" customWidth="1"/>
    <col min="8" max="8" width="10.7109375" style="174" hidden="1" customWidth="1"/>
    <col min="9" max="9" width="60.7109375" style="1" customWidth="1"/>
    <col min="10" max="10" width="17.7109375" style="1" customWidth="1"/>
    <col min="11" max="11" width="28.42578125" style="1" customWidth="1"/>
    <col min="12" max="12" width="2.28515625" style="1" customWidth="1"/>
    <col min="13" max="13" width="5.140625" style="1" customWidth="1"/>
    <col min="14" max="14" width="11.42578125" style="1" customWidth="1"/>
    <col min="15" max="15" width="6.7109375" style="1" customWidth="1"/>
    <col min="16" max="16" width="0" style="1" hidden="1" customWidth="1"/>
    <col min="17" max="16384" width="11.42578125" style="1" hidden="1"/>
  </cols>
  <sheetData>
    <row r="1" spans="2:16" ht="4.5" customHeight="1" thickBot="1" x14ac:dyDescent="0.3">
      <c r="C1" s="2"/>
      <c r="I1" s="1" t="s">
        <v>0</v>
      </c>
    </row>
    <row r="2" spans="2:16" ht="100.5" customHeight="1" x14ac:dyDescent="0.25">
      <c r="B2" s="175"/>
      <c r="C2" s="176"/>
      <c r="D2" s="177"/>
      <c r="E2" s="178"/>
      <c r="F2" s="177"/>
      <c r="G2" s="177"/>
      <c r="H2" s="178"/>
      <c r="I2" s="177"/>
      <c r="J2" s="177"/>
      <c r="K2" s="177"/>
      <c r="L2" s="179"/>
    </row>
    <row r="3" spans="2:16" ht="27" x14ac:dyDescent="0.25">
      <c r="B3" s="180"/>
      <c r="C3" s="922" t="s">
        <v>965</v>
      </c>
      <c r="D3" s="923"/>
      <c r="E3" s="923"/>
      <c r="F3" s="923"/>
      <c r="G3" s="923"/>
      <c r="H3" s="923"/>
      <c r="I3" s="923"/>
      <c r="J3" s="923"/>
      <c r="K3" s="923"/>
      <c r="L3" s="181"/>
      <c r="M3" s="9"/>
      <c r="N3" s="9"/>
      <c r="O3" s="9"/>
      <c r="P3" s="9"/>
    </row>
    <row r="4" spans="2:16" ht="6" customHeight="1" thickBot="1" x14ac:dyDescent="0.3">
      <c r="B4" s="180"/>
      <c r="C4" s="10"/>
      <c r="D4" s="11"/>
      <c r="E4" s="182"/>
      <c r="F4" s="11"/>
      <c r="G4" s="11"/>
      <c r="H4" s="182"/>
      <c r="I4" s="11"/>
      <c r="J4" s="11"/>
      <c r="K4" s="11"/>
      <c r="L4" s="183"/>
    </row>
    <row r="5" spans="2:16" ht="27.75" customHeight="1" x14ac:dyDescent="0.25">
      <c r="B5" s="180"/>
      <c r="C5" s="924" t="s">
        <v>2</v>
      </c>
      <c r="D5" s="925"/>
      <c r="E5" s="925"/>
      <c r="F5" s="925"/>
      <c r="G5" s="925"/>
      <c r="H5" s="926"/>
      <c r="I5" s="927" t="s">
        <v>3</v>
      </c>
      <c r="J5" s="928"/>
      <c r="K5" s="929"/>
      <c r="L5" s="183"/>
    </row>
    <row r="6" spans="2:16" ht="28.5" customHeight="1" thickBot="1" x14ac:dyDescent="0.3">
      <c r="B6" s="180"/>
      <c r="C6" s="930" t="s">
        <v>1025</v>
      </c>
      <c r="D6" s="931"/>
      <c r="E6" s="931"/>
      <c r="F6" s="931"/>
      <c r="G6" s="931"/>
      <c r="H6" s="932"/>
      <c r="I6" s="933">
        <f>+D10</f>
        <v>73.597999999999999</v>
      </c>
      <c r="J6" s="934"/>
      <c r="K6" s="935"/>
      <c r="L6" s="183"/>
    </row>
    <row r="7" spans="2:16" ht="9.75" customHeight="1" thickBot="1" x14ac:dyDescent="0.3">
      <c r="B7" s="180"/>
      <c r="C7" s="10"/>
      <c r="D7" s="11"/>
      <c r="E7" s="182"/>
      <c r="F7" s="11"/>
      <c r="G7" s="11"/>
      <c r="H7" s="182"/>
      <c r="I7" s="11"/>
      <c r="J7" s="11"/>
      <c r="K7" s="11"/>
      <c r="L7" s="183"/>
    </row>
    <row r="8" spans="2:16" ht="26.1" customHeight="1" x14ac:dyDescent="0.25">
      <c r="B8" s="180"/>
      <c r="C8" s="916" t="s">
        <v>4</v>
      </c>
      <c r="D8" s="897" t="s">
        <v>966</v>
      </c>
      <c r="E8" s="895" t="s">
        <v>967</v>
      </c>
      <c r="F8" s="897" t="s">
        <v>968</v>
      </c>
      <c r="G8" s="897" t="s">
        <v>966</v>
      </c>
      <c r="H8" s="895" t="s">
        <v>967</v>
      </c>
      <c r="I8" s="897" t="s">
        <v>7</v>
      </c>
      <c r="J8" s="904" t="s">
        <v>8</v>
      </c>
      <c r="K8" s="906" t="s">
        <v>9</v>
      </c>
      <c r="L8" s="183"/>
      <c r="M8" s="13"/>
    </row>
    <row r="9" spans="2:16" ht="42.95" customHeight="1" thickBot="1" x14ac:dyDescent="0.3">
      <c r="B9" s="180"/>
      <c r="C9" s="917"/>
      <c r="D9" s="898"/>
      <c r="E9" s="896"/>
      <c r="F9" s="918"/>
      <c r="G9" s="898"/>
      <c r="H9" s="896"/>
      <c r="I9" s="898"/>
      <c r="J9" s="905"/>
      <c r="K9" s="907"/>
      <c r="L9" s="183"/>
      <c r="M9" s="13"/>
    </row>
    <row r="10" spans="2:16" ht="28.5" customHeight="1" x14ac:dyDescent="0.25">
      <c r="B10" s="180"/>
      <c r="C10" s="908" t="s">
        <v>969</v>
      </c>
      <c r="D10" s="910">
        <f>((E10*G10)+(E16*G16)+(E29*G29)+(E34*G34))</f>
        <v>73.597999999999999</v>
      </c>
      <c r="E10" s="913">
        <v>0.3</v>
      </c>
      <c r="F10" s="914" t="s">
        <v>970</v>
      </c>
      <c r="G10" s="915">
        <f>(+(J10*15)+(J11*10)+(J12*15)+(J13*20)+(J14*20)+(J15*20))/100</f>
        <v>100</v>
      </c>
      <c r="H10" s="184" t="s">
        <v>971</v>
      </c>
      <c r="I10" s="185" t="s">
        <v>971</v>
      </c>
      <c r="J10" s="186">
        <v>100</v>
      </c>
      <c r="K10" s="187"/>
      <c r="L10" s="183"/>
      <c r="M10" s="13"/>
      <c r="N10" s="188" t="s">
        <v>14</v>
      </c>
    </row>
    <row r="11" spans="2:16" ht="51" customHeight="1" x14ac:dyDescent="0.25">
      <c r="B11" s="180"/>
      <c r="C11" s="909"/>
      <c r="D11" s="911"/>
      <c r="E11" s="902"/>
      <c r="F11" s="899"/>
      <c r="G11" s="900"/>
      <c r="H11" s="189" t="s">
        <v>972</v>
      </c>
      <c r="I11" s="190" t="s">
        <v>972</v>
      </c>
      <c r="J11" s="191">
        <v>100</v>
      </c>
      <c r="K11" s="192"/>
      <c r="L11" s="183"/>
      <c r="M11" s="13"/>
      <c r="N11" s="188"/>
    </row>
    <row r="12" spans="2:16" ht="28.5" customHeight="1" x14ac:dyDescent="0.25">
      <c r="B12" s="180"/>
      <c r="C12" s="909"/>
      <c r="D12" s="911"/>
      <c r="E12" s="902"/>
      <c r="F12" s="899"/>
      <c r="G12" s="900"/>
      <c r="H12" s="189" t="s">
        <v>973</v>
      </c>
      <c r="I12" s="190" t="s">
        <v>973</v>
      </c>
      <c r="J12" s="191">
        <v>100</v>
      </c>
      <c r="K12" s="192"/>
      <c r="L12" s="183"/>
      <c r="M12" s="13"/>
    </row>
    <row r="13" spans="2:16" ht="66.75" customHeight="1" x14ac:dyDescent="0.25">
      <c r="B13" s="180"/>
      <c r="C13" s="909"/>
      <c r="D13" s="911"/>
      <c r="E13" s="902"/>
      <c r="F13" s="899"/>
      <c r="G13" s="900"/>
      <c r="H13" s="189" t="s">
        <v>974</v>
      </c>
      <c r="I13" s="190" t="s">
        <v>974</v>
      </c>
      <c r="J13" s="191">
        <v>100</v>
      </c>
      <c r="K13" s="192"/>
      <c r="L13" s="183"/>
      <c r="M13" s="13"/>
      <c r="N13" s="188"/>
    </row>
    <row r="14" spans="2:16" ht="34.5" customHeight="1" x14ac:dyDescent="0.25">
      <c r="B14" s="180"/>
      <c r="C14" s="909"/>
      <c r="D14" s="911"/>
      <c r="E14" s="902"/>
      <c r="F14" s="899"/>
      <c r="G14" s="900"/>
      <c r="H14" s="189" t="s">
        <v>975</v>
      </c>
      <c r="I14" s="190" t="s">
        <v>975</v>
      </c>
      <c r="J14" s="191">
        <v>100</v>
      </c>
      <c r="K14" s="192"/>
      <c r="L14" s="183"/>
      <c r="M14" s="13"/>
      <c r="N14" s="188" t="s">
        <v>17</v>
      </c>
    </row>
    <row r="15" spans="2:16" ht="39" customHeight="1" x14ac:dyDescent="0.25">
      <c r="B15" s="180"/>
      <c r="C15" s="909"/>
      <c r="D15" s="911"/>
      <c r="E15" s="903"/>
      <c r="F15" s="899"/>
      <c r="G15" s="900"/>
      <c r="H15" s="189" t="s">
        <v>976</v>
      </c>
      <c r="I15" s="190" t="s">
        <v>976</v>
      </c>
      <c r="J15" s="191">
        <v>100</v>
      </c>
      <c r="K15" s="192"/>
      <c r="L15" s="183"/>
      <c r="M15" s="13"/>
    </row>
    <row r="16" spans="2:16" ht="32.25" customHeight="1" x14ac:dyDescent="0.25">
      <c r="B16" s="180"/>
      <c r="C16" s="909"/>
      <c r="D16" s="911"/>
      <c r="E16" s="901">
        <v>0.6</v>
      </c>
      <c r="F16" s="899" t="s">
        <v>977</v>
      </c>
      <c r="G16" s="900">
        <f>+((J16*10)+(J17*4)+(J18*4)+(J19*8)+(J20*8)+(J21*8)+(J22*8)+(J23*20)+(J24*5)+(J25*5)+(J26*8)+(J27*6)+(J28*6))/100</f>
        <v>61.78</v>
      </c>
      <c r="H16" s="189" t="s">
        <v>978</v>
      </c>
      <c r="I16" s="190" t="s">
        <v>978</v>
      </c>
      <c r="J16" s="191">
        <v>100</v>
      </c>
      <c r="K16" s="192"/>
      <c r="L16" s="183"/>
    </row>
    <row r="17" spans="2:12" ht="62.25" customHeight="1" x14ac:dyDescent="0.25">
      <c r="B17" s="180"/>
      <c r="C17" s="909"/>
      <c r="D17" s="911"/>
      <c r="E17" s="902"/>
      <c r="F17" s="899"/>
      <c r="G17" s="900"/>
      <c r="H17" s="193" t="s">
        <v>979</v>
      </c>
      <c r="I17" s="194" t="s">
        <v>979</v>
      </c>
      <c r="J17" s="191">
        <v>1</v>
      </c>
      <c r="K17" s="195" t="s">
        <v>980</v>
      </c>
      <c r="L17" s="183"/>
    </row>
    <row r="18" spans="2:12" ht="29.25" customHeight="1" x14ac:dyDescent="0.25">
      <c r="B18" s="180"/>
      <c r="C18" s="909"/>
      <c r="D18" s="911"/>
      <c r="E18" s="902"/>
      <c r="F18" s="899"/>
      <c r="G18" s="900"/>
      <c r="H18" s="189" t="s">
        <v>981</v>
      </c>
      <c r="I18" s="190" t="s">
        <v>981</v>
      </c>
      <c r="J18" s="191">
        <v>100</v>
      </c>
      <c r="K18" s="192"/>
      <c r="L18" s="183"/>
    </row>
    <row r="19" spans="2:12" ht="35.25" customHeight="1" x14ac:dyDescent="0.25">
      <c r="B19" s="180"/>
      <c r="C19" s="909"/>
      <c r="D19" s="911"/>
      <c r="E19" s="902"/>
      <c r="F19" s="899"/>
      <c r="G19" s="900"/>
      <c r="H19" s="189" t="s">
        <v>976</v>
      </c>
      <c r="I19" s="190" t="s">
        <v>976</v>
      </c>
      <c r="J19" s="191">
        <v>100</v>
      </c>
      <c r="K19" s="192"/>
      <c r="L19" s="183"/>
    </row>
    <row r="20" spans="2:12" ht="25.5" customHeight="1" x14ac:dyDescent="0.25">
      <c r="B20" s="180"/>
      <c r="C20" s="909"/>
      <c r="D20" s="911"/>
      <c r="E20" s="902"/>
      <c r="F20" s="899"/>
      <c r="G20" s="900"/>
      <c r="H20" s="189" t="s">
        <v>982</v>
      </c>
      <c r="I20" s="190" t="s">
        <v>983</v>
      </c>
      <c r="J20" s="191">
        <v>100</v>
      </c>
      <c r="K20" s="192"/>
      <c r="L20" s="183"/>
    </row>
    <row r="21" spans="2:12" ht="27.75" customHeight="1" x14ac:dyDescent="0.25">
      <c r="B21" s="180"/>
      <c r="C21" s="909"/>
      <c r="D21" s="911"/>
      <c r="E21" s="902"/>
      <c r="F21" s="899"/>
      <c r="G21" s="900"/>
      <c r="H21" s="189" t="s">
        <v>984</v>
      </c>
      <c r="I21" s="190" t="s">
        <v>984</v>
      </c>
      <c r="J21" s="191">
        <v>50</v>
      </c>
      <c r="K21" s="196">
        <v>0.5</v>
      </c>
      <c r="L21" s="183"/>
    </row>
    <row r="22" spans="2:12" ht="37.5" customHeight="1" x14ac:dyDescent="0.25">
      <c r="B22" s="180"/>
      <c r="C22" s="909"/>
      <c r="D22" s="911"/>
      <c r="E22" s="902"/>
      <c r="F22" s="899"/>
      <c r="G22" s="900"/>
      <c r="H22" s="189" t="s">
        <v>985</v>
      </c>
      <c r="I22" s="197" t="s">
        <v>985</v>
      </c>
      <c r="J22" s="198">
        <v>70</v>
      </c>
      <c r="K22" s="199"/>
      <c r="L22" s="183"/>
    </row>
    <row r="23" spans="2:12" ht="53.25" customHeight="1" x14ac:dyDescent="0.25">
      <c r="B23" s="180"/>
      <c r="C23" s="909"/>
      <c r="D23" s="911"/>
      <c r="E23" s="902"/>
      <c r="F23" s="899"/>
      <c r="G23" s="900"/>
      <c r="H23" s="189" t="s">
        <v>986</v>
      </c>
      <c r="I23" s="190" t="s">
        <v>986</v>
      </c>
      <c r="J23" s="191">
        <v>30</v>
      </c>
      <c r="K23" s="195" t="s">
        <v>987</v>
      </c>
      <c r="L23" s="183"/>
    </row>
    <row r="24" spans="2:12" ht="39.75" customHeight="1" x14ac:dyDescent="0.25">
      <c r="B24" s="180"/>
      <c r="C24" s="909"/>
      <c r="D24" s="911"/>
      <c r="E24" s="902"/>
      <c r="F24" s="899"/>
      <c r="G24" s="900"/>
      <c r="H24" s="189" t="s">
        <v>988</v>
      </c>
      <c r="I24" s="190" t="s">
        <v>989</v>
      </c>
      <c r="J24" s="191">
        <v>100</v>
      </c>
      <c r="K24" s="192" t="s">
        <v>990</v>
      </c>
      <c r="L24" s="183"/>
    </row>
    <row r="25" spans="2:12" ht="54" customHeight="1" x14ac:dyDescent="0.25">
      <c r="B25" s="180"/>
      <c r="C25" s="909"/>
      <c r="D25" s="911"/>
      <c r="E25" s="902"/>
      <c r="F25" s="899"/>
      <c r="G25" s="900"/>
      <c r="H25" s="189" t="s">
        <v>991</v>
      </c>
      <c r="I25" s="194" t="s">
        <v>991</v>
      </c>
      <c r="J25" s="200">
        <v>100</v>
      </c>
      <c r="K25" s="201"/>
      <c r="L25" s="183"/>
    </row>
    <row r="26" spans="2:12" ht="39.75" customHeight="1" x14ac:dyDescent="0.25">
      <c r="B26" s="180"/>
      <c r="C26" s="909"/>
      <c r="D26" s="911"/>
      <c r="E26" s="902"/>
      <c r="F26" s="899"/>
      <c r="G26" s="900"/>
      <c r="H26" s="189" t="s">
        <v>992</v>
      </c>
      <c r="I26" s="190" t="s">
        <v>992</v>
      </c>
      <c r="J26" s="191">
        <v>1</v>
      </c>
      <c r="K26" s="195" t="s">
        <v>987</v>
      </c>
      <c r="L26" s="183"/>
    </row>
    <row r="27" spans="2:12" ht="27.75" customHeight="1" x14ac:dyDescent="0.25">
      <c r="B27" s="180"/>
      <c r="C27" s="909"/>
      <c r="D27" s="911"/>
      <c r="E27" s="902"/>
      <c r="F27" s="899"/>
      <c r="G27" s="900"/>
      <c r="H27" s="189" t="s">
        <v>993</v>
      </c>
      <c r="I27" s="190" t="s">
        <v>993</v>
      </c>
      <c r="J27" s="191">
        <v>100</v>
      </c>
      <c r="K27" s="192"/>
      <c r="L27" s="183"/>
    </row>
    <row r="28" spans="2:12" ht="51.75" customHeight="1" x14ac:dyDescent="0.25">
      <c r="B28" s="180"/>
      <c r="C28" s="909"/>
      <c r="D28" s="911"/>
      <c r="E28" s="903"/>
      <c r="F28" s="899"/>
      <c r="G28" s="900"/>
      <c r="H28" s="189" t="s">
        <v>994</v>
      </c>
      <c r="I28" s="190" t="s">
        <v>994</v>
      </c>
      <c r="J28" s="191">
        <v>1</v>
      </c>
      <c r="K28" s="195" t="s">
        <v>987</v>
      </c>
      <c r="L28" s="183"/>
    </row>
    <row r="29" spans="2:12" ht="45" customHeight="1" x14ac:dyDescent="0.25">
      <c r="B29" s="180"/>
      <c r="C29" s="909"/>
      <c r="D29" s="911"/>
      <c r="E29" s="901">
        <v>0.05</v>
      </c>
      <c r="F29" s="899" t="s">
        <v>995</v>
      </c>
      <c r="G29" s="900">
        <f>(J29*20+J30*20+J31*20+J32*20+J33*20)/100</f>
        <v>40.6</v>
      </c>
      <c r="H29" s="189" t="s">
        <v>996</v>
      </c>
      <c r="I29" s="190" t="s">
        <v>996</v>
      </c>
      <c r="J29" s="191">
        <v>1</v>
      </c>
      <c r="K29" s="195" t="s">
        <v>987</v>
      </c>
      <c r="L29" s="183"/>
    </row>
    <row r="30" spans="2:12" ht="28.5" customHeight="1" x14ac:dyDescent="0.25">
      <c r="B30" s="180"/>
      <c r="C30" s="909"/>
      <c r="D30" s="911"/>
      <c r="E30" s="902"/>
      <c r="F30" s="899"/>
      <c r="G30" s="900"/>
      <c r="H30" s="189"/>
      <c r="I30" s="190" t="s">
        <v>997</v>
      </c>
      <c r="J30" s="191">
        <v>1</v>
      </c>
      <c r="K30" s="195" t="s">
        <v>987</v>
      </c>
      <c r="L30" s="183"/>
    </row>
    <row r="31" spans="2:12" ht="54.95" customHeight="1" x14ac:dyDescent="0.25">
      <c r="B31" s="180"/>
      <c r="C31" s="909"/>
      <c r="D31" s="911"/>
      <c r="E31" s="902"/>
      <c r="F31" s="899"/>
      <c r="G31" s="900"/>
      <c r="H31" s="189"/>
      <c r="I31" s="190" t="s">
        <v>998</v>
      </c>
      <c r="J31" s="191">
        <v>1</v>
      </c>
      <c r="K31" s="195" t="s">
        <v>987</v>
      </c>
      <c r="L31" s="183"/>
    </row>
    <row r="32" spans="2:12" ht="51" customHeight="1" thickBot="1" x14ac:dyDescent="0.3">
      <c r="B32" s="202"/>
      <c r="C32" s="909"/>
      <c r="D32" s="911"/>
      <c r="E32" s="902"/>
      <c r="F32" s="899"/>
      <c r="G32" s="900"/>
      <c r="H32" s="189" t="s">
        <v>999</v>
      </c>
      <c r="I32" s="190" t="s">
        <v>1000</v>
      </c>
      <c r="J32" s="191">
        <v>100</v>
      </c>
      <c r="K32" s="195" t="s">
        <v>1001</v>
      </c>
      <c r="L32" s="203"/>
    </row>
    <row r="33" spans="2:12" ht="45.75" customHeight="1" x14ac:dyDescent="0.25">
      <c r="B33" s="180"/>
      <c r="C33" s="909"/>
      <c r="D33" s="911"/>
      <c r="E33" s="903"/>
      <c r="F33" s="899"/>
      <c r="G33" s="900"/>
      <c r="H33" s="189" t="s">
        <v>1002</v>
      </c>
      <c r="I33" s="190" t="s">
        <v>1002</v>
      </c>
      <c r="J33" s="191">
        <v>100</v>
      </c>
      <c r="K33" s="195" t="s">
        <v>1003</v>
      </c>
      <c r="L33" s="183"/>
    </row>
    <row r="34" spans="2:12" ht="33" customHeight="1" x14ac:dyDescent="0.25">
      <c r="B34" s="180"/>
      <c r="C34" s="909"/>
      <c r="D34" s="911"/>
      <c r="E34" s="919">
        <v>0.05</v>
      </c>
      <c r="F34" s="899" t="s">
        <v>1004</v>
      </c>
      <c r="G34" s="900">
        <f>((J34*25)+(J35*25)+(J36*25)+(J37*25))/100</f>
        <v>90</v>
      </c>
      <c r="H34" s="189" t="s">
        <v>1005</v>
      </c>
      <c r="I34" s="190" t="s">
        <v>1006</v>
      </c>
      <c r="J34" s="191">
        <v>60</v>
      </c>
      <c r="K34" s="195"/>
      <c r="L34" s="183"/>
    </row>
    <row r="35" spans="2:12" ht="30.75" customHeight="1" x14ac:dyDescent="0.25">
      <c r="B35" s="180"/>
      <c r="C35" s="909"/>
      <c r="D35" s="911"/>
      <c r="E35" s="920"/>
      <c r="F35" s="899"/>
      <c r="G35" s="900"/>
      <c r="H35" s="189" t="s">
        <v>1007</v>
      </c>
      <c r="I35" s="190" t="s">
        <v>1007</v>
      </c>
      <c r="J35" s="191">
        <v>100</v>
      </c>
      <c r="K35" s="192"/>
      <c r="L35" s="183"/>
    </row>
    <row r="36" spans="2:12" ht="29.25" customHeight="1" x14ac:dyDescent="0.25">
      <c r="B36" s="180"/>
      <c r="C36" s="909"/>
      <c r="D36" s="911"/>
      <c r="E36" s="920"/>
      <c r="F36" s="899"/>
      <c r="G36" s="900"/>
      <c r="H36" s="189" t="s">
        <v>1008</v>
      </c>
      <c r="I36" s="190" t="s">
        <v>1009</v>
      </c>
      <c r="J36" s="191">
        <v>100</v>
      </c>
      <c r="K36" s="192"/>
      <c r="L36" s="183"/>
    </row>
    <row r="37" spans="2:12" ht="54" customHeight="1" x14ac:dyDescent="0.25">
      <c r="B37" s="180"/>
      <c r="C37" s="909"/>
      <c r="D37" s="912"/>
      <c r="E37" s="921"/>
      <c r="F37" s="899"/>
      <c r="G37" s="900"/>
      <c r="H37" s="189" t="s">
        <v>1010</v>
      </c>
      <c r="I37" s="204" t="s">
        <v>1010</v>
      </c>
      <c r="J37" s="205">
        <v>100</v>
      </c>
      <c r="K37" s="206"/>
      <c r="L37" s="183"/>
    </row>
    <row r="38" spans="2:12" ht="7.5" customHeight="1" thickBot="1" x14ac:dyDescent="0.3">
      <c r="B38" s="202"/>
      <c r="C38" s="207"/>
      <c r="D38" s="207"/>
      <c r="E38" s="208"/>
      <c r="F38" s="207"/>
      <c r="G38" s="207"/>
      <c r="H38" s="208"/>
      <c r="I38" s="207"/>
      <c r="J38" s="207"/>
      <c r="K38" s="207"/>
      <c r="L38" s="203"/>
    </row>
    <row r="39" spans="2:12" x14ac:dyDescent="0.25"/>
    <row r="40" spans="2:12" x14ac:dyDescent="0.25"/>
    <row r="41" spans="2:12" hidden="1" x14ac:dyDescent="0.25"/>
    <row r="42" spans="2:12" hidden="1" x14ac:dyDescent="0.25">
      <c r="D42" s="209"/>
    </row>
    <row r="43" spans="2:12" hidden="1" x14ac:dyDescent="0.25"/>
    <row r="44" spans="2:12" hidden="1" x14ac:dyDescent="0.25"/>
    <row r="45" spans="2:12" hidden="1" x14ac:dyDescent="0.25"/>
    <row r="46" spans="2:12" hidden="1" x14ac:dyDescent="0.25"/>
    <row r="47" spans="2:12" hidden="1" x14ac:dyDescent="0.25"/>
    <row r="48" spans="2:12" hidden="1" x14ac:dyDescent="0.25"/>
    <row r="49" spans="9:9" hidden="1" x14ac:dyDescent="0.25">
      <c r="I49" s="11"/>
    </row>
    <row r="50" spans="9:9" hidden="1" x14ac:dyDescent="0.25"/>
    <row r="51" spans="9:9" hidden="1" x14ac:dyDescent="0.25"/>
    <row r="52" spans="9:9" hidden="1" x14ac:dyDescent="0.25"/>
    <row r="53" spans="9:9" hidden="1" x14ac:dyDescent="0.25"/>
    <row r="54" spans="9:9" hidden="1" x14ac:dyDescent="0.25"/>
  </sheetData>
  <protectedRanges>
    <protectedRange sqref="J10:K37" name="Simulado"/>
    <protectedRange sqref="G10:G37" name="Actual_3"/>
  </protectedRanges>
  <mergeCells count="28">
    <mergeCell ref="C3:K3"/>
    <mergeCell ref="C5:H5"/>
    <mergeCell ref="I5:K5"/>
    <mergeCell ref="C6:H6"/>
    <mergeCell ref="I6:K6"/>
    <mergeCell ref="J8:J9"/>
    <mergeCell ref="K8:K9"/>
    <mergeCell ref="C10:C37"/>
    <mergeCell ref="D10:D37"/>
    <mergeCell ref="E10:E15"/>
    <mergeCell ref="F10:F15"/>
    <mergeCell ref="G10:G15"/>
    <mergeCell ref="E16:E28"/>
    <mergeCell ref="C8:C9"/>
    <mergeCell ref="D8:D9"/>
    <mergeCell ref="E8:E9"/>
    <mergeCell ref="F8:F9"/>
    <mergeCell ref="G8:G9"/>
    <mergeCell ref="E34:E37"/>
    <mergeCell ref="F34:F37"/>
    <mergeCell ref="G34:G37"/>
    <mergeCell ref="H8:H9"/>
    <mergeCell ref="I8:I9"/>
    <mergeCell ref="F16:F28"/>
    <mergeCell ref="G16:G28"/>
    <mergeCell ref="E29:E33"/>
    <mergeCell ref="F29:F33"/>
    <mergeCell ref="G29:G33"/>
  </mergeCells>
  <conditionalFormatting sqref="J10:J24 J27 J32:J33 J35:J37">
    <cfRule type="cellIs" dxfId="789" priority="41" operator="between">
      <formula>81</formula>
      <formula>100</formula>
    </cfRule>
    <cfRule type="cellIs" dxfId="788" priority="42" operator="between">
      <formula>61</formula>
      <formula>80</formula>
    </cfRule>
    <cfRule type="cellIs" dxfId="787" priority="43" operator="between">
      <formula>41</formula>
      <formula>60</formula>
    </cfRule>
    <cfRule type="cellIs" dxfId="786" priority="44" operator="between">
      <formula>21</formula>
      <formula>40</formula>
    </cfRule>
    <cfRule type="cellIs" dxfId="785" priority="45" operator="between">
      <formula>1</formula>
      <formula>20</formula>
    </cfRule>
  </conditionalFormatting>
  <conditionalFormatting sqref="I6:K6">
    <cfRule type="cellIs" dxfId="784" priority="36" operator="between">
      <formula>80.5</formula>
      <formula>100</formula>
    </cfRule>
    <cfRule type="cellIs" dxfId="783" priority="37" operator="between">
      <formula>60.5</formula>
      <formula>80.4</formula>
    </cfRule>
    <cfRule type="cellIs" dxfId="782" priority="38" operator="between">
      <formula>40.5</formula>
      <formula>60.4</formula>
    </cfRule>
    <cfRule type="cellIs" dxfId="781" priority="39" operator="between">
      <formula>20.5</formula>
      <formula>40.4</formula>
    </cfRule>
    <cfRule type="cellIs" dxfId="780" priority="40" operator="between">
      <formula>0.1</formula>
      <formula>20.4</formula>
    </cfRule>
  </conditionalFormatting>
  <conditionalFormatting sqref="G10:G16 G29:G37">
    <cfRule type="cellIs" dxfId="779" priority="26" operator="between">
      <formula>81</formula>
      <formula>100</formula>
    </cfRule>
    <cfRule type="cellIs" dxfId="778" priority="27" operator="between">
      <formula>61</formula>
      <formula>80</formula>
    </cfRule>
    <cfRule type="cellIs" dxfId="777" priority="28" operator="between">
      <formula>41</formula>
      <formula>60</formula>
    </cfRule>
    <cfRule type="cellIs" dxfId="776" priority="29" operator="between">
      <formula>21</formula>
      <formula>40</formula>
    </cfRule>
    <cfRule type="cellIs" dxfId="775" priority="30" operator="between">
      <formula>1</formula>
      <formula>20</formula>
    </cfRule>
  </conditionalFormatting>
  <conditionalFormatting sqref="D10">
    <cfRule type="cellIs" dxfId="774" priority="31" operator="between">
      <formula>80.5</formula>
      <formula>100</formula>
    </cfRule>
    <cfRule type="cellIs" dxfId="773" priority="32" operator="between">
      <formula>60.4</formula>
      <formula>80.5</formula>
    </cfRule>
    <cfRule type="cellIs" dxfId="772" priority="33" operator="between">
      <formula>40.4</formula>
      <formula>60.5</formula>
    </cfRule>
    <cfRule type="cellIs" dxfId="771" priority="34" operator="between">
      <formula>20.5</formula>
      <formula>40.4</formula>
    </cfRule>
    <cfRule type="cellIs" dxfId="770" priority="35" operator="between">
      <formula>0.1</formula>
      <formula>20.4</formula>
    </cfRule>
  </conditionalFormatting>
  <conditionalFormatting sqref="J25">
    <cfRule type="cellIs" dxfId="769" priority="21" operator="between">
      <formula>81</formula>
      <formula>100</formula>
    </cfRule>
    <cfRule type="cellIs" dxfId="768" priority="22" operator="between">
      <formula>61</formula>
      <formula>80</formula>
    </cfRule>
    <cfRule type="cellIs" dxfId="767" priority="23" operator="between">
      <formula>41</formula>
      <formula>60</formula>
    </cfRule>
    <cfRule type="cellIs" dxfId="766" priority="24" operator="between">
      <formula>21</formula>
      <formula>40</formula>
    </cfRule>
    <cfRule type="cellIs" dxfId="765" priority="25" operator="between">
      <formula>1</formula>
      <formula>20</formula>
    </cfRule>
  </conditionalFormatting>
  <conditionalFormatting sqref="J26">
    <cfRule type="cellIs" dxfId="764" priority="16" operator="between">
      <formula>81</formula>
      <formula>100</formula>
    </cfRule>
    <cfRule type="cellIs" dxfId="763" priority="17" operator="between">
      <formula>61</formula>
      <formula>80</formula>
    </cfRule>
    <cfRule type="cellIs" dxfId="762" priority="18" operator="between">
      <formula>41</formula>
      <formula>60</formula>
    </cfRule>
    <cfRule type="cellIs" dxfId="761" priority="19" operator="between">
      <formula>21</formula>
      <formula>40</formula>
    </cfRule>
    <cfRule type="cellIs" dxfId="760" priority="20" operator="between">
      <formula>1</formula>
      <formula>20</formula>
    </cfRule>
  </conditionalFormatting>
  <conditionalFormatting sqref="J28">
    <cfRule type="cellIs" dxfId="759" priority="11" operator="between">
      <formula>81</formula>
      <formula>100</formula>
    </cfRule>
    <cfRule type="cellIs" dxfId="758" priority="12" operator="between">
      <formula>61</formula>
      <formula>80</formula>
    </cfRule>
    <cfRule type="cellIs" dxfId="757" priority="13" operator="between">
      <formula>41</formula>
      <formula>60</formula>
    </cfRule>
    <cfRule type="cellIs" dxfId="756" priority="14" operator="between">
      <formula>21</formula>
      <formula>40</formula>
    </cfRule>
    <cfRule type="cellIs" dxfId="755" priority="15" operator="between">
      <formula>1</formula>
      <formula>20</formula>
    </cfRule>
  </conditionalFormatting>
  <conditionalFormatting sqref="J29:J31">
    <cfRule type="cellIs" dxfId="754" priority="6" operator="between">
      <formula>81</formula>
      <formula>100</formula>
    </cfRule>
    <cfRule type="cellIs" dxfId="753" priority="7" operator="between">
      <formula>61</formula>
      <formula>80</formula>
    </cfRule>
    <cfRule type="cellIs" dxfId="752" priority="8" operator="between">
      <formula>41</formula>
      <formula>60</formula>
    </cfRule>
    <cfRule type="cellIs" dxfId="751" priority="9" operator="between">
      <formula>21</formula>
      <formula>40</formula>
    </cfRule>
    <cfRule type="cellIs" dxfId="750" priority="10" operator="between">
      <formula>1</formula>
      <formula>20</formula>
    </cfRule>
  </conditionalFormatting>
  <conditionalFormatting sqref="J34">
    <cfRule type="cellIs" dxfId="749" priority="1" operator="between">
      <formula>81</formula>
      <formula>100</formula>
    </cfRule>
    <cfRule type="cellIs" dxfId="748" priority="2" operator="between">
      <formula>61</formula>
      <formula>80</formula>
    </cfRule>
    <cfRule type="cellIs" dxfId="747" priority="3" operator="between">
      <formula>41</formula>
      <formula>60</formula>
    </cfRule>
    <cfRule type="cellIs" dxfId="746" priority="4" operator="between">
      <formula>21</formula>
      <formula>40</formula>
    </cfRule>
    <cfRule type="cellIs" dxfId="745" priority="5" operator="between">
      <formula>1</formula>
      <formula>20</formula>
    </cfRule>
  </conditionalFormatting>
  <dataValidations count="5">
    <dataValidation type="whole" allowBlank="1" showInputMessage="1" showErrorMessage="1" error="ERROR. NO DEBE DILIGENCIAR ESTA CELDA" sqref="I6:K6">
      <formula1>800000000000</formula1>
      <formula2>900000000000</formula2>
    </dataValidation>
    <dataValidation type="whole" allowBlank="1" showInputMessage="1" showErrorMessage="1" error="ERROR. NO DEBE DILIGENCIAR ESTA CELDA" sqref="D10:D37">
      <formula1>10000000</formula1>
      <formula2>100000000000000</formula2>
    </dataValidation>
    <dataValidation type="whole" allowBlank="1" showInputMessage="1" showErrorMessage="1" error="ERROR. ESTA CELDA NO DEBE SER DILIGENCIADA_x000a__x000a_" sqref="G10:G37">
      <formula1>900000</formula1>
      <formula2>100000000</formula2>
    </dataValidation>
    <dataValidation type="whole" allowBlank="1" showInputMessage="1" showErrorMessage="1" error="ERROR. DATO NO PERMITIDO" sqref="J10:J37">
      <formula1>0</formula1>
      <formula2>100</formula2>
    </dataValidation>
    <dataValidation type="whole" operator="equal" allowBlank="1" showInputMessage="1" showErrorMessage="1" errorTitle="ATENCIÓN!" error="No se pueden modificar datos aquí" sqref="C5 L3:P3">
      <formula1>578457854578547000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topLeftCell="F13" zoomScale="80" zoomScaleNormal="80" workbookViewId="0">
      <selection activeCell="E8" sqref="E8:E9"/>
    </sheetView>
  </sheetViews>
  <sheetFormatPr baseColWidth="10" defaultColWidth="0" defaultRowHeight="14.25" customHeight="1" zeroHeight="1" x14ac:dyDescent="0.25"/>
  <cols>
    <col min="1" max="2" width="1.42578125" style="1" customWidth="1"/>
    <col min="3" max="3" width="23.7109375" style="1" customWidth="1"/>
    <col min="4" max="4" width="21.28515625" style="1" customWidth="1"/>
    <col min="5" max="5" width="28.42578125" style="1" customWidth="1"/>
    <col min="6" max="6" width="20.7109375" style="1" customWidth="1"/>
    <col min="7" max="7" width="49.5703125" style="1" customWidth="1"/>
    <col min="8" max="8" width="14.85546875" style="1" customWidth="1"/>
    <col min="9" max="9" width="52" style="217" customWidth="1"/>
    <col min="10" max="10" width="1.140625" style="1" customWidth="1"/>
    <col min="11" max="11" width="2.42578125" style="1" customWidth="1"/>
    <col min="12" max="12" width="11.42578125" style="1" customWidth="1"/>
    <col min="13" max="13" width="6.42578125" style="1" hidden="1" customWidth="1"/>
    <col min="14" max="17" width="0" style="1" hidden="1" customWidth="1"/>
    <col min="18" max="16384" width="11.42578125" style="1" hidden="1"/>
  </cols>
  <sheetData>
    <row r="1" spans="2:14" ht="6" customHeight="1" thickBot="1" x14ac:dyDescent="0.3">
      <c r="C1" s="2"/>
      <c r="G1" s="1" t="s">
        <v>0</v>
      </c>
    </row>
    <row r="2" spans="2:14" ht="91.5" customHeight="1" x14ac:dyDescent="0.25">
      <c r="B2" s="3"/>
      <c r="C2" s="4"/>
      <c r="D2" s="5"/>
      <c r="E2" s="5"/>
      <c r="F2" s="5"/>
      <c r="G2" s="5"/>
      <c r="H2" s="5"/>
      <c r="I2" s="218"/>
      <c r="J2" s="6"/>
    </row>
    <row r="3" spans="2:14" ht="33" customHeight="1" x14ac:dyDescent="0.25">
      <c r="B3" s="7"/>
      <c r="C3" s="922" t="s">
        <v>1026</v>
      </c>
      <c r="D3" s="923"/>
      <c r="E3" s="923"/>
      <c r="F3" s="923"/>
      <c r="G3" s="923"/>
      <c r="H3" s="923"/>
      <c r="I3" s="923"/>
      <c r="J3" s="8"/>
      <c r="K3" s="9"/>
      <c r="L3" s="9"/>
      <c r="M3" s="9"/>
      <c r="N3" s="9"/>
    </row>
    <row r="4" spans="2:14" ht="9" customHeight="1" thickBot="1" x14ac:dyDescent="0.3">
      <c r="B4" s="7"/>
      <c r="C4" s="10"/>
      <c r="D4" s="11"/>
      <c r="E4" s="11"/>
      <c r="F4" s="11"/>
      <c r="G4" s="11"/>
      <c r="H4" s="11"/>
      <c r="I4" s="219"/>
      <c r="J4" s="12"/>
    </row>
    <row r="5" spans="2:14" ht="27.75" customHeight="1" x14ac:dyDescent="0.25">
      <c r="B5" s="7"/>
      <c r="C5" s="924" t="s">
        <v>2</v>
      </c>
      <c r="D5" s="925"/>
      <c r="E5" s="925"/>
      <c r="F5" s="925"/>
      <c r="G5" s="927" t="s">
        <v>3</v>
      </c>
      <c r="H5" s="928"/>
      <c r="I5" s="929"/>
      <c r="J5" s="12"/>
    </row>
    <row r="6" spans="2:14" ht="28.5" customHeight="1" thickBot="1" x14ac:dyDescent="0.3">
      <c r="B6" s="7"/>
      <c r="C6" s="930" t="s">
        <v>1025</v>
      </c>
      <c r="D6" s="931"/>
      <c r="E6" s="931"/>
      <c r="F6" s="931"/>
      <c r="G6" s="992">
        <f>((D10+D22+D33+D69)/4)</f>
        <v>74.692752100840337</v>
      </c>
      <c r="H6" s="993"/>
      <c r="I6" s="994"/>
      <c r="J6" s="12"/>
    </row>
    <row r="7" spans="2:14" ht="15" customHeight="1" thickBot="1" x14ac:dyDescent="0.3">
      <c r="B7" s="7"/>
      <c r="C7" s="10"/>
      <c r="D7" s="11"/>
      <c r="E7" s="11"/>
      <c r="F7" s="11"/>
      <c r="G7" s="11"/>
      <c r="H7" s="11"/>
      <c r="I7" s="219"/>
      <c r="J7" s="12"/>
    </row>
    <row r="8" spans="2:14" ht="26.25" customHeight="1" x14ac:dyDescent="0.25">
      <c r="B8" s="7"/>
      <c r="C8" s="989" t="s">
        <v>4</v>
      </c>
      <c r="D8" s="982" t="s">
        <v>5</v>
      </c>
      <c r="E8" s="982" t="s">
        <v>6</v>
      </c>
      <c r="F8" s="982" t="s">
        <v>5</v>
      </c>
      <c r="G8" s="982" t="s">
        <v>7</v>
      </c>
      <c r="H8" s="982" t="s">
        <v>8</v>
      </c>
      <c r="I8" s="984" t="s">
        <v>1027</v>
      </c>
      <c r="J8" s="12"/>
      <c r="K8" s="13"/>
    </row>
    <row r="9" spans="2:14" ht="17.45" customHeight="1" thickBot="1" x14ac:dyDescent="0.3">
      <c r="B9" s="7"/>
      <c r="C9" s="990"/>
      <c r="D9" s="983"/>
      <c r="E9" s="991"/>
      <c r="F9" s="983"/>
      <c r="G9" s="983"/>
      <c r="H9" s="983"/>
      <c r="I9" s="985"/>
      <c r="J9" s="12"/>
      <c r="K9" s="13"/>
    </row>
    <row r="10" spans="2:14" ht="408.95" customHeight="1" x14ac:dyDescent="0.25">
      <c r="B10" s="7"/>
      <c r="C10" s="954" t="s">
        <v>1028</v>
      </c>
      <c r="D10" s="956">
        <f>(((F10+F16+F17)/3)+F18)/2</f>
        <v>96.901960784313729</v>
      </c>
      <c r="E10" s="986" t="s">
        <v>1029</v>
      </c>
      <c r="F10" s="965">
        <f>(H10+H11+H13+H14+H15)/5</f>
        <v>95.411764705882348</v>
      </c>
      <c r="G10" s="220" t="s">
        <v>1030</v>
      </c>
      <c r="H10" s="221">
        <f>(33/34)*100</f>
        <v>97.058823529411768</v>
      </c>
      <c r="I10" s="222" t="s">
        <v>1031</v>
      </c>
      <c r="J10" s="12"/>
      <c r="K10" s="13"/>
    </row>
    <row r="11" spans="2:14" ht="349.5" customHeight="1" x14ac:dyDescent="0.25">
      <c r="B11" s="7"/>
      <c r="C11" s="955"/>
      <c r="D11" s="957"/>
      <c r="E11" s="972"/>
      <c r="F11" s="966"/>
      <c r="G11" s="223" t="s">
        <v>1032</v>
      </c>
      <c r="H11" s="942">
        <v>80</v>
      </c>
      <c r="I11" s="944" t="s">
        <v>1033</v>
      </c>
      <c r="J11" s="12"/>
      <c r="K11" s="13"/>
      <c r="L11" s="188" t="s">
        <v>14</v>
      </c>
    </row>
    <row r="12" spans="2:14" ht="397.5" customHeight="1" x14ac:dyDescent="0.25">
      <c r="B12" s="7"/>
      <c r="C12" s="955"/>
      <c r="D12" s="957"/>
      <c r="E12" s="972"/>
      <c r="F12" s="966"/>
      <c r="G12" s="223" t="s">
        <v>1034</v>
      </c>
      <c r="H12" s="942"/>
      <c r="I12" s="944"/>
      <c r="J12" s="12"/>
      <c r="K12" s="13"/>
      <c r="L12" s="224" t="s">
        <v>17</v>
      </c>
    </row>
    <row r="13" spans="2:14" ht="337.5" customHeight="1" x14ac:dyDescent="0.25">
      <c r="B13" s="7"/>
      <c r="C13" s="955"/>
      <c r="D13" s="957"/>
      <c r="E13" s="972"/>
      <c r="F13" s="966"/>
      <c r="G13" s="225" t="s">
        <v>1035</v>
      </c>
      <c r="H13" s="226">
        <v>100</v>
      </c>
      <c r="I13" s="227" t="s">
        <v>1036</v>
      </c>
      <c r="J13" s="12"/>
      <c r="K13" s="13"/>
    </row>
    <row r="14" spans="2:14" ht="218.45" customHeight="1" x14ac:dyDescent="0.25">
      <c r="B14" s="7"/>
      <c r="C14" s="955"/>
      <c r="D14" s="957"/>
      <c r="E14" s="972"/>
      <c r="F14" s="966"/>
      <c r="G14" s="228" t="s">
        <v>1037</v>
      </c>
      <c r="H14" s="226">
        <v>100</v>
      </c>
      <c r="I14" s="227" t="s">
        <v>1038</v>
      </c>
      <c r="J14" s="12"/>
      <c r="K14" s="13"/>
      <c r="L14" s="188"/>
    </row>
    <row r="15" spans="2:14" ht="139.5" customHeight="1" x14ac:dyDescent="0.25">
      <c r="B15" s="7"/>
      <c r="C15" s="955"/>
      <c r="D15" s="957"/>
      <c r="E15" s="973"/>
      <c r="F15" s="967"/>
      <c r="G15" s="229" t="s">
        <v>1039</v>
      </c>
      <c r="H15" s="230">
        <v>100</v>
      </c>
      <c r="I15" s="231" t="s">
        <v>1040</v>
      </c>
      <c r="J15" s="12"/>
      <c r="K15" s="13"/>
      <c r="L15" s="188"/>
    </row>
    <row r="16" spans="2:14" ht="161.44999999999999" customHeight="1" x14ac:dyDescent="0.25">
      <c r="B16" s="7"/>
      <c r="C16" s="955"/>
      <c r="D16" s="957"/>
      <c r="E16" s="232" t="s">
        <v>1041</v>
      </c>
      <c r="F16" s="233">
        <f>H16</f>
        <v>100</v>
      </c>
      <c r="G16" s="234" t="s">
        <v>1042</v>
      </c>
      <c r="H16" s="235">
        <v>100</v>
      </c>
      <c r="I16" s="236" t="s">
        <v>1043</v>
      </c>
      <c r="J16" s="12"/>
      <c r="K16" s="13"/>
      <c r="L16" s="188"/>
    </row>
    <row r="17" spans="2:13" ht="246.75" customHeight="1" x14ac:dyDescent="0.25">
      <c r="B17" s="7"/>
      <c r="C17" s="955"/>
      <c r="D17" s="957"/>
      <c r="E17" s="232" t="s">
        <v>1044</v>
      </c>
      <c r="F17" s="233">
        <f>H17</f>
        <v>86</v>
      </c>
      <c r="G17" s="237" t="s">
        <v>1045</v>
      </c>
      <c r="H17" s="235">
        <v>86</v>
      </c>
      <c r="I17" s="236" t="s">
        <v>1046</v>
      </c>
      <c r="J17" s="12"/>
      <c r="K17" s="13"/>
      <c r="L17" s="188"/>
      <c r="M17" s="1">
        <f>L17</f>
        <v>0</v>
      </c>
    </row>
    <row r="18" spans="2:13" ht="142.5" customHeight="1" x14ac:dyDescent="0.25">
      <c r="B18" s="7"/>
      <c r="C18" s="955"/>
      <c r="D18" s="957"/>
      <c r="E18" s="987" t="s">
        <v>1047</v>
      </c>
      <c r="F18" s="968">
        <f>(H18+H19+H20+H21)/4</f>
        <v>100</v>
      </c>
      <c r="G18" s="238" t="s">
        <v>1048</v>
      </c>
      <c r="H18" s="239">
        <v>100</v>
      </c>
      <c r="I18" s="240" t="s">
        <v>1049</v>
      </c>
      <c r="J18" s="12"/>
      <c r="K18" s="13"/>
      <c r="L18" s="188"/>
    </row>
    <row r="19" spans="2:13" ht="131.25" customHeight="1" x14ac:dyDescent="0.25">
      <c r="B19" s="7"/>
      <c r="C19" s="955"/>
      <c r="D19" s="957"/>
      <c r="E19" s="972"/>
      <c r="F19" s="966"/>
      <c r="G19" s="241" t="s">
        <v>1050</v>
      </c>
      <c r="H19" s="226">
        <v>100</v>
      </c>
      <c r="I19" s="227" t="s">
        <v>1051</v>
      </c>
      <c r="J19" s="12"/>
      <c r="K19" s="13"/>
    </row>
    <row r="20" spans="2:13" ht="156.75" customHeight="1" x14ac:dyDescent="0.25">
      <c r="B20" s="7"/>
      <c r="C20" s="955"/>
      <c r="D20" s="957"/>
      <c r="E20" s="972"/>
      <c r="F20" s="966"/>
      <c r="G20" s="241" t="s">
        <v>1052</v>
      </c>
      <c r="H20" s="226">
        <v>100</v>
      </c>
      <c r="I20" s="227" t="s">
        <v>1053</v>
      </c>
      <c r="J20" s="12"/>
      <c r="K20" s="13"/>
    </row>
    <row r="21" spans="2:13" ht="204" customHeight="1" thickBot="1" x14ac:dyDescent="0.3">
      <c r="B21" s="7"/>
      <c r="C21" s="961"/>
      <c r="D21" s="970"/>
      <c r="E21" s="988"/>
      <c r="F21" s="981"/>
      <c r="G21" s="242" t="s">
        <v>1054</v>
      </c>
      <c r="H21" s="243">
        <v>100</v>
      </c>
      <c r="I21" s="244" t="s">
        <v>1055</v>
      </c>
      <c r="J21" s="12"/>
      <c r="K21" s="13"/>
    </row>
    <row r="22" spans="2:13" ht="409.5" customHeight="1" x14ac:dyDescent="0.25">
      <c r="B22" s="7"/>
      <c r="C22" s="960" t="s">
        <v>1056</v>
      </c>
      <c r="D22" s="969">
        <f>(((F22+F26+F29)/3)+F31)/2</f>
        <v>58.333333333333336</v>
      </c>
      <c r="E22" s="971" t="s">
        <v>1057</v>
      </c>
      <c r="F22" s="974">
        <f>(H22+H23+H24+H25)/4</f>
        <v>100</v>
      </c>
      <c r="G22" s="245" t="s">
        <v>1058</v>
      </c>
      <c r="H22" s="246">
        <v>100</v>
      </c>
      <c r="I22" s="247" t="s">
        <v>1059</v>
      </c>
      <c r="J22" s="12"/>
    </row>
    <row r="23" spans="2:13" ht="409.5" x14ac:dyDescent="0.25">
      <c r="B23" s="7"/>
      <c r="C23" s="955"/>
      <c r="D23" s="957"/>
      <c r="E23" s="972"/>
      <c r="F23" s="966"/>
      <c r="G23" s="248" t="s">
        <v>1060</v>
      </c>
      <c r="H23" s="226">
        <v>100</v>
      </c>
      <c r="I23" s="227" t="s">
        <v>1061</v>
      </c>
      <c r="J23" s="12"/>
    </row>
    <row r="24" spans="2:13" ht="409.5" x14ac:dyDescent="0.25">
      <c r="B24" s="7"/>
      <c r="C24" s="955"/>
      <c r="D24" s="957"/>
      <c r="E24" s="972"/>
      <c r="F24" s="966"/>
      <c r="G24" s="248" t="s">
        <v>1062</v>
      </c>
      <c r="H24" s="226">
        <v>100</v>
      </c>
      <c r="I24" s="227" t="s">
        <v>1063</v>
      </c>
      <c r="J24" s="12"/>
    </row>
    <row r="25" spans="2:13" ht="369" customHeight="1" x14ac:dyDescent="0.25">
      <c r="B25" s="7"/>
      <c r="C25" s="955"/>
      <c r="D25" s="957"/>
      <c r="E25" s="973"/>
      <c r="F25" s="967"/>
      <c r="G25" s="249" t="s">
        <v>1064</v>
      </c>
      <c r="H25" s="230">
        <v>100</v>
      </c>
      <c r="I25" s="231" t="s">
        <v>1065</v>
      </c>
      <c r="J25" s="12"/>
    </row>
    <row r="26" spans="2:13" ht="52.5" customHeight="1" x14ac:dyDescent="0.25">
      <c r="B26" s="7"/>
      <c r="C26" s="955"/>
      <c r="D26" s="957"/>
      <c r="E26" s="975" t="s">
        <v>1066</v>
      </c>
      <c r="F26" s="978">
        <f>(H27+H26+H28)/3</f>
        <v>100</v>
      </c>
      <c r="G26" s="250" t="s">
        <v>1067</v>
      </c>
      <c r="H26" s="239">
        <v>100</v>
      </c>
      <c r="I26" s="240" t="s">
        <v>1068</v>
      </c>
      <c r="J26" s="12"/>
    </row>
    <row r="27" spans="2:13" ht="96" customHeight="1" x14ac:dyDescent="0.25">
      <c r="B27" s="7"/>
      <c r="C27" s="955"/>
      <c r="D27" s="957"/>
      <c r="E27" s="976"/>
      <c r="F27" s="979"/>
      <c r="G27" s="251" t="s">
        <v>1069</v>
      </c>
      <c r="H27" s="226">
        <v>100</v>
      </c>
      <c r="I27" s="227" t="s">
        <v>1070</v>
      </c>
      <c r="J27" s="12"/>
    </row>
    <row r="28" spans="2:13" ht="48.6" customHeight="1" x14ac:dyDescent="0.25">
      <c r="B28" s="7"/>
      <c r="C28" s="955"/>
      <c r="D28" s="957"/>
      <c r="E28" s="977"/>
      <c r="F28" s="980"/>
      <c r="G28" s="252" t="s">
        <v>1071</v>
      </c>
      <c r="H28" s="230">
        <v>100</v>
      </c>
      <c r="I28" s="231" t="s">
        <v>1072</v>
      </c>
      <c r="J28" s="12"/>
    </row>
    <row r="29" spans="2:13" ht="344.25" x14ac:dyDescent="0.25">
      <c r="B29" s="7"/>
      <c r="C29" s="955"/>
      <c r="D29" s="957"/>
      <c r="E29" s="940" t="s">
        <v>1073</v>
      </c>
      <c r="F29" s="968">
        <f>(H29+H30)/2</f>
        <v>15</v>
      </c>
      <c r="G29" s="253" t="s">
        <v>1074</v>
      </c>
      <c r="H29" s="239">
        <v>0</v>
      </c>
      <c r="I29" s="240" t="s">
        <v>1075</v>
      </c>
      <c r="J29" s="12"/>
    </row>
    <row r="30" spans="2:13" ht="257.25" customHeight="1" x14ac:dyDescent="0.25">
      <c r="B30" s="7"/>
      <c r="C30" s="955"/>
      <c r="D30" s="957"/>
      <c r="E30" s="940"/>
      <c r="F30" s="967"/>
      <c r="G30" s="254" t="s">
        <v>1076</v>
      </c>
      <c r="H30" s="230">
        <v>30</v>
      </c>
      <c r="I30" s="231" t="s">
        <v>1077</v>
      </c>
      <c r="J30" s="12"/>
    </row>
    <row r="31" spans="2:13" ht="242.25" x14ac:dyDescent="0.25">
      <c r="B31" s="7"/>
      <c r="C31" s="955"/>
      <c r="D31" s="957"/>
      <c r="E31" s="940" t="s">
        <v>1078</v>
      </c>
      <c r="F31" s="968">
        <f>(H31+H32)/2</f>
        <v>45</v>
      </c>
      <c r="G31" s="255" t="s">
        <v>1079</v>
      </c>
      <c r="H31" s="239">
        <v>60</v>
      </c>
      <c r="I31" s="240" t="s">
        <v>1080</v>
      </c>
      <c r="J31" s="12"/>
    </row>
    <row r="32" spans="2:13" ht="409.6" thickBot="1" x14ac:dyDescent="0.3">
      <c r="B32" s="7"/>
      <c r="C32" s="961"/>
      <c r="D32" s="970"/>
      <c r="E32" s="952"/>
      <c r="F32" s="981"/>
      <c r="G32" s="256" t="s">
        <v>1081</v>
      </c>
      <c r="H32" s="243">
        <v>30</v>
      </c>
      <c r="I32" s="244" t="s">
        <v>1082</v>
      </c>
      <c r="J32" s="12"/>
    </row>
    <row r="33" spans="2:10" ht="198.95" customHeight="1" x14ac:dyDescent="0.25">
      <c r="B33" s="7"/>
      <c r="C33" s="960" t="s">
        <v>1083</v>
      </c>
      <c r="D33" s="962">
        <f>(((F33+F38+F42+F46+F52+F58+F59)/7)+F63)/2</f>
        <v>89.452380952380963</v>
      </c>
      <c r="E33" s="958" t="s">
        <v>1084</v>
      </c>
      <c r="F33" s="965">
        <f>(H33+H34+H35+H36+H37)/5</f>
        <v>100</v>
      </c>
      <c r="G33" s="257" t="s">
        <v>1085</v>
      </c>
      <c r="H33" s="221">
        <v>100</v>
      </c>
      <c r="I33" s="222" t="s">
        <v>1086</v>
      </c>
      <c r="J33" s="12"/>
    </row>
    <row r="34" spans="2:10" ht="204" x14ac:dyDescent="0.25">
      <c r="B34" s="7"/>
      <c r="C34" s="955"/>
      <c r="D34" s="963"/>
      <c r="E34" s="940"/>
      <c r="F34" s="966"/>
      <c r="G34" s="241" t="s">
        <v>1087</v>
      </c>
      <c r="H34" s="226">
        <v>100</v>
      </c>
      <c r="I34" s="227" t="s">
        <v>1088</v>
      </c>
      <c r="J34" s="12"/>
    </row>
    <row r="35" spans="2:10" ht="267.75" x14ac:dyDescent="0.25">
      <c r="B35" s="7"/>
      <c r="C35" s="955"/>
      <c r="D35" s="963"/>
      <c r="E35" s="940"/>
      <c r="F35" s="966"/>
      <c r="G35" s="241" t="s">
        <v>1089</v>
      </c>
      <c r="H35" s="226">
        <v>100</v>
      </c>
      <c r="I35" s="227" t="s">
        <v>1090</v>
      </c>
      <c r="J35" s="12"/>
    </row>
    <row r="36" spans="2:10" ht="195.6" customHeight="1" x14ac:dyDescent="0.25">
      <c r="B36" s="7"/>
      <c r="C36" s="955"/>
      <c r="D36" s="963"/>
      <c r="E36" s="940"/>
      <c r="F36" s="966"/>
      <c r="G36" s="241" t="s">
        <v>1091</v>
      </c>
      <c r="H36" s="226">
        <v>100</v>
      </c>
      <c r="I36" s="227" t="s">
        <v>1092</v>
      </c>
      <c r="J36" s="12"/>
    </row>
    <row r="37" spans="2:10" ht="382.5" x14ac:dyDescent="0.25">
      <c r="B37" s="7"/>
      <c r="C37" s="955"/>
      <c r="D37" s="963"/>
      <c r="E37" s="940"/>
      <c r="F37" s="967"/>
      <c r="G37" s="229" t="s">
        <v>1093</v>
      </c>
      <c r="H37" s="230">
        <v>100</v>
      </c>
      <c r="I37" s="231" t="s">
        <v>1094</v>
      </c>
      <c r="J37" s="12"/>
    </row>
    <row r="38" spans="2:10" ht="229.5" customHeight="1" x14ac:dyDescent="0.25">
      <c r="B38" s="7"/>
      <c r="C38" s="955"/>
      <c r="D38" s="963"/>
      <c r="E38" s="940" t="s">
        <v>1095</v>
      </c>
      <c r="F38" s="968">
        <f>(H38+H39+H40+H41)/4</f>
        <v>95.75</v>
      </c>
      <c r="G38" s="238" t="s">
        <v>1096</v>
      </c>
      <c r="H38" s="239">
        <v>83</v>
      </c>
      <c r="I38" s="240" t="s">
        <v>1097</v>
      </c>
      <c r="J38" s="12"/>
    </row>
    <row r="39" spans="2:10" ht="318.75" x14ac:dyDescent="0.25">
      <c r="B39" s="7"/>
      <c r="C39" s="955"/>
      <c r="D39" s="963"/>
      <c r="E39" s="940"/>
      <c r="F39" s="966"/>
      <c r="G39" s="241" t="s">
        <v>1098</v>
      </c>
      <c r="H39" s="226">
        <v>100</v>
      </c>
      <c r="I39" s="227" t="s">
        <v>1099</v>
      </c>
      <c r="J39" s="12"/>
    </row>
    <row r="40" spans="2:10" ht="204" x14ac:dyDescent="0.25">
      <c r="B40" s="7"/>
      <c r="C40" s="955"/>
      <c r="D40" s="963"/>
      <c r="E40" s="940"/>
      <c r="F40" s="966"/>
      <c r="G40" s="241" t="s">
        <v>1100</v>
      </c>
      <c r="H40" s="226">
        <v>100</v>
      </c>
      <c r="I40" s="227" t="s">
        <v>1101</v>
      </c>
      <c r="J40" s="12"/>
    </row>
    <row r="41" spans="2:10" ht="107.1" customHeight="1" x14ac:dyDescent="0.25">
      <c r="B41" s="7"/>
      <c r="C41" s="955"/>
      <c r="D41" s="963"/>
      <c r="E41" s="940"/>
      <c r="F41" s="967"/>
      <c r="G41" s="229" t="s">
        <v>1102</v>
      </c>
      <c r="H41" s="230">
        <v>100</v>
      </c>
      <c r="I41" s="231" t="s">
        <v>1103</v>
      </c>
      <c r="J41" s="12"/>
    </row>
    <row r="42" spans="2:10" ht="409.5" x14ac:dyDescent="0.25">
      <c r="B42" s="7"/>
      <c r="C42" s="955"/>
      <c r="D42" s="963"/>
      <c r="E42" s="940" t="s">
        <v>1104</v>
      </c>
      <c r="F42" s="968">
        <f>(H42+H43+H44+H45)/4</f>
        <v>81.25</v>
      </c>
      <c r="G42" s="238" t="s">
        <v>1105</v>
      </c>
      <c r="H42" s="239">
        <v>100</v>
      </c>
      <c r="I42" s="240" t="s">
        <v>1106</v>
      </c>
      <c r="J42" s="12"/>
    </row>
    <row r="43" spans="2:10" ht="221.1" customHeight="1" x14ac:dyDescent="0.25">
      <c r="B43" s="7"/>
      <c r="C43" s="955"/>
      <c r="D43" s="963"/>
      <c r="E43" s="940"/>
      <c r="F43" s="966"/>
      <c r="G43" s="241" t="s">
        <v>1107</v>
      </c>
      <c r="H43" s="226">
        <v>75</v>
      </c>
      <c r="I43" s="227" t="s">
        <v>1108</v>
      </c>
      <c r="J43" s="12"/>
    </row>
    <row r="44" spans="2:10" ht="66.75" customHeight="1" x14ac:dyDescent="0.25">
      <c r="B44" s="7"/>
      <c r="C44" s="955"/>
      <c r="D44" s="963"/>
      <c r="E44" s="940"/>
      <c r="F44" s="966"/>
      <c r="G44" s="241" t="s">
        <v>1109</v>
      </c>
      <c r="H44" s="226">
        <v>100</v>
      </c>
      <c r="I44" s="227" t="s">
        <v>1110</v>
      </c>
      <c r="J44" s="12"/>
    </row>
    <row r="45" spans="2:10" ht="146.1" customHeight="1" x14ac:dyDescent="0.25">
      <c r="B45" s="7"/>
      <c r="C45" s="955"/>
      <c r="D45" s="963"/>
      <c r="E45" s="940"/>
      <c r="F45" s="967"/>
      <c r="G45" s="229" t="s">
        <v>1111</v>
      </c>
      <c r="H45" s="230">
        <v>50</v>
      </c>
      <c r="I45" s="231" t="s">
        <v>1112</v>
      </c>
      <c r="J45" s="12"/>
    </row>
    <row r="46" spans="2:10" ht="185.25" customHeight="1" x14ac:dyDescent="0.25">
      <c r="B46" s="7"/>
      <c r="C46" s="955"/>
      <c r="D46" s="963"/>
      <c r="E46" s="940" t="s">
        <v>1113</v>
      </c>
      <c r="F46" s="968">
        <f>(H46+H47+H48+H49+H50+H51)/6</f>
        <v>90.166666666666671</v>
      </c>
      <c r="G46" s="238" t="s">
        <v>1114</v>
      </c>
      <c r="H46" s="239">
        <v>100</v>
      </c>
      <c r="I46" s="240" t="s">
        <v>1115</v>
      </c>
      <c r="J46" s="12"/>
    </row>
    <row r="47" spans="2:10" ht="331.5" x14ac:dyDescent="0.25">
      <c r="B47" s="7"/>
      <c r="C47" s="955"/>
      <c r="D47" s="963"/>
      <c r="E47" s="940"/>
      <c r="F47" s="966"/>
      <c r="G47" s="258" t="s">
        <v>1116</v>
      </c>
      <c r="H47" s="226">
        <v>75</v>
      </c>
      <c r="I47" s="227" t="s">
        <v>1117</v>
      </c>
      <c r="J47" s="12"/>
    </row>
    <row r="48" spans="2:10" ht="140.25" x14ac:dyDescent="0.25">
      <c r="B48" s="7"/>
      <c r="C48" s="955"/>
      <c r="D48" s="963"/>
      <c r="E48" s="940"/>
      <c r="F48" s="966"/>
      <c r="G48" s="241" t="s">
        <v>1118</v>
      </c>
      <c r="H48" s="226">
        <v>100</v>
      </c>
      <c r="I48" s="227" t="s">
        <v>1119</v>
      </c>
      <c r="J48" s="12"/>
    </row>
    <row r="49" spans="2:10" ht="293.25" x14ac:dyDescent="0.25">
      <c r="B49" s="7"/>
      <c r="C49" s="955"/>
      <c r="D49" s="963"/>
      <c r="E49" s="940"/>
      <c r="F49" s="966"/>
      <c r="G49" s="258" t="s">
        <v>1120</v>
      </c>
      <c r="H49" s="226">
        <v>100</v>
      </c>
      <c r="I49" s="227" t="s">
        <v>1121</v>
      </c>
      <c r="J49" s="12"/>
    </row>
    <row r="50" spans="2:10" ht="159" customHeight="1" x14ac:dyDescent="0.25">
      <c r="B50" s="7"/>
      <c r="C50" s="955"/>
      <c r="D50" s="963"/>
      <c r="E50" s="940"/>
      <c r="F50" s="966"/>
      <c r="G50" s="258" t="s">
        <v>1122</v>
      </c>
      <c r="H50" s="226">
        <v>66</v>
      </c>
      <c r="I50" s="227" t="s">
        <v>1123</v>
      </c>
      <c r="J50" s="12"/>
    </row>
    <row r="51" spans="2:10" ht="211.5" customHeight="1" x14ac:dyDescent="0.25">
      <c r="B51" s="7"/>
      <c r="C51" s="955"/>
      <c r="D51" s="963"/>
      <c r="E51" s="940"/>
      <c r="F51" s="967"/>
      <c r="G51" s="229" t="s">
        <v>1124</v>
      </c>
      <c r="H51" s="230">
        <v>100</v>
      </c>
      <c r="I51" s="231" t="s">
        <v>1125</v>
      </c>
      <c r="J51" s="12"/>
    </row>
    <row r="52" spans="2:10" ht="318.75" x14ac:dyDescent="0.25">
      <c r="B52" s="7"/>
      <c r="C52" s="955"/>
      <c r="D52" s="963"/>
      <c r="E52" s="940" t="s">
        <v>1126</v>
      </c>
      <c r="F52" s="941">
        <f>(H52+H53+H54+H55+H56+H57)/6</f>
        <v>80.5</v>
      </c>
      <c r="G52" s="238" t="s">
        <v>1127</v>
      </c>
      <c r="H52" s="239">
        <v>50</v>
      </c>
      <c r="I52" s="240" t="s">
        <v>1128</v>
      </c>
      <c r="J52" s="12"/>
    </row>
    <row r="53" spans="2:10" ht="89.25" x14ac:dyDescent="0.25">
      <c r="B53" s="7"/>
      <c r="C53" s="955"/>
      <c r="D53" s="963"/>
      <c r="E53" s="940"/>
      <c r="F53" s="941"/>
      <c r="G53" s="241" t="s">
        <v>1129</v>
      </c>
      <c r="H53" s="226">
        <v>100</v>
      </c>
      <c r="I53" s="227" t="s">
        <v>1130</v>
      </c>
      <c r="J53" s="12"/>
    </row>
    <row r="54" spans="2:10" ht="100.5" customHeight="1" x14ac:dyDescent="0.25">
      <c r="B54" s="7"/>
      <c r="C54" s="955"/>
      <c r="D54" s="963"/>
      <c r="E54" s="940"/>
      <c r="F54" s="941"/>
      <c r="G54" s="259" t="s">
        <v>1131</v>
      </c>
      <c r="H54" s="226">
        <v>100</v>
      </c>
      <c r="I54" s="227" t="s">
        <v>1132</v>
      </c>
      <c r="J54" s="12"/>
    </row>
    <row r="55" spans="2:10" ht="353.45" customHeight="1" x14ac:dyDescent="0.25">
      <c r="B55" s="7"/>
      <c r="C55" s="955"/>
      <c r="D55" s="963"/>
      <c r="E55" s="940"/>
      <c r="F55" s="941"/>
      <c r="G55" s="241" t="s">
        <v>1133</v>
      </c>
      <c r="H55" s="226">
        <v>100</v>
      </c>
      <c r="I55" s="227" t="s">
        <v>1134</v>
      </c>
      <c r="J55" s="12"/>
    </row>
    <row r="56" spans="2:10" ht="242.25" x14ac:dyDescent="0.25">
      <c r="B56" s="7"/>
      <c r="C56" s="955"/>
      <c r="D56" s="963"/>
      <c r="E56" s="940"/>
      <c r="F56" s="941"/>
      <c r="G56" s="241" t="s">
        <v>1135</v>
      </c>
      <c r="H56" s="226">
        <f>4/4*100</f>
        <v>100</v>
      </c>
      <c r="I56" s="227" t="s">
        <v>1136</v>
      </c>
      <c r="J56" s="12"/>
    </row>
    <row r="57" spans="2:10" ht="255" x14ac:dyDescent="0.25">
      <c r="B57" s="7"/>
      <c r="C57" s="955"/>
      <c r="D57" s="963"/>
      <c r="E57" s="940"/>
      <c r="F57" s="941"/>
      <c r="G57" s="260" t="s">
        <v>1137</v>
      </c>
      <c r="H57" s="230">
        <v>33</v>
      </c>
      <c r="I57" s="231" t="s">
        <v>1138</v>
      </c>
      <c r="J57" s="12"/>
    </row>
    <row r="58" spans="2:10" ht="203.1" customHeight="1" x14ac:dyDescent="0.25">
      <c r="B58" s="7"/>
      <c r="C58" s="955"/>
      <c r="D58" s="963"/>
      <c r="E58" s="232" t="s">
        <v>1139</v>
      </c>
      <c r="F58" s="233">
        <f>H58</f>
        <v>83</v>
      </c>
      <c r="G58" s="234" t="s">
        <v>1140</v>
      </c>
      <c r="H58" s="235">
        <v>83</v>
      </c>
      <c r="I58" s="236" t="s">
        <v>1141</v>
      </c>
      <c r="J58" s="12"/>
    </row>
    <row r="59" spans="2:10" ht="51" x14ac:dyDescent="0.25">
      <c r="B59" s="7"/>
      <c r="C59" s="955"/>
      <c r="D59" s="963"/>
      <c r="E59" s="940" t="s">
        <v>1142</v>
      </c>
      <c r="F59" s="941">
        <f>(H59+H60+H61)/3</f>
        <v>91.666666666666671</v>
      </c>
      <c r="G59" s="238" t="s">
        <v>1143</v>
      </c>
      <c r="H59" s="239">
        <v>100</v>
      </c>
      <c r="I59" s="240" t="s">
        <v>1144</v>
      </c>
      <c r="J59" s="12"/>
    </row>
    <row r="60" spans="2:10" ht="114.75" x14ac:dyDescent="0.25">
      <c r="B60" s="7"/>
      <c r="C60" s="955"/>
      <c r="D60" s="963"/>
      <c r="E60" s="940"/>
      <c r="F60" s="941"/>
      <c r="G60" s="241" t="s">
        <v>1145</v>
      </c>
      <c r="H60" s="226">
        <v>100</v>
      </c>
      <c r="I60" s="227" t="s">
        <v>1146</v>
      </c>
      <c r="J60" s="12"/>
    </row>
    <row r="61" spans="2:10" ht="141" customHeight="1" x14ac:dyDescent="0.25">
      <c r="B61" s="7"/>
      <c r="C61" s="955"/>
      <c r="D61" s="963"/>
      <c r="E61" s="940"/>
      <c r="F61" s="941"/>
      <c r="G61" s="241" t="s">
        <v>1147</v>
      </c>
      <c r="H61" s="942">
        <v>75</v>
      </c>
      <c r="I61" s="944" t="s">
        <v>1148</v>
      </c>
      <c r="J61" s="12"/>
    </row>
    <row r="62" spans="2:10" ht="60.95" customHeight="1" x14ac:dyDescent="0.25">
      <c r="B62" s="7"/>
      <c r="C62" s="955"/>
      <c r="D62" s="963"/>
      <c r="E62" s="940"/>
      <c r="F62" s="941"/>
      <c r="G62" s="229" t="s">
        <v>1149</v>
      </c>
      <c r="H62" s="943"/>
      <c r="I62" s="945"/>
      <c r="J62" s="12"/>
    </row>
    <row r="63" spans="2:10" ht="76.5" x14ac:dyDescent="0.25">
      <c r="B63" s="7"/>
      <c r="C63" s="955"/>
      <c r="D63" s="963"/>
      <c r="E63" s="940" t="s">
        <v>1150</v>
      </c>
      <c r="F63" s="941">
        <f>(H63+H64+H65+H66+H67+H68)/6</f>
        <v>90</v>
      </c>
      <c r="G63" s="238" t="s">
        <v>1151</v>
      </c>
      <c r="H63" s="239">
        <v>100</v>
      </c>
      <c r="I63" s="240" t="s">
        <v>1152</v>
      </c>
      <c r="J63" s="12"/>
    </row>
    <row r="64" spans="2:10" ht="89.25" x14ac:dyDescent="0.25">
      <c r="B64" s="7"/>
      <c r="C64" s="955"/>
      <c r="D64" s="963"/>
      <c r="E64" s="940"/>
      <c r="F64" s="941"/>
      <c r="G64" s="241" t="s">
        <v>1153</v>
      </c>
      <c r="H64" s="226">
        <v>40</v>
      </c>
      <c r="I64" s="227" t="s">
        <v>1154</v>
      </c>
      <c r="J64" s="12"/>
    </row>
    <row r="65" spans="2:10" ht="89.25" x14ac:dyDescent="0.25">
      <c r="B65" s="7"/>
      <c r="C65" s="955"/>
      <c r="D65" s="963"/>
      <c r="E65" s="940"/>
      <c r="F65" s="941"/>
      <c r="G65" s="241" t="s">
        <v>1155</v>
      </c>
      <c r="H65" s="226">
        <v>100</v>
      </c>
      <c r="I65" s="227" t="s">
        <v>1156</v>
      </c>
      <c r="J65" s="12"/>
    </row>
    <row r="66" spans="2:10" ht="63" customHeight="1" x14ac:dyDescent="0.25">
      <c r="B66" s="7"/>
      <c r="C66" s="955"/>
      <c r="D66" s="963"/>
      <c r="E66" s="940"/>
      <c r="F66" s="941"/>
      <c r="G66" s="241" t="s">
        <v>1157</v>
      </c>
      <c r="H66" s="226">
        <v>100</v>
      </c>
      <c r="I66" s="227" t="s">
        <v>1158</v>
      </c>
      <c r="J66" s="12"/>
    </row>
    <row r="67" spans="2:10" ht="89.25" x14ac:dyDescent="0.25">
      <c r="B67" s="7"/>
      <c r="C67" s="955"/>
      <c r="D67" s="963"/>
      <c r="E67" s="940"/>
      <c r="F67" s="941"/>
      <c r="G67" s="241" t="s">
        <v>1159</v>
      </c>
      <c r="H67" s="226">
        <v>100</v>
      </c>
      <c r="I67" s="227" t="s">
        <v>1160</v>
      </c>
      <c r="J67" s="12"/>
    </row>
    <row r="68" spans="2:10" ht="77.25" thickBot="1" x14ac:dyDescent="0.3">
      <c r="B68" s="7"/>
      <c r="C68" s="961"/>
      <c r="D68" s="964"/>
      <c r="E68" s="952"/>
      <c r="F68" s="953"/>
      <c r="G68" s="261" t="s">
        <v>1161</v>
      </c>
      <c r="H68" s="243">
        <v>100</v>
      </c>
      <c r="I68" s="244" t="s">
        <v>1162</v>
      </c>
      <c r="J68" s="12"/>
    </row>
    <row r="69" spans="2:10" ht="242.25" x14ac:dyDescent="0.25">
      <c r="B69" s="7"/>
      <c r="C69" s="954" t="s">
        <v>1163</v>
      </c>
      <c r="D69" s="956">
        <f>(((F69+F80+F83)/3)+F90)/2</f>
        <v>54.083333333333329</v>
      </c>
      <c r="E69" s="958" t="s">
        <v>1164</v>
      </c>
      <c r="F69" s="959">
        <f>(H69+H70+H72+H73+H75+H78)/6</f>
        <v>94.333333333333329</v>
      </c>
      <c r="G69" s="262" t="s">
        <v>1165</v>
      </c>
      <c r="H69" s="246">
        <v>100</v>
      </c>
      <c r="I69" s="247" t="s">
        <v>1166</v>
      </c>
      <c r="J69" s="12"/>
    </row>
    <row r="70" spans="2:10" ht="114.75" x14ac:dyDescent="0.25">
      <c r="B70" s="7"/>
      <c r="C70" s="955"/>
      <c r="D70" s="957"/>
      <c r="E70" s="940"/>
      <c r="F70" s="941"/>
      <c r="G70" s="241" t="s">
        <v>1167</v>
      </c>
      <c r="H70" s="942">
        <v>100</v>
      </c>
      <c r="I70" s="944" t="s">
        <v>1168</v>
      </c>
      <c r="J70" s="12"/>
    </row>
    <row r="71" spans="2:10" ht="156.6" customHeight="1" x14ac:dyDescent="0.25">
      <c r="B71" s="7"/>
      <c r="C71" s="955"/>
      <c r="D71" s="957"/>
      <c r="E71" s="940"/>
      <c r="F71" s="941"/>
      <c r="G71" s="241" t="s">
        <v>1169</v>
      </c>
      <c r="H71" s="942"/>
      <c r="I71" s="944"/>
      <c r="J71" s="12"/>
    </row>
    <row r="72" spans="2:10" ht="188.45" customHeight="1" x14ac:dyDescent="0.25">
      <c r="B72" s="7"/>
      <c r="C72" s="955"/>
      <c r="D72" s="957"/>
      <c r="E72" s="940"/>
      <c r="F72" s="941"/>
      <c r="G72" s="241" t="s">
        <v>1170</v>
      </c>
      <c r="H72" s="226">
        <v>100</v>
      </c>
      <c r="I72" s="227" t="s">
        <v>1171</v>
      </c>
      <c r="J72" s="12"/>
    </row>
    <row r="73" spans="2:10" ht="195" customHeight="1" x14ac:dyDescent="0.25">
      <c r="B73" s="7"/>
      <c r="C73" s="955"/>
      <c r="D73" s="957"/>
      <c r="E73" s="940"/>
      <c r="F73" s="941"/>
      <c r="G73" s="241" t="s">
        <v>1172</v>
      </c>
      <c r="H73" s="942">
        <v>100</v>
      </c>
      <c r="I73" s="944" t="s">
        <v>1173</v>
      </c>
      <c r="J73" s="12"/>
    </row>
    <row r="74" spans="2:10" ht="192.95" customHeight="1" x14ac:dyDescent="0.25">
      <c r="B74" s="7"/>
      <c r="C74" s="955"/>
      <c r="D74" s="957"/>
      <c r="E74" s="940"/>
      <c r="F74" s="941"/>
      <c r="G74" s="241" t="s">
        <v>1174</v>
      </c>
      <c r="H74" s="942"/>
      <c r="I74" s="944"/>
      <c r="J74" s="12"/>
    </row>
    <row r="75" spans="2:10" ht="181.5" customHeight="1" x14ac:dyDescent="0.25">
      <c r="B75" s="7"/>
      <c r="C75" s="955"/>
      <c r="D75" s="957"/>
      <c r="E75" s="940"/>
      <c r="F75" s="941"/>
      <c r="G75" s="241" t="s">
        <v>1175</v>
      </c>
      <c r="H75" s="942">
        <v>66</v>
      </c>
      <c r="I75" s="944" t="s">
        <v>1176</v>
      </c>
      <c r="J75" s="12"/>
    </row>
    <row r="76" spans="2:10" ht="132.94999999999999" customHeight="1" x14ac:dyDescent="0.25">
      <c r="B76" s="7"/>
      <c r="C76" s="955"/>
      <c r="D76" s="957"/>
      <c r="E76" s="940"/>
      <c r="F76" s="941"/>
      <c r="G76" s="241" t="s">
        <v>1177</v>
      </c>
      <c r="H76" s="942"/>
      <c r="I76" s="944"/>
      <c r="J76" s="12"/>
    </row>
    <row r="77" spans="2:10" ht="129.94999999999999" customHeight="1" x14ac:dyDescent="0.25">
      <c r="B77" s="7"/>
      <c r="C77" s="955"/>
      <c r="D77" s="957"/>
      <c r="E77" s="940"/>
      <c r="F77" s="941"/>
      <c r="G77" s="241" t="s">
        <v>1178</v>
      </c>
      <c r="H77" s="942"/>
      <c r="I77" s="944"/>
      <c r="J77" s="12"/>
    </row>
    <row r="78" spans="2:10" ht="123" customHeight="1" x14ac:dyDescent="0.25">
      <c r="B78" s="7"/>
      <c r="C78" s="955"/>
      <c r="D78" s="957"/>
      <c r="E78" s="940"/>
      <c r="F78" s="941"/>
      <c r="G78" s="258" t="s">
        <v>1179</v>
      </c>
      <c r="H78" s="942">
        <v>100</v>
      </c>
      <c r="I78" s="944" t="s">
        <v>1180</v>
      </c>
      <c r="J78" s="12"/>
    </row>
    <row r="79" spans="2:10" ht="148.5" customHeight="1" x14ac:dyDescent="0.25">
      <c r="B79" s="7"/>
      <c r="C79" s="955"/>
      <c r="D79" s="957"/>
      <c r="E79" s="940"/>
      <c r="F79" s="941"/>
      <c r="G79" s="263" t="s">
        <v>1181</v>
      </c>
      <c r="H79" s="943"/>
      <c r="I79" s="945"/>
      <c r="J79" s="12"/>
    </row>
    <row r="80" spans="2:10" ht="186.75" customHeight="1" x14ac:dyDescent="0.25">
      <c r="B80" s="7"/>
      <c r="C80" s="955"/>
      <c r="D80" s="957"/>
      <c r="E80" s="940" t="s">
        <v>1182</v>
      </c>
      <c r="F80" s="941">
        <f>(H80+H81+H82)/3</f>
        <v>88.666666666666671</v>
      </c>
      <c r="G80" s="238" t="s">
        <v>1183</v>
      </c>
      <c r="H80" s="239">
        <v>100</v>
      </c>
      <c r="I80" s="240" t="s">
        <v>1184</v>
      </c>
      <c r="J80" s="12"/>
    </row>
    <row r="81" spans="2:10" ht="311.45" customHeight="1" x14ac:dyDescent="0.25">
      <c r="B81" s="7"/>
      <c r="C81" s="955"/>
      <c r="D81" s="957"/>
      <c r="E81" s="940"/>
      <c r="F81" s="941"/>
      <c r="G81" s="258" t="s">
        <v>1185</v>
      </c>
      <c r="H81" s="226">
        <v>66</v>
      </c>
      <c r="I81" s="227" t="s">
        <v>1186</v>
      </c>
      <c r="J81" s="12"/>
    </row>
    <row r="82" spans="2:10" ht="201" customHeight="1" x14ac:dyDescent="0.25">
      <c r="B82" s="7"/>
      <c r="C82" s="955"/>
      <c r="D82" s="957"/>
      <c r="E82" s="940"/>
      <c r="F82" s="941"/>
      <c r="G82" s="231" t="s">
        <v>1187</v>
      </c>
      <c r="H82" s="230">
        <v>100</v>
      </c>
      <c r="I82" s="231" t="s">
        <v>1188</v>
      </c>
      <c r="J82" s="12"/>
    </row>
    <row r="83" spans="2:10" ht="84" customHeight="1" x14ac:dyDescent="0.25">
      <c r="B83" s="7"/>
      <c r="C83" s="955"/>
      <c r="D83" s="957"/>
      <c r="E83" s="940" t="s">
        <v>1189</v>
      </c>
      <c r="F83" s="941">
        <f>(H83+H87)/2</f>
        <v>41.5</v>
      </c>
      <c r="G83" s="946" t="s">
        <v>1190</v>
      </c>
      <c r="H83" s="948">
        <v>50</v>
      </c>
      <c r="I83" s="949" t="s">
        <v>1191</v>
      </c>
      <c r="J83" s="12"/>
    </row>
    <row r="84" spans="2:10" ht="72" customHeight="1" x14ac:dyDescent="0.25">
      <c r="B84" s="7"/>
      <c r="C84" s="955"/>
      <c r="D84" s="957"/>
      <c r="E84" s="940"/>
      <c r="F84" s="941"/>
      <c r="G84" s="947"/>
      <c r="H84" s="936"/>
      <c r="I84" s="938"/>
      <c r="J84" s="12"/>
    </row>
    <row r="85" spans="2:10" ht="69.95" customHeight="1" x14ac:dyDescent="0.25">
      <c r="B85" s="7"/>
      <c r="C85" s="955"/>
      <c r="D85" s="957"/>
      <c r="E85" s="940"/>
      <c r="F85" s="941"/>
      <c r="G85" s="947"/>
      <c r="H85" s="936"/>
      <c r="I85" s="938"/>
      <c r="J85" s="12"/>
    </row>
    <row r="86" spans="2:10" ht="95.45" customHeight="1" x14ac:dyDescent="0.25">
      <c r="B86" s="7"/>
      <c r="C86" s="955"/>
      <c r="D86" s="957"/>
      <c r="E86" s="940"/>
      <c r="F86" s="941"/>
      <c r="G86" s="947"/>
      <c r="H86" s="936"/>
      <c r="I86" s="938"/>
      <c r="J86" s="12"/>
    </row>
    <row r="87" spans="2:10" ht="164.1" customHeight="1" x14ac:dyDescent="0.25">
      <c r="B87" s="7"/>
      <c r="C87" s="955"/>
      <c r="D87" s="957"/>
      <c r="E87" s="940"/>
      <c r="F87" s="941"/>
      <c r="G87" s="950" t="s">
        <v>1192</v>
      </c>
      <c r="H87" s="936">
        <v>33</v>
      </c>
      <c r="I87" s="938" t="s">
        <v>1193</v>
      </c>
      <c r="J87" s="12"/>
    </row>
    <row r="88" spans="2:10" ht="61.5" customHeight="1" x14ac:dyDescent="0.25">
      <c r="B88" s="7"/>
      <c r="C88" s="955"/>
      <c r="D88" s="957"/>
      <c r="E88" s="940"/>
      <c r="F88" s="941"/>
      <c r="G88" s="950"/>
      <c r="H88" s="936"/>
      <c r="I88" s="938"/>
      <c r="J88" s="12"/>
    </row>
    <row r="89" spans="2:10" ht="104.45" customHeight="1" x14ac:dyDescent="0.25">
      <c r="B89" s="7"/>
      <c r="C89" s="955"/>
      <c r="D89" s="957"/>
      <c r="E89" s="940"/>
      <c r="F89" s="941"/>
      <c r="G89" s="951"/>
      <c r="H89" s="937"/>
      <c r="I89" s="939"/>
      <c r="J89" s="12"/>
    </row>
    <row r="90" spans="2:10" ht="191.25" x14ac:dyDescent="0.25">
      <c r="B90" s="7"/>
      <c r="C90" s="955"/>
      <c r="D90" s="957"/>
      <c r="E90" s="940" t="s">
        <v>1194</v>
      </c>
      <c r="F90" s="941">
        <f>(H90+H91+H92)/3</f>
        <v>33.333333333333336</v>
      </c>
      <c r="G90" s="264" t="s">
        <v>1195</v>
      </c>
      <c r="H90" s="265">
        <v>100</v>
      </c>
      <c r="I90" s="266" t="s">
        <v>1196</v>
      </c>
      <c r="J90" s="12"/>
    </row>
    <row r="91" spans="2:10" ht="130.5" customHeight="1" x14ac:dyDescent="0.25">
      <c r="B91" s="7"/>
      <c r="C91" s="955"/>
      <c r="D91" s="957"/>
      <c r="E91" s="940"/>
      <c r="F91" s="941"/>
      <c r="G91" s="267" t="s">
        <v>1197</v>
      </c>
      <c r="H91" s="268">
        <v>0</v>
      </c>
      <c r="I91" s="269" t="s">
        <v>1198</v>
      </c>
      <c r="J91" s="12"/>
    </row>
    <row r="92" spans="2:10" ht="191.25" x14ac:dyDescent="0.25">
      <c r="B92" s="7"/>
      <c r="C92" s="955"/>
      <c r="D92" s="957"/>
      <c r="E92" s="940"/>
      <c r="F92" s="941"/>
      <c r="G92" s="270" t="s">
        <v>1199</v>
      </c>
      <c r="H92" s="271">
        <v>0</v>
      </c>
      <c r="I92" s="272" t="s">
        <v>1200</v>
      </c>
      <c r="J92" s="12"/>
    </row>
    <row r="93" spans="2:10" ht="9.75" customHeight="1" thickBot="1" x14ac:dyDescent="0.3">
      <c r="B93" s="50"/>
      <c r="C93" s="51"/>
      <c r="D93" s="51"/>
      <c r="E93" s="51"/>
      <c r="F93" s="51"/>
      <c r="G93" s="273"/>
      <c r="H93" s="51"/>
      <c r="I93" s="274"/>
      <c r="J93" s="53"/>
    </row>
    <row r="94" spans="2:10" hidden="1" x14ac:dyDescent="0.25">
      <c r="F94" s="209"/>
    </row>
    <row r="95" spans="2:10" hidden="1" x14ac:dyDescent="0.25"/>
    <row r="96" spans="2:10" hidden="1" x14ac:dyDescent="0.25"/>
    <row r="97" spans="4:4" hidden="1" x14ac:dyDescent="0.25"/>
    <row r="98" spans="4:4" hidden="1" x14ac:dyDescent="0.25"/>
    <row r="99" spans="4:4" hidden="1" x14ac:dyDescent="0.25"/>
    <row r="100" spans="4:4" hidden="1" x14ac:dyDescent="0.25"/>
    <row r="101" spans="4:4" hidden="1" x14ac:dyDescent="0.25"/>
    <row r="102" spans="4:4" hidden="1" x14ac:dyDescent="0.25">
      <c r="D102" s="209"/>
    </row>
    <row r="103" spans="4:4" x14ac:dyDescent="0.25"/>
    <row r="104" spans="4:4" x14ac:dyDescent="0.25"/>
    <row r="105" spans="4:4" x14ac:dyDescent="0.25"/>
    <row r="106" spans="4:4" x14ac:dyDescent="0.25"/>
    <row r="107" spans="4:4" x14ac:dyDescent="0.25"/>
    <row r="108" spans="4:4" x14ac:dyDescent="0.25"/>
    <row r="109" spans="4:4" x14ac:dyDescent="0.25"/>
    <row r="110" spans="4:4" x14ac:dyDescent="0.25"/>
    <row r="111" spans="4:4" x14ac:dyDescent="0.25"/>
    <row r="112" spans="4: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protectedRanges>
    <protectedRange sqref="H74 H75:I92 H11:I73" name="Simulado"/>
    <protectedRange sqref="F10 F69:F92 F12:F26 F28:F67" name="Actual"/>
  </protectedRanges>
  <mergeCells count="72">
    <mergeCell ref="C3:I3"/>
    <mergeCell ref="C5:F5"/>
    <mergeCell ref="G5:I5"/>
    <mergeCell ref="C6:F6"/>
    <mergeCell ref="G6:I6"/>
    <mergeCell ref="H8:H9"/>
    <mergeCell ref="I8:I9"/>
    <mergeCell ref="C10:C21"/>
    <mergeCell ref="D10:D21"/>
    <mergeCell ref="E10:E15"/>
    <mergeCell ref="F10:F15"/>
    <mergeCell ref="H11:H12"/>
    <mergeCell ref="I11:I12"/>
    <mergeCell ref="E18:E21"/>
    <mergeCell ref="F18:F21"/>
    <mergeCell ref="C8:C9"/>
    <mergeCell ref="D8:D9"/>
    <mergeCell ref="E8:E9"/>
    <mergeCell ref="F8:F9"/>
    <mergeCell ref="G8:G9"/>
    <mergeCell ref="C22:C32"/>
    <mergeCell ref="D22:D32"/>
    <mergeCell ref="E22:E25"/>
    <mergeCell ref="F22:F25"/>
    <mergeCell ref="E26:E28"/>
    <mergeCell ref="F26:F28"/>
    <mergeCell ref="E29:E30"/>
    <mergeCell ref="F29:F30"/>
    <mergeCell ref="E31:E32"/>
    <mergeCell ref="F31:F32"/>
    <mergeCell ref="I61:I62"/>
    <mergeCell ref="C33:C68"/>
    <mergeCell ref="D33:D68"/>
    <mergeCell ref="E33:E37"/>
    <mergeCell ref="F33:F37"/>
    <mergeCell ref="E38:E41"/>
    <mergeCell ref="F38:F41"/>
    <mergeCell ref="E42:E45"/>
    <mergeCell ref="F42:F45"/>
    <mergeCell ref="E46:E51"/>
    <mergeCell ref="F46:F51"/>
    <mergeCell ref="E52:E57"/>
    <mergeCell ref="F52:F57"/>
    <mergeCell ref="E59:E62"/>
    <mergeCell ref="F59:F62"/>
    <mergeCell ref="H61:H62"/>
    <mergeCell ref="E63:E68"/>
    <mergeCell ref="F63:F68"/>
    <mergeCell ref="C69:C92"/>
    <mergeCell ref="D69:D92"/>
    <mergeCell ref="E69:E79"/>
    <mergeCell ref="F69:F79"/>
    <mergeCell ref="H70:H71"/>
    <mergeCell ref="I70:I71"/>
    <mergeCell ref="H73:H74"/>
    <mergeCell ref="I73:I74"/>
    <mergeCell ref="H75:H77"/>
    <mergeCell ref="I75:I77"/>
    <mergeCell ref="H87:H89"/>
    <mergeCell ref="I87:I89"/>
    <mergeCell ref="E90:E92"/>
    <mergeCell ref="F90:F92"/>
    <mergeCell ref="H78:H79"/>
    <mergeCell ref="I78:I79"/>
    <mergeCell ref="E80:E82"/>
    <mergeCell ref="F80:F82"/>
    <mergeCell ref="E83:E89"/>
    <mergeCell ref="F83:F89"/>
    <mergeCell ref="G83:G86"/>
    <mergeCell ref="H83:H86"/>
    <mergeCell ref="I83:I86"/>
    <mergeCell ref="G87:G89"/>
  </mergeCells>
  <conditionalFormatting sqref="H63:H70 H72:H73 H75 H78 H80:H83 H87 H90:H92 H13:H61">
    <cfRule type="cellIs" dxfId="744" priority="21" operator="between">
      <formula>81</formula>
      <formula>100</formula>
    </cfRule>
    <cfRule type="cellIs" dxfId="743" priority="22" operator="between">
      <formula>61</formula>
      <formula>80</formula>
    </cfRule>
    <cfRule type="cellIs" dxfId="742" priority="23" operator="between">
      <formula>41</formula>
      <formula>60</formula>
    </cfRule>
    <cfRule type="cellIs" dxfId="741" priority="24" operator="between">
      <formula>21</formula>
      <formula>40</formula>
    </cfRule>
    <cfRule type="cellIs" dxfId="740" priority="25" operator="between">
      <formula>1</formula>
      <formula>20</formula>
    </cfRule>
  </conditionalFormatting>
  <conditionalFormatting sqref="H10:H92">
    <cfRule type="cellIs" dxfId="739" priority="11" operator="between">
      <formula>81</formula>
      <formula>100</formula>
    </cfRule>
    <cfRule type="cellIs" dxfId="738" priority="12" operator="between">
      <formula>61</formula>
      <formula>80</formula>
    </cfRule>
    <cfRule type="cellIs" dxfId="737" priority="13" operator="between">
      <formula>41</formula>
      <formula>60</formula>
    </cfRule>
    <cfRule type="cellIs" dxfId="736" priority="14" operator="between">
      <formula>21</formula>
      <formula>40</formula>
    </cfRule>
    <cfRule type="cellIs" dxfId="735" priority="15" operator="between">
      <formula>1</formula>
      <formula>20</formula>
    </cfRule>
  </conditionalFormatting>
  <conditionalFormatting sqref="F10:F92">
    <cfRule type="cellIs" dxfId="734" priority="6" operator="between">
      <formula>80.5</formula>
      <formula>100</formula>
    </cfRule>
    <cfRule type="cellIs" dxfId="733" priority="7" operator="between">
      <formula>60.5</formula>
      <formula>80.4</formula>
    </cfRule>
    <cfRule type="cellIs" dxfId="732" priority="8" operator="between">
      <formula>40.5</formula>
      <formula>60.4</formula>
    </cfRule>
    <cfRule type="cellIs" dxfId="731" priority="9" operator="between">
      <formula>20.5</formula>
      <formula>40.4</formula>
    </cfRule>
    <cfRule type="cellIs" dxfId="730" priority="20" operator="between">
      <formula>0.1</formula>
      <formula>20.4</formula>
    </cfRule>
  </conditionalFormatting>
  <conditionalFormatting sqref="D10:D92">
    <cfRule type="cellIs" dxfId="729" priority="10" operator="between">
      <formula>0.1</formula>
      <formula>20.4</formula>
    </cfRule>
    <cfRule type="cellIs" dxfId="728" priority="16" operator="between">
      <formula>80.5</formula>
      <formula>100</formula>
    </cfRule>
    <cfRule type="cellIs" dxfId="727" priority="17" operator="between">
      <formula>60.5</formula>
      <formula>80.4</formula>
    </cfRule>
    <cfRule type="cellIs" dxfId="726" priority="18" operator="between">
      <formula>40.5</formula>
      <formula>60.4</formula>
    </cfRule>
    <cfRule type="cellIs" dxfId="725" priority="19" operator="between">
      <formula>20.5</formula>
      <formula>40.4</formula>
    </cfRule>
  </conditionalFormatting>
  <conditionalFormatting sqref="G6:I6">
    <cfRule type="cellIs" dxfId="724" priority="1" operator="between">
      <formula>80.5</formula>
      <formula>100</formula>
    </cfRule>
    <cfRule type="cellIs" dxfId="723" priority="2" operator="between">
      <formula>60.5</formula>
      <formula>80.4</formula>
    </cfRule>
    <cfRule type="cellIs" dxfId="722" priority="3" operator="between">
      <formula>40.5</formula>
      <formula>60.4</formula>
    </cfRule>
    <cfRule type="cellIs" dxfId="721" priority="4" operator="between">
      <formula>20.5</formula>
      <formula>40.4</formula>
    </cfRule>
    <cfRule type="cellIs" dxfId="720" priority="5" operator="between">
      <formula>0.1</formula>
      <formula>20.4</formula>
    </cfRule>
  </conditionalFormatting>
  <dataValidations count="5">
    <dataValidation type="decimal" operator="equal" allowBlank="1" showInputMessage="1" showErrorMessage="1" error="ERROR, NO DEBE DILIGENCIAR ESTA CELDA_x000a_" sqref="G6:I6">
      <formula1>0.9999</formula1>
    </dataValidation>
    <dataValidation type="whole" operator="equal" allowBlank="1" showInputMessage="1" showErrorMessage="1" errorTitle="ERROR" error="ERROR. NO DEBE DILIGENCIAR ESTA CELDA" sqref="D10:D92">
      <formula1>7777777777777770</formula1>
    </dataValidation>
    <dataValidation type="whole" operator="equal" allowBlank="1" showInputMessage="1" showErrorMessage="1" errorTitle="ERROR" error="ERROR. NO DEBE DILIGENCIAR ESTA CELDA" sqref="F10:F92">
      <formula1>7777777777777770000</formula1>
    </dataValidation>
    <dataValidation type="whole" allowBlank="1" showInputMessage="1" showErrorMessage="1" error="ERROR. DATO NO PERMITIDO" sqref="H90:H92 H13:H61 H63:H70 H72:H73 H75 H78 H80:H83 H87">
      <formula1>0</formula1>
      <formula2>100</formula2>
    </dataValidation>
    <dataValidation type="whole" operator="equal" allowBlank="1" showInputMessage="1" showErrorMessage="1" errorTitle="ATENCIÓN!" error="No se pueden modificar datos aquí" sqref="C5 J3:N3">
      <formula1>578457854578547000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128"/>
  <sheetViews>
    <sheetView workbookViewId="0">
      <selection activeCell="C6" sqref="C6:F6"/>
    </sheetView>
  </sheetViews>
  <sheetFormatPr baseColWidth="10" defaultColWidth="0" defaultRowHeight="14.25"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314" customWidth="1"/>
    <col min="8" max="8" width="17.7109375" style="1" customWidth="1"/>
    <col min="9" max="9" width="28.42578125" style="1"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C1" s="2"/>
      <c r="D1" s="2"/>
      <c r="G1" s="275" t="s">
        <v>0</v>
      </c>
    </row>
    <row r="2" spans="2:11" ht="97.5" customHeight="1" x14ac:dyDescent="0.25">
      <c r="B2" s="276"/>
      <c r="C2" s="277"/>
      <c r="D2" s="277"/>
      <c r="E2" s="278"/>
      <c r="F2" s="278"/>
      <c r="G2" s="278"/>
      <c r="H2" s="278"/>
      <c r="I2" s="278"/>
      <c r="J2" s="279"/>
    </row>
    <row r="3" spans="2:11" ht="32.25" customHeight="1" x14ac:dyDescent="0.25">
      <c r="B3" s="280"/>
      <c r="C3" s="922" t="s">
        <v>1201</v>
      </c>
      <c r="D3" s="923"/>
      <c r="E3" s="923"/>
      <c r="F3" s="923"/>
      <c r="G3" s="923"/>
      <c r="H3" s="923"/>
      <c r="I3" s="923"/>
      <c r="J3" s="281"/>
    </row>
    <row r="4" spans="2:11" ht="6" customHeight="1" thickBot="1" x14ac:dyDescent="0.3">
      <c r="B4" s="280"/>
      <c r="C4" s="10"/>
      <c r="D4" s="10"/>
      <c r="E4" s="11"/>
      <c r="F4" s="11"/>
      <c r="G4" s="11"/>
      <c r="H4" s="11"/>
      <c r="I4" s="11"/>
      <c r="J4" s="281"/>
    </row>
    <row r="5" spans="2:11" ht="27.75" customHeight="1" x14ac:dyDescent="0.25">
      <c r="B5" s="280"/>
      <c r="C5" s="924" t="s">
        <v>2</v>
      </c>
      <c r="D5" s="1025"/>
      <c r="E5" s="1026"/>
      <c r="F5" s="1027"/>
      <c r="G5" s="1028" t="s">
        <v>3</v>
      </c>
      <c r="H5" s="1029"/>
      <c r="I5" s="1030"/>
      <c r="J5" s="281"/>
    </row>
    <row r="6" spans="2:11" ht="28.5" customHeight="1" thickBot="1" x14ac:dyDescent="0.3">
      <c r="B6" s="280"/>
      <c r="C6" s="930" t="s">
        <v>1308</v>
      </c>
      <c r="D6" s="1031"/>
      <c r="E6" s="931"/>
      <c r="F6" s="932"/>
      <c r="G6" s="1032">
        <f>IF(SUM(H10:H106)=0,"",AVERAGE(H10:H106))</f>
        <v>92.795698924731184</v>
      </c>
      <c r="H6" s="1033"/>
      <c r="I6" s="1034"/>
      <c r="J6" s="281"/>
    </row>
    <row r="7" spans="2:11" ht="9.75" customHeight="1" thickBot="1" x14ac:dyDescent="0.3">
      <c r="B7" s="280"/>
      <c r="C7" s="10"/>
      <c r="D7" s="10"/>
      <c r="E7" s="11"/>
      <c r="F7" s="11"/>
      <c r="G7" s="282"/>
      <c r="H7" s="11"/>
      <c r="I7" s="11"/>
      <c r="J7" s="281"/>
    </row>
    <row r="8" spans="2:11" ht="26.1" customHeight="1" x14ac:dyDescent="0.25">
      <c r="B8" s="280"/>
      <c r="C8" s="1021" t="s">
        <v>4</v>
      </c>
      <c r="D8" s="1005" t="s">
        <v>5</v>
      </c>
      <c r="E8" s="1023" t="s">
        <v>6</v>
      </c>
      <c r="F8" s="1005" t="s">
        <v>5</v>
      </c>
      <c r="G8" s="1005" t="s">
        <v>7</v>
      </c>
      <c r="H8" s="1005" t="s">
        <v>8</v>
      </c>
      <c r="I8" s="1007" t="s">
        <v>9</v>
      </c>
      <c r="J8" s="281"/>
    </row>
    <row r="9" spans="2:11" ht="20.25" customHeight="1" thickBot="1" x14ac:dyDescent="0.3">
      <c r="B9" s="280"/>
      <c r="C9" s="1022"/>
      <c r="D9" s="1006"/>
      <c r="E9" s="1024"/>
      <c r="F9" s="1006"/>
      <c r="G9" s="1006"/>
      <c r="H9" s="1006"/>
      <c r="I9" s="1008"/>
      <c r="J9" s="281"/>
    </row>
    <row r="10" spans="2:11" ht="32.25" customHeight="1" x14ac:dyDescent="0.25">
      <c r="B10" s="280"/>
      <c r="C10" s="1009" t="s">
        <v>1202</v>
      </c>
      <c r="D10" s="1012">
        <f>IF(SUM(H10:H106)=0,"",AVERAGE(H10:H106))</f>
        <v>92.795698924731184</v>
      </c>
      <c r="E10" s="1015" t="s">
        <v>1203</v>
      </c>
      <c r="F10" s="1016">
        <f>IF(SUM(H10:H27)=0,"",AVERAGE(H10:H27))</f>
        <v>88.333333333333329</v>
      </c>
      <c r="G10" s="283" t="s">
        <v>1204</v>
      </c>
      <c r="H10" s="284">
        <v>70</v>
      </c>
      <c r="I10" s="285"/>
      <c r="J10" s="281"/>
    </row>
    <row r="11" spans="2:11" ht="39.75" customHeight="1" x14ac:dyDescent="0.25">
      <c r="B11" s="280"/>
      <c r="C11" s="1010"/>
      <c r="D11" s="1013"/>
      <c r="E11" s="997"/>
      <c r="F11" s="1001"/>
      <c r="G11" s="190" t="s">
        <v>1205</v>
      </c>
      <c r="H11" s="286">
        <v>100</v>
      </c>
      <c r="I11" s="287"/>
      <c r="J11" s="288"/>
      <c r="K11" s="188" t="s">
        <v>14</v>
      </c>
    </row>
    <row r="12" spans="2:11" ht="42" customHeight="1" x14ac:dyDescent="0.25">
      <c r="B12" s="280"/>
      <c r="C12" s="1010"/>
      <c r="D12" s="1013"/>
      <c r="E12" s="997"/>
      <c r="F12" s="1001"/>
      <c r="G12" s="190" t="s">
        <v>1206</v>
      </c>
      <c r="H12" s="286">
        <v>80</v>
      </c>
      <c r="I12" s="287"/>
      <c r="J12" s="288"/>
    </row>
    <row r="13" spans="2:11" ht="42" customHeight="1" x14ac:dyDescent="0.25">
      <c r="B13" s="280"/>
      <c r="C13" s="1010"/>
      <c r="D13" s="1013"/>
      <c r="E13" s="997"/>
      <c r="F13" s="1001"/>
      <c r="G13" s="190" t="s">
        <v>1207</v>
      </c>
      <c r="H13" s="286">
        <v>90</v>
      </c>
      <c r="I13" s="287"/>
      <c r="J13" s="288"/>
    </row>
    <row r="14" spans="2:11" ht="50.1" customHeight="1" x14ac:dyDescent="0.25">
      <c r="B14" s="280"/>
      <c r="C14" s="1010"/>
      <c r="D14" s="1013"/>
      <c r="E14" s="997"/>
      <c r="F14" s="1001"/>
      <c r="G14" s="190" t="s">
        <v>1208</v>
      </c>
      <c r="H14" s="286">
        <v>90</v>
      </c>
      <c r="I14" s="287"/>
      <c r="J14" s="288"/>
    </row>
    <row r="15" spans="2:11" ht="41.25" customHeight="1" x14ac:dyDescent="0.25">
      <c r="B15" s="280"/>
      <c r="C15" s="1010"/>
      <c r="D15" s="1013"/>
      <c r="E15" s="997"/>
      <c r="F15" s="1001"/>
      <c r="G15" s="190" t="s">
        <v>1209</v>
      </c>
      <c r="H15" s="286">
        <v>80</v>
      </c>
      <c r="I15" s="287"/>
      <c r="J15" s="288"/>
      <c r="K15" s="188" t="s">
        <v>17</v>
      </c>
    </row>
    <row r="16" spans="2:11" ht="50.1" customHeight="1" x14ac:dyDescent="0.25">
      <c r="B16" s="280"/>
      <c r="C16" s="1010"/>
      <c r="D16" s="1013"/>
      <c r="E16" s="997"/>
      <c r="F16" s="1001"/>
      <c r="G16" s="190" t="s">
        <v>1210</v>
      </c>
      <c r="H16" s="286">
        <v>100</v>
      </c>
      <c r="I16" s="287"/>
      <c r="J16" s="281"/>
    </row>
    <row r="17" spans="2:10" ht="24.75" customHeight="1" x14ac:dyDescent="0.25">
      <c r="B17" s="280"/>
      <c r="C17" s="1010"/>
      <c r="D17" s="1013"/>
      <c r="E17" s="997"/>
      <c r="F17" s="1001"/>
      <c r="G17" s="190" t="s">
        <v>1211</v>
      </c>
      <c r="H17" s="286">
        <v>70</v>
      </c>
      <c r="I17" s="287"/>
      <c r="J17" s="281"/>
    </row>
    <row r="18" spans="2:10" ht="34.5" customHeight="1" x14ac:dyDescent="0.25">
      <c r="B18" s="280"/>
      <c r="C18" s="1010"/>
      <c r="D18" s="1013"/>
      <c r="E18" s="997"/>
      <c r="F18" s="1001"/>
      <c r="G18" s="190" t="s">
        <v>1212</v>
      </c>
      <c r="H18" s="286">
        <v>90</v>
      </c>
      <c r="I18" s="287"/>
      <c r="J18" s="281"/>
    </row>
    <row r="19" spans="2:10" ht="39.75" customHeight="1" x14ac:dyDescent="0.25">
      <c r="B19" s="280"/>
      <c r="C19" s="1010"/>
      <c r="D19" s="1013"/>
      <c r="E19" s="997"/>
      <c r="F19" s="1001"/>
      <c r="G19" s="190" t="s">
        <v>1213</v>
      </c>
      <c r="H19" s="286">
        <v>90</v>
      </c>
      <c r="I19" s="287"/>
      <c r="J19" s="281"/>
    </row>
    <row r="20" spans="2:10" ht="50.1" customHeight="1" x14ac:dyDescent="0.25">
      <c r="B20" s="280"/>
      <c r="C20" s="1010"/>
      <c r="D20" s="1013"/>
      <c r="E20" s="997"/>
      <c r="F20" s="1001"/>
      <c r="G20" s="190" t="s">
        <v>1214</v>
      </c>
      <c r="H20" s="286">
        <v>90</v>
      </c>
      <c r="I20" s="287"/>
      <c r="J20" s="281"/>
    </row>
    <row r="21" spans="2:10" ht="50.1" customHeight="1" x14ac:dyDescent="0.25">
      <c r="B21" s="280"/>
      <c r="C21" s="1010"/>
      <c r="D21" s="1013"/>
      <c r="E21" s="997"/>
      <c r="F21" s="1001"/>
      <c r="G21" s="190" t="s">
        <v>1215</v>
      </c>
      <c r="H21" s="286">
        <v>90</v>
      </c>
      <c r="I21" s="287"/>
      <c r="J21" s="281"/>
    </row>
    <row r="22" spans="2:10" ht="41.25" customHeight="1" x14ac:dyDescent="0.25">
      <c r="B22" s="280"/>
      <c r="C22" s="1010"/>
      <c r="D22" s="1013"/>
      <c r="E22" s="997"/>
      <c r="F22" s="1001"/>
      <c r="G22" s="190" t="s">
        <v>1216</v>
      </c>
      <c r="H22" s="286">
        <v>100</v>
      </c>
      <c r="I22" s="287"/>
      <c r="J22" s="281"/>
    </row>
    <row r="23" spans="2:10" ht="50.1" customHeight="1" x14ac:dyDescent="0.25">
      <c r="B23" s="280"/>
      <c r="C23" s="1010"/>
      <c r="D23" s="1013"/>
      <c r="E23" s="997"/>
      <c r="F23" s="1001"/>
      <c r="G23" s="190" t="s">
        <v>1217</v>
      </c>
      <c r="H23" s="286">
        <v>90</v>
      </c>
      <c r="I23" s="287"/>
      <c r="J23" s="281"/>
    </row>
    <row r="24" spans="2:10" ht="50.1" customHeight="1" x14ac:dyDescent="0.25">
      <c r="B24" s="280"/>
      <c r="C24" s="1010"/>
      <c r="D24" s="1013"/>
      <c r="E24" s="997"/>
      <c r="F24" s="1001"/>
      <c r="G24" s="190" t="s">
        <v>1218</v>
      </c>
      <c r="H24" s="286">
        <v>90</v>
      </c>
      <c r="I24" s="287"/>
      <c r="J24" s="281"/>
    </row>
    <row r="25" spans="2:10" ht="50.1" customHeight="1" x14ac:dyDescent="0.25">
      <c r="B25" s="280"/>
      <c r="C25" s="1010"/>
      <c r="D25" s="1013"/>
      <c r="E25" s="997"/>
      <c r="F25" s="1001"/>
      <c r="G25" s="190" t="s">
        <v>1219</v>
      </c>
      <c r="H25" s="286">
        <v>90</v>
      </c>
      <c r="I25" s="287"/>
      <c r="J25" s="281"/>
    </row>
    <row r="26" spans="2:10" ht="50.1" customHeight="1" x14ac:dyDescent="0.25">
      <c r="B26" s="280"/>
      <c r="C26" s="1010"/>
      <c r="D26" s="1013"/>
      <c r="E26" s="997"/>
      <c r="F26" s="1001"/>
      <c r="G26" s="190" t="s">
        <v>1220</v>
      </c>
      <c r="H26" s="286">
        <v>80</v>
      </c>
      <c r="I26" s="287"/>
      <c r="J26" s="281"/>
    </row>
    <row r="27" spans="2:10" ht="50.1" customHeight="1" x14ac:dyDescent="0.25">
      <c r="B27" s="280"/>
      <c r="C27" s="1010"/>
      <c r="D27" s="1013"/>
      <c r="E27" s="998"/>
      <c r="F27" s="1002"/>
      <c r="G27" s="289" t="s">
        <v>1221</v>
      </c>
      <c r="H27" s="290">
        <v>100</v>
      </c>
      <c r="I27" s="291"/>
      <c r="J27" s="288"/>
    </row>
    <row r="28" spans="2:10" ht="50.1" customHeight="1" x14ac:dyDescent="0.25">
      <c r="B28" s="280"/>
      <c r="C28" s="1010"/>
      <c r="D28" s="1013"/>
      <c r="E28" s="996" t="s">
        <v>1222</v>
      </c>
      <c r="F28" s="1000">
        <f>IF(SUM(H28:H74)=0,"",AVERAGE(H28:H74))</f>
        <v>93.829787234042556</v>
      </c>
      <c r="G28" s="292" t="s">
        <v>1223</v>
      </c>
      <c r="H28" s="293">
        <v>100</v>
      </c>
      <c r="I28" s="294"/>
      <c r="J28" s="281"/>
    </row>
    <row r="29" spans="2:10" ht="50.1" customHeight="1" x14ac:dyDescent="0.25">
      <c r="B29" s="280"/>
      <c r="C29" s="1010"/>
      <c r="D29" s="1013"/>
      <c r="E29" s="997"/>
      <c r="F29" s="1001"/>
      <c r="G29" s="190" t="s">
        <v>1224</v>
      </c>
      <c r="H29" s="286">
        <v>100</v>
      </c>
      <c r="I29" s="287"/>
      <c r="J29" s="281"/>
    </row>
    <row r="30" spans="2:10" ht="50.1" customHeight="1" x14ac:dyDescent="0.25">
      <c r="B30" s="280"/>
      <c r="C30" s="1010"/>
      <c r="D30" s="1013"/>
      <c r="E30" s="997"/>
      <c r="F30" s="1001"/>
      <c r="G30" s="190" t="s">
        <v>1225</v>
      </c>
      <c r="H30" s="286">
        <v>100</v>
      </c>
      <c r="I30" s="287"/>
      <c r="J30" s="281"/>
    </row>
    <row r="31" spans="2:10" ht="50.1" customHeight="1" x14ac:dyDescent="0.25">
      <c r="B31" s="280"/>
      <c r="C31" s="1010"/>
      <c r="D31" s="1013"/>
      <c r="E31" s="997"/>
      <c r="F31" s="1001"/>
      <c r="G31" s="190" t="s">
        <v>1226</v>
      </c>
      <c r="H31" s="286">
        <v>100</v>
      </c>
      <c r="I31" s="287"/>
      <c r="J31" s="281"/>
    </row>
    <row r="32" spans="2:10" ht="50.1" customHeight="1" x14ac:dyDescent="0.25">
      <c r="B32" s="280"/>
      <c r="C32" s="1010"/>
      <c r="D32" s="1013"/>
      <c r="E32" s="997"/>
      <c r="F32" s="1001"/>
      <c r="G32" s="190" t="s">
        <v>1227</v>
      </c>
      <c r="H32" s="286">
        <v>100</v>
      </c>
      <c r="I32" s="287"/>
      <c r="J32" s="281"/>
    </row>
    <row r="33" spans="2:10" ht="50.1" customHeight="1" x14ac:dyDescent="0.25">
      <c r="B33" s="280"/>
      <c r="C33" s="1010"/>
      <c r="D33" s="1013"/>
      <c r="E33" s="997"/>
      <c r="F33" s="1001"/>
      <c r="G33" s="190" t="s">
        <v>1228</v>
      </c>
      <c r="H33" s="286">
        <v>80</v>
      </c>
      <c r="I33" s="287"/>
      <c r="J33" s="281"/>
    </row>
    <row r="34" spans="2:10" ht="50.1" customHeight="1" x14ac:dyDescent="0.25">
      <c r="B34" s="280"/>
      <c r="C34" s="1010"/>
      <c r="D34" s="1013"/>
      <c r="E34" s="997"/>
      <c r="F34" s="1001"/>
      <c r="G34" s="190" t="s">
        <v>1229</v>
      </c>
      <c r="H34" s="286">
        <v>100</v>
      </c>
      <c r="I34" s="287"/>
      <c r="J34" s="281"/>
    </row>
    <row r="35" spans="2:10" ht="50.1" customHeight="1" x14ac:dyDescent="0.25">
      <c r="B35" s="280"/>
      <c r="C35" s="1010"/>
      <c r="D35" s="1013"/>
      <c r="E35" s="997"/>
      <c r="F35" s="1001"/>
      <c r="G35" s="190" t="s">
        <v>1230</v>
      </c>
      <c r="H35" s="286">
        <v>100</v>
      </c>
      <c r="I35" s="287"/>
      <c r="J35" s="281"/>
    </row>
    <row r="36" spans="2:10" ht="50.1" customHeight="1" x14ac:dyDescent="0.25">
      <c r="B36" s="280"/>
      <c r="C36" s="1010"/>
      <c r="D36" s="1013"/>
      <c r="E36" s="997"/>
      <c r="F36" s="1001"/>
      <c r="G36" s="190" t="s">
        <v>1231</v>
      </c>
      <c r="H36" s="286">
        <v>70</v>
      </c>
      <c r="I36" s="287"/>
      <c r="J36" s="281"/>
    </row>
    <row r="37" spans="2:10" ht="50.1" customHeight="1" x14ac:dyDescent="0.25">
      <c r="B37" s="280"/>
      <c r="C37" s="1010"/>
      <c r="D37" s="1013"/>
      <c r="E37" s="997"/>
      <c r="F37" s="1001"/>
      <c r="G37" s="190" t="s">
        <v>1232</v>
      </c>
      <c r="H37" s="286">
        <v>70</v>
      </c>
      <c r="I37" s="287"/>
      <c r="J37" s="281"/>
    </row>
    <row r="38" spans="2:10" ht="50.1" customHeight="1" x14ac:dyDescent="0.25">
      <c r="B38" s="280"/>
      <c r="C38" s="1010"/>
      <c r="D38" s="1013"/>
      <c r="E38" s="997"/>
      <c r="F38" s="1001"/>
      <c r="G38" s="190" t="s">
        <v>1233</v>
      </c>
      <c r="H38" s="286">
        <v>100</v>
      </c>
      <c r="I38" s="287"/>
      <c r="J38" s="281"/>
    </row>
    <row r="39" spans="2:10" ht="50.1" customHeight="1" x14ac:dyDescent="0.25">
      <c r="B39" s="280"/>
      <c r="C39" s="1010"/>
      <c r="D39" s="1013"/>
      <c r="E39" s="997"/>
      <c r="F39" s="1001"/>
      <c r="G39" s="190" t="s">
        <v>1234</v>
      </c>
      <c r="H39" s="286">
        <v>100</v>
      </c>
      <c r="I39" s="287"/>
      <c r="J39" s="281"/>
    </row>
    <row r="40" spans="2:10" ht="50.1" customHeight="1" x14ac:dyDescent="0.25">
      <c r="B40" s="280"/>
      <c r="C40" s="1010"/>
      <c r="D40" s="1013"/>
      <c r="E40" s="997"/>
      <c r="F40" s="1001"/>
      <c r="G40" s="190" t="s">
        <v>1235</v>
      </c>
      <c r="H40" s="286">
        <v>100</v>
      </c>
      <c r="I40" s="287"/>
      <c r="J40" s="281"/>
    </row>
    <row r="41" spans="2:10" ht="50.1" customHeight="1" x14ac:dyDescent="0.25">
      <c r="B41" s="280"/>
      <c r="C41" s="1010"/>
      <c r="D41" s="1013"/>
      <c r="E41" s="997"/>
      <c r="F41" s="1001"/>
      <c r="G41" s="190" t="s">
        <v>1236</v>
      </c>
      <c r="H41" s="286">
        <v>80</v>
      </c>
      <c r="I41" s="287"/>
      <c r="J41" s="281"/>
    </row>
    <row r="42" spans="2:10" ht="50.1" customHeight="1" x14ac:dyDescent="0.25">
      <c r="B42" s="280"/>
      <c r="C42" s="1010"/>
      <c r="D42" s="1013"/>
      <c r="E42" s="997"/>
      <c r="F42" s="1001"/>
      <c r="G42" s="190" t="s">
        <v>1237</v>
      </c>
      <c r="H42" s="286">
        <v>80</v>
      </c>
      <c r="I42" s="287"/>
      <c r="J42" s="281"/>
    </row>
    <row r="43" spans="2:10" ht="50.1" customHeight="1" x14ac:dyDescent="0.25">
      <c r="B43" s="280"/>
      <c r="C43" s="1010"/>
      <c r="D43" s="1013"/>
      <c r="E43" s="997"/>
      <c r="F43" s="1001"/>
      <c r="G43" s="190" t="s">
        <v>1238</v>
      </c>
      <c r="H43" s="286">
        <v>60</v>
      </c>
      <c r="I43" s="287"/>
      <c r="J43" s="281"/>
    </row>
    <row r="44" spans="2:10" ht="50.1" customHeight="1" x14ac:dyDescent="0.25">
      <c r="B44" s="280"/>
      <c r="C44" s="1010"/>
      <c r="D44" s="1013"/>
      <c r="E44" s="997"/>
      <c r="F44" s="1001"/>
      <c r="G44" s="190" t="s">
        <v>1239</v>
      </c>
      <c r="H44" s="286">
        <v>60</v>
      </c>
      <c r="I44" s="287"/>
      <c r="J44" s="281"/>
    </row>
    <row r="45" spans="2:10" ht="50.1" customHeight="1" x14ac:dyDescent="0.25">
      <c r="B45" s="280"/>
      <c r="C45" s="1010"/>
      <c r="D45" s="1013"/>
      <c r="E45" s="997"/>
      <c r="F45" s="1001"/>
      <c r="G45" s="190" t="s">
        <v>1240</v>
      </c>
      <c r="H45" s="286">
        <v>100</v>
      </c>
      <c r="I45" s="287"/>
      <c r="J45" s="281"/>
    </row>
    <row r="46" spans="2:10" ht="50.1" customHeight="1" x14ac:dyDescent="0.25">
      <c r="B46" s="280"/>
      <c r="C46" s="1010"/>
      <c r="D46" s="1013"/>
      <c r="E46" s="997"/>
      <c r="F46" s="1001"/>
      <c r="G46" s="190" t="s">
        <v>1241</v>
      </c>
      <c r="H46" s="286">
        <v>100</v>
      </c>
      <c r="I46" s="287"/>
      <c r="J46" s="281"/>
    </row>
    <row r="47" spans="2:10" ht="50.1" customHeight="1" x14ac:dyDescent="0.25">
      <c r="B47" s="280"/>
      <c r="C47" s="1010"/>
      <c r="D47" s="1013"/>
      <c r="E47" s="997"/>
      <c r="F47" s="1001"/>
      <c r="G47" s="190" t="s">
        <v>1242</v>
      </c>
      <c r="H47" s="286">
        <v>100</v>
      </c>
      <c r="I47" s="287"/>
      <c r="J47" s="281"/>
    </row>
    <row r="48" spans="2:10" ht="50.1" customHeight="1" x14ac:dyDescent="0.25">
      <c r="B48" s="280"/>
      <c r="C48" s="1010"/>
      <c r="D48" s="1013"/>
      <c r="E48" s="997"/>
      <c r="F48" s="1001"/>
      <c r="G48" s="190" t="s">
        <v>1243</v>
      </c>
      <c r="H48" s="286">
        <v>100</v>
      </c>
      <c r="I48" s="287"/>
      <c r="J48" s="281"/>
    </row>
    <row r="49" spans="2:10" ht="50.1" customHeight="1" x14ac:dyDescent="0.25">
      <c r="B49" s="280"/>
      <c r="C49" s="1010"/>
      <c r="D49" s="1013"/>
      <c r="E49" s="997"/>
      <c r="F49" s="1001"/>
      <c r="G49" s="190" t="s">
        <v>1244</v>
      </c>
      <c r="H49" s="286">
        <v>100</v>
      </c>
      <c r="I49" s="287"/>
      <c r="J49" s="281"/>
    </row>
    <row r="50" spans="2:10" ht="50.1" customHeight="1" x14ac:dyDescent="0.25">
      <c r="B50" s="280"/>
      <c r="C50" s="1010"/>
      <c r="D50" s="1013"/>
      <c r="E50" s="997"/>
      <c r="F50" s="1001"/>
      <c r="G50" s="190" t="s">
        <v>1245</v>
      </c>
      <c r="H50" s="286">
        <v>100</v>
      </c>
      <c r="I50" s="287"/>
      <c r="J50" s="281"/>
    </row>
    <row r="51" spans="2:10" ht="50.1" customHeight="1" x14ac:dyDescent="0.25">
      <c r="B51" s="280"/>
      <c r="C51" s="1010"/>
      <c r="D51" s="1013"/>
      <c r="E51" s="997"/>
      <c r="F51" s="1001"/>
      <c r="G51" s="190" t="s">
        <v>1246</v>
      </c>
      <c r="H51" s="286">
        <v>80</v>
      </c>
      <c r="I51" s="287"/>
      <c r="J51" s="281"/>
    </row>
    <row r="52" spans="2:10" ht="50.1" customHeight="1" x14ac:dyDescent="0.25">
      <c r="B52" s="280"/>
      <c r="C52" s="1010"/>
      <c r="D52" s="1013"/>
      <c r="E52" s="997"/>
      <c r="F52" s="1001"/>
      <c r="G52" s="190" t="s">
        <v>1247</v>
      </c>
      <c r="H52" s="286">
        <v>100</v>
      </c>
      <c r="I52" s="287"/>
      <c r="J52" s="281"/>
    </row>
    <row r="53" spans="2:10" ht="50.1" customHeight="1" x14ac:dyDescent="0.25">
      <c r="B53" s="280"/>
      <c r="C53" s="1010"/>
      <c r="D53" s="1013"/>
      <c r="E53" s="997"/>
      <c r="F53" s="1001"/>
      <c r="G53" s="190" t="s">
        <v>1248</v>
      </c>
      <c r="H53" s="286">
        <v>100</v>
      </c>
      <c r="I53" s="287"/>
      <c r="J53" s="281"/>
    </row>
    <row r="54" spans="2:10" ht="50.1" customHeight="1" x14ac:dyDescent="0.25">
      <c r="B54" s="280"/>
      <c r="C54" s="1010"/>
      <c r="D54" s="1013"/>
      <c r="E54" s="997"/>
      <c r="F54" s="1001"/>
      <c r="G54" s="190" t="s">
        <v>1249</v>
      </c>
      <c r="H54" s="286">
        <v>100</v>
      </c>
      <c r="I54" s="287"/>
      <c r="J54" s="281"/>
    </row>
    <row r="55" spans="2:10" ht="50.1" customHeight="1" x14ac:dyDescent="0.25">
      <c r="B55" s="280"/>
      <c r="C55" s="1010"/>
      <c r="D55" s="1013"/>
      <c r="E55" s="997"/>
      <c r="F55" s="1001"/>
      <c r="G55" s="190" t="s">
        <v>1250</v>
      </c>
      <c r="H55" s="286">
        <v>100</v>
      </c>
      <c r="I55" s="287"/>
      <c r="J55" s="281"/>
    </row>
    <row r="56" spans="2:10" ht="50.1" customHeight="1" x14ac:dyDescent="0.25">
      <c r="B56" s="280"/>
      <c r="C56" s="1010"/>
      <c r="D56" s="1013"/>
      <c r="E56" s="997"/>
      <c r="F56" s="1001"/>
      <c r="G56" s="190" t="s">
        <v>1251</v>
      </c>
      <c r="H56" s="286">
        <v>90</v>
      </c>
      <c r="I56" s="287"/>
      <c r="J56" s="281"/>
    </row>
    <row r="57" spans="2:10" ht="50.1" customHeight="1" x14ac:dyDescent="0.25">
      <c r="B57" s="280"/>
      <c r="C57" s="1010"/>
      <c r="D57" s="1013"/>
      <c r="E57" s="997"/>
      <c r="F57" s="1001"/>
      <c r="G57" s="190" t="s">
        <v>1252</v>
      </c>
      <c r="H57" s="286">
        <v>100</v>
      </c>
      <c r="I57" s="287"/>
      <c r="J57" s="281"/>
    </row>
    <row r="58" spans="2:10" ht="50.1" customHeight="1" x14ac:dyDescent="0.25">
      <c r="B58" s="280"/>
      <c r="C58" s="1010"/>
      <c r="D58" s="1013"/>
      <c r="E58" s="997"/>
      <c r="F58" s="1001"/>
      <c r="G58" s="190" t="s">
        <v>1253</v>
      </c>
      <c r="H58" s="286">
        <v>100</v>
      </c>
      <c r="I58" s="287"/>
      <c r="J58" s="281"/>
    </row>
    <row r="59" spans="2:10" ht="50.1" customHeight="1" x14ac:dyDescent="0.25">
      <c r="B59" s="280"/>
      <c r="C59" s="1010"/>
      <c r="D59" s="1013"/>
      <c r="E59" s="997"/>
      <c r="F59" s="1001"/>
      <c r="G59" s="190" t="s">
        <v>1254</v>
      </c>
      <c r="H59" s="286">
        <v>100</v>
      </c>
      <c r="I59" s="287"/>
      <c r="J59" s="281"/>
    </row>
    <row r="60" spans="2:10" ht="50.1" customHeight="1" x14ac:dyDescent="0.25">
      <c r="B60" s="280"/>
      <c r="C60" s="1010"/>
      <c r="D60" s="1013"/>
      <c r="E60" s="997"/>
      <c r="F60" s="1001"/>
      <c r="G60" s="190" t="s">
        <v>1255</v>
      </c>
      <c r="H60" s="286">
        <v>100</v>
      </c>
      <c r="I60" s="287"/>
      <c r="J60" s="281"/>
    </row>
    <row r="61" spans="2:10" ht="50.1" customHeight="1" x14ac:dyDescent="0.25">
      <c r="B61" s="280"/>
      <c r="C61" s="1010"/>
      <c r="D61" s="1013"/>
      <c r="E61" s="997"/>
      <c r="F61" s="1001"/>
      <c r="G61" s="190" t="s">
        <v>1256</v>
      </c>
      <c r="H61" s="286">
        <v>100</v>
      </c>
      <c r="I61" s="287"/>
      <c r="J61" s="281"/>
    </row>
    <row r="62" spans="2:10" ht="50.1" customHeight="1" x14ac:dyDescent="0.25">
      <c r="B62" s="280"/>
      <c r="C62" s="1010"/>
      <c r="D62" s="1013"/>
      <c r="E62" s="997"/>
      <c r="F62" s="1001"/>
      <c r="G62" s="190" t="s">
        <v>1257</v>
      </c>
      <c r="H62" s="286">
        <v>100</v>
      </c>
      <c r="I62" s="287"/>
      <c r="J62" s="281"/>
    </row>
    <row r="63" spans="2:10" ht="50.1" customHeight="1" x14ac:dyDescent="0.25">
      <c r="B63" s="280"/>
      <c r="C63" s="1010"/>
      <c r="D63" s="1013"/>
      <c r="E63" s="997"/>
      <c r="F63" s="1001"/>
      <c r="G63" s="190" t="s">
        <v>1258</v>
      </c>
      <c r="H63" s="286">
        <v>100</v>
      </c>
      <c r="I63" s="287"/>
      <c r="J63" s="281"/>
    </row>
    <row r="64" spans="2:10" ht="50.1" customHeight="1" x14ac:dyDescent="0.25">
      <c r="B64" s="280"/>
      <c r="C64" s="1010"/>
      <c r="D64" s="1013"/>
      <c r="E64" s="997"/>
      <c r="F64" s="1001"/>
      <c r="G64" s="190" t="s">
        <v>1259</v>
      </c>
      <c r="H64" s="286">
        <v>80</v>
      </c>
      <c r="I64" s="287"/>
      <c r="J64" s="281"/>
    </row>
    <row r="65" spans="2:10" ht="50.1" customHeight="1" x14ac:dyDescent="0.25">
      <c r="B65" s="280"/>
      <c r="C65" s="1010"/>
      <c r="D65" s="1013"/>
      <c r="E65" s="997"/>
      <c r="F65" s="1001"/>
      <c r="G65" s="190" t="s">
        <v>1260</v>
      </c>
      <c r="H65" s="286">
        <v>80</v>
      </c>
      <c r="I65" s="287"/>
      <c r="J65" s="281"/>
    </row>
    <row r="66" spans="2:10" ht="50.1" customHeight="1" x14ac:dyDescent="0.25">
      <c r="B66" s="280"/>
      <c r="C66" s="1010"/>
      <c r="D66" s="1013"/>
      <c r="E66" s="997"/>
      <c r="F66" s="1001"/>
      <c r="G66" s="190" t="s">
        <v>1261</v>
      </c>
      <c r="H66" s="286">
        <v>80</v>
      </c>
      <c r="I66" s="287"/>
      <c r="J66" s="281"/>
    </row>
    <row r="67" spans="2:10" ht="50.1" customHeight="1" x14ac:dyDescent="0.25">
      <c r="B67" s="280"/>
      <c r="C67" s="1010"/>
      <c r="D67" s="1013"/>
      <c r="E67" s="997"/>
      <c r="F67" s="1001"/>
      <c r="G67" s="190" t="s">
        <v>1262</v>
      </c>
      <c r="H67" s="286">
        <v>100</v>
      </c>
      <c r="I67" s="287"/>
      <c r="J67" s="281"/>
    </row>
    <row r="68" spans="2:10" ht="50.1" customHeight="1" x14ac:dyDescent="0.25">
      <c r="B68" s="280"/>
      <c r="C68" s="1010"/>
      <c r="D68" s="1013"/>
      <c r="E68" s="997"/>
      <c r="F68" s="1001"/>
      <c r="G68" s="190" t="s">
        <v>1263</v>
      </c>
      <c r="H68" s="286">
        <v>100</v>
      </c>
      <c r="I68" s="287"/>
      <c r="J68" s="281"/>
    </row>
    <row r="69" spans="2:10" ht="50.1" customHeight="1" x14ac:dyDescent="0.25">
      <c r="B69" s="280"/>
      <c r="C69" s="1010"/>
      <c r="D69" s="1013"/>
      <c r="E69" s="997"/>
      <c r="F69" s="1001"/>
      <c r="G69" s="190" t="s">
        <v>1264</v>
      </c>
      <c r="H69" s="286">
        <v>100</v>
      </c>
      <c r="I69" s="287"/>
      <c r="J69" s="281"/>
    </row>
    <row r="70" spans="2:10" ht="50.1" customHeight="1" x14ac:dyDescent="0.25">
      <c r="B70" s="280"/>
      <c r="C70" s="1010"/>
      <c r="D70" s="1013"/>
      <c r="E70" s="997"/>
      <c r="F70" s="1001"/>
      <c r="G70" s="190" t="s">
        <v>1265</v>
      </c>
      <c r="H70" s="286">
        <v>100</v>
      </c>
      <c r="I70" s="287"/>
      <c r="J70" s="281"/>
    </row>
    <row r="71" spans="2:10" ht="50.1" customHeight="1" x14ac:dyDescent="0.25">
      <c r="B71" s="280"/>
      <c r="C71" s="1010"/>
      <c r="D71" s="1013"/>
      <c r="E71" s="997"/>
      <c r="F71" s="1001"/>
      <c r="G71" s="190" t="s">
        <v>1266</v>
      </c>
      <c r="H71" s="286">
        <v>100</v>
      </c>
      <c r="I71" s="287"/>
      <c r="J71" s="281"/>
    </row>
    <row r="72" spans="2:10" ht="50.1" customHeight="1" x14ac:dyDescent="0.25">
      <c r="B72" s="280"/>
      <c r="C72" s="1010"/>
      <c r="D72" s="1013"/>
      <c r="E72" s="997"/>
      <c r="F72" s="1001"/>
      <c r="G72" s="190" t="s">
        <v>1267</v>
      </c>
      <c r="H72" s="286">
        <v>100</v>
      </c>
      <c r="I72" s="287"/>
      <c r="J72" s="281"/>
    </row>
    <row r="73" spans="2:10" ht="50.1" customHeight="1" x14ac:dyDescent="0.25">
      <c r="B73" s="280"/>
      <c r="C73" s="1010"/>
      <c r="D73" s="1013"/>
      <c r="E73" s="997"/>
      <c r="F73" s="1001"/>
      <c r="G73" s="190" t="s">
        <v>1268</v>
      </c>
      <c r="H73" s="286">
        <v>100</v>
      </c>
      <c r="I73" s="287"/>
      <c r="J73" s="281"/>
    </row>
    <row r="74" spans="2:10" ht="50.1" customHeight="1" x14ac:dyDescent="0.25">
      <c r="B74" s="280"/>
      <c r="C74" s="1010"/>
      <c r="D74" s="1013"/>
      <c r="E74" s="998"/>
      <c r="F74" s="1002"/>
      <c r="G74" s="289" t="s">
        <v>1269</v>
      </c>
      <c r="H74" s="290">
        <v>100</v>
      </c>
      <c r="I74" s="291"/>
      <c r="J74" s="281"/>
    </row>
    <row r="75" spans="2:10" ht="50.1" customHeight="1" x14ac:dyDescent="0.25">
      <c r="B75" s="280"/>
      <c r="C75" s="1010"/>
      <c r="D75" s="1013"/>
      <c r="E75" s="1017" t="s">
        <v>1270</v>
      </c>
      <c r="F75" s="1019">
        <f>IF(SUM(H75:H78)=0,"",AVERAGE(H75:H78))</f>
        <v>86.666666666666671</v>
      </c>
      <c r="G75" s="295" t="s">
        <v>1271</v>
      </c>
      <c r="H75" s="296">
        <v>80</v>
      </c>
      <c r="I75" s="297"/>
      <c r="J75" s="281"/>
    </row>
    <row r="76" spans="2:10" ht="50.1" customHeight="1" x14ac:dyDescent="0.25">
      <c r="B76" s="280"/>
      <c r="C76" s="1010"/>
      <c r="D76" s="1013"/>
      <c r="E76" s="997"/>
      <c r="F76" s="1001"/>
      <c r="G76" s="190" t="s">
        <v>1272</v>
      </c>
      <c r="H76" s="286">
        <v>80</v>
      </c>
      <c r="I76" s="287"/>
      <c r="J76" s="281"/>
    </row>
    <row r="77" spans="2:10" ht="50.1" customHeight="1" x14ac:dyDescent="0.25">
      <c r="B77" s="280"/>
      <c r="C77" s="1010"/>
      <c r="D77" s="1013"/>
      <c r="E77" s="997"/>
      <c r="F77" s="1001"/>
      <c r="G77" s="190" t="s">
        <v>1273</v>
      </c>
      <c r="H77" s="286"/>
      <c r="I77" s="287"/>
      <c r="J77" s="281"/>
    </row>
    <row r="78" spans="2:10" ht="48.75" customHeight="1" x14ac:dyDescent="0.25">
      <c r="B78" s="280"/>
      <c r="C78" s="1010"/>
      <c r="D78" s="1013"/>
      <c r="E78" s="1018"/>
      <c r="F78" s="1020"/>
      <c r="G78" s="298" t="s">
        <v>1274</v>
      </c>
      <c r="H78" s="299">
        <v>100</v>
      </c>
      <c r="I78" s="300"/>
      <c r="J78" s="281"/>
    </row>
    <row r="79" spans="2:10" ht="55.5" customHeight="1" x14ac:dyDescent="0.25">
      <c r="B79" s="280"/>
      <c r="C79" s="1010"/>
      <c r="D79" s="1013"/>
      <c r="E79" s="996" t="s">
        <v>1275</v>
      </c>
      <c r="F79" s="1000">
        <f>IF(SUM(H79:H82)=0,"",AVERAGE(H79:H82))</f>
        <v>100</v>
      </c>
      <c r="G79" s="292" t="s">
        <v>1276</v>
      </c>
      <c r="H79" s="293">
        <v>100</v>
      </c>
      <c r="I79" s="294"/>
      <c r="J79" s="281"/>
    </row>
    <row r="80" spans="2:10" ht="50.1" customHeight="1" x14ac:dyDescent="0.25">
      <c r="B80" s="280"/>
      <c r="C80" s="1010"/>
      <c r="D80" s="1013"/>
      <c r="E80" s="997"/>
      <c r="F80" s="1001"/>
      <c r="G80" s="190" t="s">
        <v>1277</v>
      </c>
      <c r="H80" s="286">
        <v>100</v>
      </c>
      <c r="I80" s="287"/>
      <c r="J80" s="281"/>
    </row>
    <row r="81" spans="2:10" ht="50.1" customHeight="1" x14ac:dyDescent="0.25">
      <c r="B81" s="280"/>
      <c r="C81" s="1010"/>
      <c r="D81" s="1013"/>
      <c r="E81" s="997"/>
      <c r="F81" s="1001"/>
      <c r="G81" s="190" t="s">
        <v>1278</v>
      </c>
      <c r="H81" s="286"/>
      <c r="I81" s="287"/>
      <c r="J81" s="281"/>
    </row>
    <row r="82" spans="2:10" ht="50.1" customHeight="1" x14ac:dyDescent="0.25">
      <c r="B82" s="280"/>
      <c r="C82" s="1010"/>
      <c r="D82" s="1013"/>
      <c r="E82" s="998"/>
      <c r="F82" s="1002"/>
      <c r="G82" s="289" t="s">
        <v>1279</v>
      </c>
      <c r="H82" s="290"/>
      <c r="I82" s="291"/>
      <c r="J82" s="281"/>
    </row>
    <row r="83" spans="2:10" ht="50.1" customHeight="1" x14ac:dyDescent="0.25">
      <c r="B83" s="280"/>
      <c r="C83" s="1010"/>
      <c r="D83" s="1013"/>
      <c r="E83" s="958" t="s">
        <v>1280</v>
      </c>
      <c r="F83" s="1003">
        <f>IF(SUM(H83:H87)=0,"",AVERAGE(H83:H87))</f>
        <v>100</v>
      </c>
      <c r="G83" s="295" t="s">
        <v>1281</v>
      </c>
      <c r="H83" s="296">
        <v>100</v>
      </c>
      <c r="I83" s="297"/>
      <c r="J83" s="281"/>
    </row>
    <row r="84" spans="2:10" ht="50.1" customHeight="1" x14ac:dyDescent="0.25">
      <c r="B84" s="280"/>
      <c r="C84" s="1010"/>
      <c r="D84" s="1013"/>
      <c r="E84" s="940"/>
      <c r="F84" s="999"/>
      <c r="G84" s="190" t="s">
        <v>1282</v>
      </c>
      <c r="H84" s="286">
        <v>100</v>
      </c>
      <c r="I84" s="287"/>
      <c r="J84" s="281"/>
    </row>
    <row r="85" spans="2:10" ht="50.1" customHeight="1" x14ac:dyDescent="0.25">
      <c r="B85" s="280"/>
      <c r="C85" s="1010"/>
      <c r="D85" s="1013"/>
      <c r="E85" s="940"/>
      <c r="F85" s="999"/>
      <c r="G85" s="190" t="s">
        <v>1283</v>
      </c>
      <c r="H85" s="286">
        <v>100</v>
      </c>
      <c r="I85" s="287"/>
      <c r="J85" s="281"/>
    </row>
    <row r="86" spans="2:10" ht="50.1" customHeight="1" x14ac:dyDescent="0.25">
      <c r="B86" s="280"/>
      <c r="C86" s="1010"/>
      <c r="D86" s="1013"/>
      <c r="E86" s="940"/>
      <c r="F86" s="999"/>
      <c r="G86" s="190" t="s">
        <v>1284</v>
      </c>
      <c r="H86" s="301">
        <v>100</v>
      </c>
      <c r="I86" s="302"/>
      <c r="J86" s="281"/>
    </row>
    <row r="87" spans="2:10" ht="50.1" customHeight="1" x14ac:dyDescent="0.25">
      <c r="B87" s="280"/>
      <c r="C87" s="1010"/>
      <c r="D87" s="1013"/>
      <c r="E87" s="975"/>
      <c r="F87" s="1004"/>
      <c r="G87" s="298" t="s">
        <v>1285</v>
      </c>
      <c r="H87" s="303">
        <v>100</v>
      </c>
      <c r="I87" s="304"/>
      <c r="J87" s="281"/>
    </row>
    <row r="88" spans="2:10" ht="76.5" customHeight="1" x14ac:dyDescent="0.25">
      <c r="B88" s="280"/>
      <c r="C88" s="1010"/>
      <c r="D88" s="1013"/>
      <c r="E88" s="996" t="s">
        <v>1286</v>
      </c>
      <c r="F88" s="1004">
        <f>IF(SUM(H88:H95)=0,"",AVERAGE(H88:H95))</f>
        <v>100</v>
      </c>
      <c r="G88" s="292" t="s">
        <v>1287</v>
      </c>
      <c r="H88" s="305">
        <v>100</v>
      </c>
      <c r="I88" s="306"/>
      <c r="J88" s="281"/>
    </row>
    <row r="89" spans="2:10" ht="50.1" customHeight="1" x14ac:dyDescent="0.25">
      <c r="B89" s="280"/>
      <c r="C89" s="1010"/>
      <c r="D89" s="1013"/>
      <c r="E89" s="997"/>
      <c r="F89" s="995"/>
      <c r="G89" s="190" t="s">
        <v>1288</v>
      </c>
      <c r="H89" s="301">
        <v>100</v>
      </c>
      <c r="I89" s="302"/>
      <c r="J89" s="281"/>
    </row>
    <row r="90" spans="2:10" ht="50.1" customHeight="1" x14ac:dyDescent="0.25">
      <c r="B90" s="280"/>
      <c r="C90" s="1010"/>
      <c r="D90" s="1013"/>
      <c r="E90" s="997"/>
      <c r="F90" s="995"/>
      <c r="G90" s="190" t="s">
        <v>1289</v>
      </c>
      <c r="H90" s="301">
        <v>100</v>
      </c>
      <c r="I90" s="302"/>
      <c r="J90" s="281"/>
    </row>
    <row r="91" spans="2:10" ht="50.1" customHeight="1" x14ac:dyDescent="0.25">
      <c r="B91" s="280"/>
      <c r="C91" s="1010"/>
      <c r="D91" s="1013"/>
      <c r="E91" s="997"/>
      <c r="F91" s="995"/>
      <c r="G91" s="190" t="s">
        <v>1290</v>
      </c>
      <c r="H91" s="301">
        <v>100</v>
      </c>
      <c r="I91" s="302"/>
      <c r="J91" s="281"/>
    </row>
    <row r="92" spans="2:10" ht="50.1" customHeight="1" x14ac:dyDescent="0.25">
      <c r="B92" s="280"/>
      <c r="C92" s="1010"/>
      <c r="D92" s="1013"/>
      <c r="E92" s="997"/>
      <c r="F92" s="995"/>
      <c r="G92" s="190" t="s">
        <v>1291</v>
      </c>
      <c r="H92" s="301"/>
      <c r="I92" s="302"/>
      <c r="J92" s="281"/>
    </row>
    <row r="93" spans="2:10" ht="50.1" customHeight="1" x14ac:dyDescent="0.25">
      <c r="B93" s="280"/>
      <c r="C93" s="1010"/>
      <c r="D93" s="1013"/>
      <c r="E93" s="997"/>
      <c r="F93" s="995"/>
      <c r="G93" s="190" t="s">
        <v>1292</v>
      </c>
      <c r="H93" s="301">
        <v>100</v>
      </c>
      <c r="I93" s="302"/>
      <c r="J93" s="281"/>
    </row>
    <row r="94" spans="2:10" ht="50.1" customHeight="1" x14ac:dyDescent="0.25">
      <c r="B94" s="280"/>
      <c r="C94" s="1010"/>
      <c r="D94" s="1013"/>
      <c r="E94" s="997"/>
      <c r="F94" s="995"/>
      <c r="G94" s="190" t="s">
        <v>1293</v>
      </c>
      <c r="H94" s="301">
        <v>100</v>
      </c>
      <c r="I94" s="302"/>
      <c r="J94" s="281"/>
    </row>
    <row r="95" spans="2:10" ht="50.1" customHeight="1" x14ac:dyDescent="0.25">
      <c r="B95" s="280"/>
      <c r="C95" s="1010"/>
      <c r="D95" s="1013"/>
      <c r="E95" s="998"/>
      <c r="F95" s="1003"/>
      <c r="G95" s="289" t="s">
        <v>1294</v>
      </c>
      <c r="H95" s="307">
        <v>100</v>
      </c>
      <c r="I95" s="308"/>
      <c r="J95" s="281"/>
    </row>
    <row r="96" spans="2:10" ht="50.1" customHeight="1" x14ac:dyDescent="0.25">
      <c r="B96" s="280"/>
      <c r="C96" s="1010"/>
      <c r="D96" s="1013"/>
      <c r="E96" s="1017" t="s">
        <v>1295</v>
      </c>
      <c r="F96" s="995">
        <f>IF(SUM(H96:H100)=0,"",AVERAGE(H96:H100))</f>
        <v>74</v>
      </c>
      <c r="G96" s="295" t="s">
        <v>1296</v>
      </c>
      <c r="H96" s="309">
        <v>100</v>
      </c>
      <c r="I96" s="310"/>
      <c r="J96" s="281"/>
    </row>
    <row r="97" spans="2:10" ht="50.1" customHeight="1" x14ac:dyDescent="0.25">
      <c r="B97" s="280"/>
      <c r="C97" s="1010"/>
      <c r="D97" s="1013"/>
      <c r="E97" s="997"/>
      <c r="F97" s="995"/>
      <c r="G97" s="190" t="s">
        <v>1297</v>
      </c>
      <c r="H97" s="301">
        <v>60</v>
      </c>
      <c r="I97" s="302"/>
      <c r="J97" s="281"/>
    </row>
    <row r="98" spans="2:10" ht="50.1" customHeight="1" x14ac:dyDescent="0.25">
      <c r="B98" s="280"/>
      <c r="C98" s="1010"/>
      <c r="D98" s="1013"/>
      <c r="E98" s="997"/>
      <c r="F98" s="995"/>
      <c r="G98" s="190" t="s">
        <v>1298</v>
      </c>
      <c r="H98" s="301">
        <v>50</v>
      </c>
      <c r="I98" s="302"/>
      <c r="J98" s="281"/>
    </row>
    <row r="99" spans="2:10" ht="50.1" customHeight="1" x14ac:dyDescent="0.25">
      <c r="B99" s="280"/>
      <c r="C99" s="1010"/>
      <c r="D99" s="1013"/>
      <c r="E99" s="997"/>
      <c r="F99" s="995"/>
      <c r="G99" s="190" t="s">
        <v>1299</v>
      </c>
      <c r="H99" s="301">
        <v>100</v>
      </c>
      <c r="I99" s="302"/>
      <c r="J99" s="281"/>
    </row>
    <row r="100" spans="2:10" ht="50.1" customHeight="1" x14ac:dyDescent="0.25">
      <c r="B100" s="280"/>
      <c r="C100" s="1010"/>
      <c r="D100" s="1013"/>
      <c r="E100" s="1018"/>
      <c r="F100" s="995"/>
      <c r="G100" s="298" t="s">
        <v>1300</v>
      </c>
      <c r="H100" s="303">
        <v>60</v>
      </c>
      <c r="I100" s="304"/>
      <c r="J100" s="281"/>
    </row>
    <row r="101" spans="2:10" ht="50.1" customHeight="1" x14ac:dyDescent="0.25">
      <c r="B101" s="280"/>
      <c r="C101" s="1010"/>
      <c r="D101" s="1013"/>
      <c r="E101" s="996" t="s">
        <v>1301</v>
      </c>
      <c r="F101" s="999">
        <f>IF(SUM(H101:H106)=0,"",AVERAGE(H101:H106))</f>
        <v>100</v>
      </c>
      <c r="G101" s="292" t="s">
        <v>1302</v>
      </c>
      <c r="H101" s="305">
        <v>100</v>
      </c>
      <c r="I101" s="306"/>
      <c r="J101" s="281"/>
    </row>
    <row r="102" spans="2:10" ht="72" customHeight="1" x14ac:dyDescent="0.25">
      <c r="B102" s="280"/>
      <c r="C102" s="1010"/>
      <c r="D102" s="1013"/>
      <c r="E102" s="997"/>
      <c r="F102" s="999"/>
      <c r="G102" s="190" t="s">
        <v>1303</v>
      </c>
      <c r="H102" s="301">
        <v>100</v>
      </c>
      <c r="I102" s="302"/>
      <c r="J102" s="281"/>
    </row>
    <row r="103" spans="2:10" ht="72" customHeight="1" x14ac:dyDescent="0.25">
      <c r="B103" s="280"/>
      <c r="C103" s="1010"/>
      <c r="D103" s="1013"/>
      <c r="E103" s="997"/>
      <c r="F103" s="999"/>
      <c r="G103" s="190" t="s">
        <v>1304</v>
      </c>
      <c r="H103" s="301">
        <v>100</v>
      </c>
      <c r="I103" s="302"/>
      <c r="J103" s="281"/>
    </row>
    <row r="104" spans="2:10" ht="72" customHeight="1" x14ac:dyDescent="0.25">
      <c r="B104" s="280"/>
      <c r="C104" s="1010"/>
      <c r="D104" s="1013"/>
      <c r="E104" s="997"/>
      <c r="F104" s="999"/>
      <c r="G104" s="190" t="s">
        <v>1305</v>
      </c>
      <c r="H104" s="301">
        <v>100</v>
      </c>
      <c r="I104" s="302"/>
      <c r="J104" s="281"/>
    </row>
    <row r="105" spans="2:10" ht="72" customHeight="1" x14ac:dyDescent="0.25">
      <c r="B105" s="280"/>
      <c r="C105" s="1010"/>
      <c r="D105" s="1013"/>
      <c r="E105" s="997"/>
      <c r="F105" s="999"/>
      <c r="G105" s="190" t="s">
        <v>1306</v>
      </c>
      <c r="H105" s="301">
        <v>100</v>
      </c>
      <c r="I105" s="302"/>
      <c r="J105" s="281"/>
    </row>
    <row r="106" spans="2:10" ht="72" customHeight="1" x14ac:dyDescent="0.25">
      <c r="B106" s="280"/>
      <c r="C106" s="1011"/>
      <c r="D106" s="1014"/>
      <c r="E106" s="998"/>
      <c r="F106" s="999"/>
      <c r="G106" s="289" t="s">
        <v>1307</v>
      </c>
      <c r="H106" s="307">
        <v>100</v>
      </c>
      <c r="I106" s="308"/>
      <c r="J106" s="281"/>
    </row>
    <row r="107" spans="2:10" ht="5.25" customHeight="1" thickBot="1" x14ac:dyDescent="0.3">
      <c r="B107" s="50"/>
      <c r="C107" s="51"/>
      <c r="D107" s="51"/>
      <c r="E107" s="51"/>
      <c r="F107" s="311"/>
      <c r="G107" s="273"/>
      <c r="H107" s="51"/>
      <c r="I107" s="51"/>
      <c r="J107" s="53"/>
    </row>
    <row r="108" spans="2:10" x14ac:dyDescent="0.25">
      <c r="G108" s="11"/>
    </row>
    <row r="109" spans="2:10" x14ac:dyDescent="0.25">
      <c r="F109" s="312"/>
      <c r="G109" s="11"/>
    </row>
    <row r="110" spans="2:10" hidden="1" x14ac:dyDescent="0.25">
      <c r="G110" s="11"/>
    </row>
    <row r="111" spans="2:10" hidden="1" x14ac:dyDescent="0.25">
      <c r="G111" s="11"/>
    </row>
    <row r="112" spans="2:10" hidden="1" x14ac:dyDescent="0.25">
      <c r="G112" s="11"/>
    </row>
    <row r="113" spans="7:7" hidden="1" x14ac:dyDescent="0.25">
      <c r="G113" s="11"/>
    </row>
    <row r="114" spans="7:7" hidden="1" x14ac:dyDescent="0.25">
      <c r="G114" s="11"/>
    </row>
    <row r="115" spans="7:7" hidden="1" x14ac:dyDescent="0.25">
      <c r="G115" s="11"/>
    </row>
    <row r="116" spans="7:7" hidden="1" x14ac:dyDescent="0.25">
      <c r="G116" s="11"/>
    </row>
    <row r="117" spans="7:7" hidden="1" x14ac:dyDescent="0.25">
      <c r="G117" s="11"/>
    </row>
    <row r="118" spans="7:7" hidden="1" x14ac:dyDescent="0.25">
      <c r="G118" s="11"/>
    </row>
    <row r="119" spans="7:7" ht="14.25" hidden="1" customHeight="1" x14ac:dyDescent="0.25">
      <c r="G119" s="11"/>
    </row>
    <row r="120" spans="7:7" ht="14.25" hidden="1" customHeight="1" x14ac:dyDescent="0.25">
      <c r="G120" s="11"/>
    </row>
    <row r="121" spans="7:7" ht="14.25" hidden="1" customHeight="1" x14ac:dyDescent="0.25">
      <c r="G121" s="11"/>
    </row>
    <row r="122" spans="7:7" ht="14.25" hidden="1" customHeight="1" x14ac:dyDescent="0.25">
      <c r="G122" s="11"/>
    </row>
    <row r="123" spans="7:7" ht="14.25" hidden="1" customHeight="1" x14ac:dyDescent="0.25">
      <c r="G123" s="11"/>
    </row>
    <row r="124" spans="7:7" ht="14.25" hidden="1" customHeight="1" x14ac:dyDescent="0.25">
      <c r="G124" s="11"/>
    </row>
    <row r="125" spans="7:7" ht="14.25" hidden="1" customHeight="1" x14ac:dyDescent="0.25">
      <c r="G125" s="11"/>
    </row>
    <row r="126" spans="7:7" ht="14.25" hidden="1" customHeight="1" x14ac:dyDescent="0.25">
      <c r="G126" s="11"/>
    </row>
    <row r="127" spans="7:7" ht="14.25" hidden="1" customHeight="1" x14ac:dyDescent="0.25">
      <c r="G127" s="11"/>
    </row>
    <row r="128" spans="7:7" ht="0" hidden="1" customHeight="1" x14ac:dyDescent="0.25">
      <c r="G128" s="313"/>
    </row>
  </sheetData>
  <protectedRanges>
    <protectedRange sqref="F10:F106" name="Actual"/>
    <protectedRange sqref="H10:I85" name="Simulado_1"/>
  </protectedRanges>
  <mergeCells count="30">
    <mergeCell ref="C3:I3"/>
    <mergeCell ref="C5:F5"/>
    <mergeCell ref="G5:I5"/>
    <mergeCell ref="C6:F6"/>
    <mergeCell ref="G6:I6"/>
    <mergeCell ref="H8:H9"/>
    <mergeCell ref="I8:I9"/>
    <mergeCell ref="C10:C106"/>
    <mergeCell ref="D10:D106"/>
    <mergeCell ref="E10:E27"/>
    <mergeCell ref="F10:F27"/>
    <mergeCell ref="E28:E74"/>
    <mergeCell ref="F28:F74"/>
    <mergeCell ref="E75:E78"/>
    <mergeCell ref="F75:F78"/>
    <mergeCell ref="C8:C9"/>
    <mergeCell ref="D8:D9"/>
    <mergeCell ref="E8:E9"/>
    <mergeCell ref="F8:F9"/>
    <mergeCell ref="G8:G9"/>
    <mergeCell ref="E96:E100"/>
    <mergeCell ref="F96:F100"/>
    <mergeCell ref="E101:E106"/>
    <mergeCell ref="F101:F106"/>
    <mergeCell ref="E79:E82"/>
    <mergeCell ref="F79:F82"/>
    <mergeCell ref="E83:E87"/>
    <mergeCell ref="F83:F87"/>
    <mergeCell ref="E88:E95"/>
    <mergeCell ref="F88:F95"/>
  </mergeCells>
  <conditionalFormatting sqref="G6">
    <cfRule type="cellIs" dxfId="719" priority="11" operator="between">
      <formula>80.5</formula>
      <formula>100</formula>
    </cfRule>
    <cfRule type="cellIs" dxfId="718" priority="12" operator="between">
      <formula>60.5</formula>
      <formula>80.4</formula>
    </cfRule>
    <cfRule type="cellIs" dxfId="717" priority="13" operator="between">
      <formula>40.5</formula>
      <formula>60.4</formula>
    </cfRule>
    <cfRule type="cellIs" dxfId="716" priority="14" operator="between">
      <formula>20.5</formula>
      <formula>40.4</formula>
    </cfRule>
    <cfRule type="cellIs" dxfId="715" priority="15" operator="between">
      <formula>0</formula>
      <formula>20.4</formula>
    </cfRule>
  </conditionalFormatting>
  <conditionalFormatting sqref="H10:H106">
    <cfRule type="cellIs" dxfId="714" priority="1" operator="between">
      <formula>81</formula>
      <formula>100</formula>
    </cfRule>
    <cfRule type="cellIs" dxfId="713" priority="2" operator="between">
      <formula>61</formula>
      <formula>80</formula>
    </cfRule>
    <cfRule type="cellIs" dxfId="712" priority="3" operator="between">
      <formula>41</formula>
      <formula>60</formula>
    </cfRule>
    <cfRule type="cellIs" dxfId="711" priority="4" operator="between">
      <formula>21</formula>
      <formula>40</formula>
    </cfRule>
    <cfRule type="cellIs" dxfId="710" priority="5" operator="between">
      <formula>1</formula>
      <formula>20</formula>
    </cfRule>
  </conditionalFormatting>
  <conditionalFormatting sqref="F10:F106">
    <cfRule type="cellIs" dxfId="709" priority="16" operator="between">
      <formula>81</formula>
      <formula>100</formula>
    </cfRule>
    <cfRule type="cellIs" dxfId="708" priority="17" operator="between">
      <formula>61</formula>
      <formula>80</formula>
    </cfRule>
    <cfRule type="cellIs" dxfId="707" priority="18" operator="between">
      <formula>41</formula>
      <formula>60</formula>
    </cfRule>
    <cfRule type="cellIs" dxfId="706" priority="19" operator="between">
      <formula>21</formula>
      <formula>40</formula>
    </cfRule>
    <cfRule type="cellIs" dxfId="705" priority="20" operator="between">
      <formula>1</formula>
      <formula>20</formula>
    </cfRule>
  </conditionalFormatting>
  <conditionalFormatting sqref="D10">
    <cfRule type="cellIs" dxfId="704" priority="6" operator="between">
      <formula>80.5</formula>
      <formula>100</formula>
    </cfRule>
    <cfRule type="cellIs" dxfId="703" priority="7" operator="between">
      <formula>60.4</formula>
      <formula>80.5</formula>
    </cfRule>
    <cfRule type="cellIs" dxfId="702" priority="8" operator="between">
      <formula>40.4</formula>
      <formula>60.5</formula>
    </cfRule>
    <cfRule type="cellIs" dxfId="701" priority="9" operator="between">
      <formula>20.5</formula>
      <formula>40.4</formula>
    </cfRule>
    <cfRule type="cellIs" dxfId="700" priority="10" operator="between">
      <formula>0.1</formula>
      <formula>20.4</formula>
    </cfRule>
  </conditionalFormatting>
  <dataValidations count="5">
    <dataValidation type="whole" allowBlank="1" showInputMessage="1" showErrorMessage="1" error="ERROR. NO DEBE DILIGENCIAR ESTA CELDA" sqref="F10:F106">
      <formula1>7999999</formula1>
      <formula2>99999999</formula2>
    </dataValidation>
    <dataValidation type="whole" allowBlank="1" showInputMessage="1" showErrorMessage="1" error="ERROR. NO DEBE DILIGENCIAR ESTA CELDA" sqref="D10:D106">
      <formula1>899999</formula1>
      <formula2>99999999</formula2>
    </dataValidation>
    <dataValidation type="whole" allowBlank="1" showInputMessage="1" showErrorMessage="1" error="ERROR. NO DEBE DILIGENCIAR ESTA CELDA_x000a_" sqref="G6:I6">
      <formula1>88888888888888</formula1>
      <formula2>9999999999999990000</formula2>
    </dataValidation>
    <dataValidation type="whole" allowBlank="1" showInputMessage="1" showErrorMessage="1" error="ERROR. DATO NO PERMITIDO" sqref="H10:H85">
      <formula1>0</formula1>
      <formula2>100</formula2>
    </dataValidation>
    <dataValidation type="whole" operator="equal" allowBlank="1" showInputMessage="1" showErrorMessage="1" errorTitle="ATENCIÓN!" error="No se pueden modificar datos aquí" sqref="C5:D5">
      <formula1>578457854578547000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workbookViewId="0">
      <selection activeCell="J13" sqref="J13"/>
    </sheetView>
  </sheetViews>
  <sheetFormatPr baseColWidth="10" defaultColWidth="0" defaultRowHeight="14.25" customHeight="1"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4.42578125" style="1" customWidth="1"/>
    <col min="12" max="12" width="11.42578125" style="1" customWidth="1"/>
    <col min="13" max="13" width="6" style="1" customWidth="1"/>
    <col min="14" max="16" width="0" style="1" hidden="1" customWidth="1"/>
    <col min="17" max="16384" width="11.42578125" style="1" hidden="1"/>
  </cols>
  <sheetData>
    <row r="1" spans="2:14" ht="7.5" customHeight="1" thickBot="1" x14ac:dyDescent="0.3">
      <c r="C1" s="2"/>
      <c r="G1" s="1" t="s">
        <v>0</v>
      </c>
    </row>
    <row r="2" spans="2:14" ht="93" customHeight="1" x14ac:dyDescent="0.25">
      <c r="B2" s="3"/>
      <c r="C2" s="4"/>
      <c r="D2" s="5"/>
      <c r="E2" s="5"/>
      <c r="F2" s="5"/>
      <c r="G2" s="5"/>
      <c r="H2" s="5"/>
      <c r="I2" s="5"/>
      <c r="J2" s="6"/>
    </row>
    <row r="3" spans="2:14" ht="29.25" customHeight="1" x14ac:dyDescent="0.25">
      <c r="B3" s="7"/>
      <c r="C3" s="922" t="s">
        <v>1309</v>
      </c>
      <c r="D3" s="923"/>
      <c r="E3" s="923"/>
      <c r="F3" s="923"/>
      <c r="G3" s="923"/>
      <c r="H3" s="923"/>
      <c r="I3" s="923"/>
      <c r="J3" s="8"/>
      <c r="K3" s="9"/>
      <c r="L3" s="9"/>
      <c r="M3" s="9"/>
      <c r="N3" s="9"/>
    </row>
    <row r="4" spans="2:14" ht="6" customHeight="1" thickBot="1" x14ac:dyDescent="0.3">
      <c r="B4" s="7"/>
      <c r="C4" s="10"/>
      <c r="D4" s="11"/>
      <c r="E4" s="11"/>
      <c r="F4" s="11"/>
      <c r="G4" s="11"/>
      <c r="H4" s="11"/>
      <c r="I4" s="11"/>
      <c r="J4" s="12"/>
    </row>
    <row r="5" spans="2:14" ht="27.75" customHeight="1" x14ac:dyDescent="0.25">
      <c r="B5" s="7"/>
      <c r="C5" s="924" t="s">
        <v>2</v>
      </c>
      <c r="D5" s="925"/>
      <c r="E5" s="925"/>
      <c r="F5" s="925"/>
      <c r="G5" s="927" t="s">
        <v>3</v>
      </c>
      <c r="H5" s="928"/>
      <c r="I5" s="929"/>
      <c r="J5" s="12"/>
    </row>
    <row r="6" spans="2:14" ht="28.5" customHeight="1" thickBot="1" x14ac:dyDescent="0.3">
      <c r="B6" s="7"/>
      <c r="C6" s="1055" t="s">
        <v>1025</v>
      </c>
      <c r="D6" s="1056"/>
      <c r="E6" s="1056"/>
      <c r="F6" s="1056"/>
      <c r="G6" s="933">
        <f>IF(SUM(H10:H62)=0,"",AVERAGE(H10:H62))</f>
        <v>94.361702127659569</v>
      </c>
      <c r="H6" s="934"/>
      <c r="I6" s="935"/>
      <c r="J6" s="12"/>
    </row>
    <row r="7" spans="2:14" ht="9.75" customHeight="1" thickBot="1" x14ac:dyDescent="0.3">
      <c r="B7" s="7"/>
      <c r="C7" s="10"/>
      <c r="D7" s="11"/>
      <c r="E7" s="11"/>
      <c r="F7" s="11"/>
      <c r="G7" s="11"/>
      <c r="H7" s="11"/>
      <c r="I7" s="11"/>
      <c r="J7" s="12"/>
    </row>
    <row r="8" spans="2:14" ht="26.1" customHeight="1" x14ac:dyDescent="0.25">
      <c r="B8" s="7"/>
      <c r="C8" s="1021" t="s">
        <v>4</v>
      </c>
      <c r="D8" s="1005" t="s">
        <v>5</v>
      </c>
      <c r="E8" s="1023" t="s">
        <v>6</v>
      </c>
      <c r="F8" s="1005" t="s">
        <v>5</v>
      </c>
      <c r="G8" s="1005" t="s">
        <v>7</v>
      </c>
      <c r="H8" s="1005" t="s">
        <v>8</v>
      </c>
      <c r="I8" s="1007" t="s">
        <v>9</v>
      </c>
      <c r="J8" s="12"/>
      <c r="K8" s="13"/>
    </row>
    <row r="9" spans="2:14" ht="42.95" customHeight="1" thickBot="1" x14ac:dyDescent="0.3">
      <c r="B9" s="7"/>
      <c r="C9" s="1022"/>
      <c r="D9" s="1006"/>
      <c r="E9" s="1024"/>
      <c r="F9" s="1006"/>
      <c r="G9" s="1006"/>
      <c r="H9" s="1006"/>
      <c r="I9" s="1008"/>
      <c r="J9" s="12"/>
      <c r="K9" s="13"/>
    </row>
    <row r="10" spans="2:14" ht="50.1" customHeight="1" x14ac:dyDescent="0.25">
      <c r="B10" s="7"/>
      <c r="C10" s="1050" t="s">
        <v>1310</v>
      </c>
      <c r="D10" s="1051">
        <f>IF(SUM(H10:H62)=0,"",AVERAGE(H10:H62))</f>
        <v>94.361702127659569</v>
      </c>
      <c r="E10" s="1035" t="s">
        <v>1311</v>
      </c>
      <c r="F10" s="1052">
        <f>IF(SUM(H10:H12)=0,"",AVERAGE(H10:H12))</f>
        <v>83.333333333333329</v>
      </c>
      <c r="G10" s="315" t="s">
        <v>1312</v>
      </c>
      <c r="H10" s="316">
        <v>50</v>
      </c>
      <c r="I10" s="317"/>
      <c r="J10" s="12"/>
    </row>
    <row r="11" spans="2:14" ht="50.1" customHeight="1" x14ac:dyDescent="0.25">
      <c r="B11" s="7"/>
      <c r="C11" s="1050"/>
      <c r="D11" s="1051"/>
      <c r="E11" s="1035"/>
      <c r="F11" s="1052"/>
      <c r="G11" s="318" t="s">
        <v>1313</v>
      </c>
      <c r="H11" s="319">
        <v>100</v>
      </c>
      <c r="I11" s="320"/>
      <c r="J11" s="12"/>
      <c r="L11" s="321" t="s">
        <v>14</v>
      </c>
    </row>
    <row r="12" spans="2:14" ht="50.1" customHeight="1" x14ac:dyDescent="0.25">
      <c r="B12" s="7"/>
      <c r="C12" s="1050"/>
      <c r="D12" s="1051"/>
      <c r="E12" s="1035"/>
      <c r="F12" s="1052"/>
      <c r="G12" s="322" t="s">
        <v>1314</v>
      </c>
      <c r="H12" s="323">
        <v>100</v>
      </c>
      <c r="I12" s="324"/>
      <c r="J12" s="12"/>
      <c r="L12" s="321"/>
    </row>
    <row r="13" spans="2:14" ht="50.1" customHeight="1" x14ac:dyDescent="0.25">
      <c r="B13" s="7"/>
      <c r="C13" s="1050"/>
      <c r="D13" s="1051"/>
      <c r="E13" s="1035" t="s">
        <v>1315</v>
      </c>
      <c r="F13" s="1036">
        <f>IF(SUM(H13:H16)=0,"",AVERAGE(H13:H16))</f>
        <v>100</v>
      </c>
      <c r="G13" s="315" t="s">
        <v>1316</v>
      </c>
      <c r="H13" s="316">
        <v>100</v>
      </c>
      <c r="I13" s="325"/>
      <c r="J13" s="12"/>
    </row>
    <row r="14" spans="2:14" ht="50.1" customHeight="1" x14ac:dyDescent="0.25">
      <c r="B14" s="7"/>
      <c r="C14" s="1050"/>
      <c r="D14" s="1051"/>
      <c r="E14" s="1035"/>
      <c r="F14" s="1036"/>
      <c r="G14" s="318" t="s">
        <v>1317</v>
      </c>
      <c r="H14" s="319">
        <v>100</v>
      </c>
      <c r="I14" s="326"/>
      <c r="J14" s="12"/>
    </row>
    <row r="15" spans="2:14" ht="50.1" customHeight="1" x14ac:dyDescent="0.25">
      <c r="B15" s="7"/>
      <c r="C15" s="1050"/>
      <c r="D15" s="1051"/>
      <c r="E15" s="1035"/>
      <c r="F15" s="1036"/>
      <c r="G15" s="318" t="s">
        <v>1318</v>
      </c>
      <c r="H15" s="319">
        <v>100</v>
      </c>
      <c r="I15" s="326"/>
      <c r="J15" s="12"/>
      <c r="L15" s="321" t="s">
        <v>17</v>
      </c>
    </row>
    <row r="16" spans="2:14" ht="50.1" customHeight="1" x14ac:dyDescent="0.25">
      <c r="B16" s="7"/>
      <c r="C16" s="1050"/>
      <c r="D16" s="1051"/>
      <c r="E16" s="1049"/>
      <c r="F16" s="1037"/>
      <c r="G16" s="318" t="s">
        <v>1319</v>
      </c>
      <c r="H16" s="323">
        <v>100</v>
      </c>
      <c r="I16" s="324"/>
      <c r="J16" s="12"/>
    </row>
    <row r="17" spans="2:11" ht="50.1" customHeight="1" x14ac:dyDescent="0.25">
      <c r="B17" s="7"/>
      <c r="C17" s="1050"/>
      <c r="D17" s="1051"/>
      <c r="E17" s="1040" t="s">
        <v>1320</v>
      </c>
      <c r="F17" s="1053">
        <f>IF(SUM(H17:H18)=0,"",AVERAGE(H17:H18))</f>
        <v>100</v>
      </c>
      <c r="G17" s="315" t="s">
        <v>1321</v>
      </c>
      <c r="H17" s="316">
        <v>100</v>
      </c>
      <c r="I17" s="325"/>
      <c r="J17" s="12"/>
    </row>
    <row r="18" spans="2:11" ht="50.1" customHeight="1" x14ac:dyDescent="0.25">
      <c r="B18" s="7"/>
      <c r="C18" s="1050"/>
      <c r="D18" s="1051"/>
      <c r="E18" s="1041"/>
      <c r="F18" s="1054"/>
      <c r="G18" s="315" t="s">
        <v>1322</v>
      </c>
      <c r="H18" s="323">
        <v>100</v>
      </c>
      <c r="I18" s="327"/>
      <c r="J18" s="12"/>
    </row>
    <row r="19" spans="2:11" ht="50.1" customHeight="1" x14ac:dyDescent="0.25">
      <c r="B19" s="7"/>
      <c r="C19" s="1050"/>
      <c r="D19" s="1051"/>
      <c r="E19" s="1035" t="s">
        <v>1323</v>
      </c>
      <c r="F19" s="1036">
        <f>IF(SUM(H19:H23)=0,"",AVERAGE(H19:H23))</f>
        <v>96</v>
      </c>
      <c r="G19" s="315" t="s">
        <v>1324</v>
      </c>
      <c r="H19" s="316">
        <v>100</v>
      </c>
      <c r="I19" s="325"/>
      <c r="J19" s="12"/>
      <c r="K19" s="13"/>
    </row>
    <row r="20" spans="2:11" ht="138" customHeight="1" x14ac:dyDescent="0.25">
      <c r="B20" s="7"/>
      <c r="C20" s="1050"/>
      <c r="D20" s="1051"/>
      <c r="E20" s="1035"/>
      <c r="F20" s="1036"/>
      <c r="G20" s="318" t="s">
        <v>1325</v>
      </c>
      <c r="H20" s="319">
        <v>80</v>
      </c>
      <c r="I20" s="326"/>
      <c r="J20" s="12"/>
      <c r="K20" s="13"/>
    </row>
    <row r="21" spans="2:11" ht="50.1" customHeight="1" x14ac:dyDescent="0.25">
      <c r="B21" s="7"/>
      <c r="C21" s="1050"/>
      <c r="D21" s="1051"/>
      <c r="E21" s="1035"/>
      <c r="F21" s="1037"/>
      <c r="G21" s="318" t="s">
        <v>1326</v>
      </c>
      <c r="H21" s="319">
        <v>100</v>
      </c>
      <c r="I21" s="320" t="s">
        <v>1327</v>
      </c>
      <c r="J21" s="12"/>
      <c r="K21" s="13"/>
    </row>
    <row r="22" spans="2:11" ht="50.1" customHeight="1" x14ac:dyDescent="0.25">
      <c r="B22" s="7"/>
      <c r="C22" s="1050"/>
      <c r="D22" s="1051"/>
      <c r="E22" s="1035"/>
      <c r="F22" s="1037"/>
      <c r="G22" s="318" t="s">
        <v>1328</v>
      </c>
      <c r="H22" s="319">
        <v>100</v>
      </c>
      <c r="I22" s="320"/>
      <c r="J22" s="12"/>
      <c r="K22" s="13"/>
    </row>
    <row r="23" spans="2:11" ht="50.1" customHeight="1" x14ac:dyDescent="0.25">
      <c r="B23" s="7"/>
      <c r="C23" s="1050"/>
      <c r="D23" s="1051"/>
      <c r="E23" s="1035"/>
      <c r="F23" s="1037"/>
      <c r="G23" s="322" t="s">
        <v>1329</v>
      </c>
      <c r="H23" s="323">
        <v>100</v>
      </c>
      <c r="I23" s="327"/>
      <c r="J23" s="12"/>
    </row>
    <row r="24" spans="2:11" ht="50.1" customHeight="1" x14ac:dyDescent="0.25">
      <c r="B24" s="7"/>
      <c r="C24" s="1050"/>
      <c r="D24" s="1051"/>
      <c r="E24" s="1035" t="s">
        <v>1330</v>
      </c>
      <c r="F24" s="1036">
        <f>IF(SUM(H24:H27)=0,"",AVERAGE(H24:H27))</f>
        <v>100</v>
      </c>
      <c r="G24" s="315" t="s">
        <v>1331</v>
      </c>
      <c r="H24" s="316">
        <v>100</v>
      </c>
      <c r="I24" s="317"/>
      <c r="J24" s="12"/>
    </row>
    <row r="25" spans="2:11" ht="50.1" customHeight="1" x14ac:dyDescent="0.25">
      <c r="B25" s="7"/>
      <c r="C25" s="1050"/>
      <c r="D25" s="1051"/>
      <c r="E25" s="1035"/>
      <c r="F25" s="1036"/>
      <c r="G25" s="318" t="s">
        <v>1332</v>
      </c>
      <c r="H25" s="319">
        <v>100</v>
      </c>
      <c r="I25" s="320"/>
      <c r="J25" s="12"/>
    </row>
    <row r="26" spans="2:11" ht="50.1" customHeight="1" x14ac:dyDescent="0.25">
      <c r="B26" s="7"/>
      <c r="C26" s="1050"/>
      <c r="D26" s="1051"/>
      <c r="E26" s="1035"/>
      <c r="F26" s="1036"/>
      <c r="G26" s="318" t="s">
        <v>1333</v>
      </c>
      <c r="H26" s="319">
        <v>100</v>
      </c>
      <c r="I26" s="320"/>
      <c r="J26" s="12"/>
    </row>
    <row r="27" spans="2:11" ht="50.1" customHeight="1" x14ac:dyDescent="0.25">
      <c r="B27" s="7"/>
      <c r="C27" s="1050"/>
      <c r="D27" s="1051"/>
      <c r="E27" s="1035"/>
      <c r="F27" s="1036"/>
      <c r="G27" s="328" t="s">
        <v>1334</v>
      </c>
      <c r="H27" s="323"/>
      <c r="I27" s="324"/>
      <c r="J27" s="12"/>
    </row>
    <row r="28" spans="2:11" ht="50.1" customHeight="1" x14ac:dyDescent="0.25">
      <c r="B28" s="7"/>
      <c r="C28" s="1050"/>
      <c r="D28" s="1051"/>
      <c r="E28" s="1035" t="s">
        <v>1335</v>
      </c>
      <c r="F28" s="1036">
        <f>IF(SUM(H28:H31)=0,"",AVERAGE(H28:H31))</f>
        <v>76.25</v>
      </c>
      <c r="G28" s="315" t="s">
        <v>1336</v>
      </c>
      <c r="H28" s="316">
        <v>75</v>
      </c>
      <c r="I28" s="317"/>
      <c r="J28" s="12"/>
    </row>
    <row r="29" spans="2:11" ht="50.1" customHeight="1" x14ac:dyDescent="0.25">
      <c r="B29" s="7"/>
      <c r="C29" s="1050"/>
      <c r="D29" s="1051"/>
      <c r="E29" s="1035"/>
      <c r="F29" s="1036"/>
      <c r="G29" s="318" t="s">
        <v>1337</v>
      </c>
      <c r="H29" s="319">
        <v>90</v>
      </c>
      <c r="I29" s="320"/>
      <c r="J29" s="12"/>
    </row>
    <row r="30" spans="2:11" ht="50.1" customHeight="1" x14ac:dyDescent="0.25">
      <c r="B30" s="7"/>
      <c r="C30" s="1050"/>
      <c r="D30" s="1051"/>
      <c r="E30" s="1035"/>
      <c r="F30" s="1037"/>
      <c r="G30" s="318" t="s">
        <v>1338</v>
      </c>
      <c r="H30" s="319">
        <v>50</v>
      </c>
      <c r="I30" s="320"/>
      <c r="J30" s="12"/>
    </row>
    <row r="31" spans="2:11" ht="50.1" customHeight="1" x14ac:dyDescent="0.25">
      <c r="B31" s="7"/>
      <c r="C31" s="1050"/>
      <c r="D31" s="1051"/>
      <c r="E31" s="1049"/>
      <c r="F31" s="1037"/>
      <c r="G31" s="315" t="s">
        <v>1339</v>
      </c>
      <c r="H31" s="323">
        <v>90</v>
      </c>
      <c r="I31" s="324"/>
      <c r="J31" s="12"/>
    </row>
    <row r="32" spans="2:11" ht="50.1" customHeight="1" x14ac:dyDescent="0.25">
      <c r="B32" s="7"/>
      <c r="C32" s="1050"/>
      <c r="D32" s="1051"/>
      <c r="E32" s="1040" t="s">
        <v>1340</v>
      </c>
      <c r="F32" s="1043">
        <f>IF(SUM(H32:H38)=0,"",AVERAGE(H32:H38))</f>
        <v>95.714285714285708</v>
      </c>
      <c r="G32" s="315" t="s">
        <v>1341</v>
      </c>
      <c r="H32" s="316">
        <v>100</v>
      </c>
      <c r="I32" s="325"/>
      <c r="J32" s="12"/>
    </row>
    <row r="33" spans="2:10" ht="50.1" customHeight="1" x14ac:dyDescent="0.25">
      <c r="B33" s="7"/>
      <c r="C33" s="1050"/>
      <c r="D33" s="1051"/>
      <c r="E33" s="1041"/>
      <c r="F33" s="1044"/>
      <c r="G33" s="318" t="s">
        <v>1342</v>
      </c>
      <c r="H33" s="319">
        <v>70</v>
      </c>
      <c r="I33" s="326"/>
      <c r="J33" s="12"/>
    </row>
    <row r="34" spans="2:10" ht="50.1" customHeight="1" x14ac:dyDescent="0.25">
      <c r="B34" s="7"/>
      <c r="C34" s="1050"/>
      <c r="D34" s="1051"/>
      <c r="E34" s="1041"/>
      <c r="F34" s="1044"/>
      <c r="G34" s="318" t="s">
        <v>1343</v>
      </c>
      <c r="H34" s="319">
        <v>100</v>
      </c>
      <c r="I34" s="326"/>
      <c r="J34" s="12"/>
    </row>
    <row r="35" spans="2:10" ht="50.1" customHeight="1" x14ac:dyDescent="0.25">
      <c r="B35" s="7"/>
      <c r="C35" s="1050"/>
      <c r="D35" s="1051"/>
      <c r="E35" s="1041"/>
      <c r="F35" s="1044"/>
      <c r="G35" s="318" t="s">
        <v>1344</v>
      </c>
      <c r="H35" s="319">
        <v>100</v>
      </c>
      <c r="I35" s="326"/>
      <c r="J35" s="12"/>
    </row>
    <row r="36" spans="2:10" ht="50.1" customHeight="1" x14ac:dyDescent="0.25">
      <c r="B36" s="7"/>
      <c r="C36" s="1050"/>
      <c r="D36" s="1051"/>
      <c r="E36" s="1041"/>
      <c r="F36" s="1044"/>
      <c r="G36" s="318" t="s">
        <v>1345</v>
      </c>
      <c r="H36" s="319">
        <v>100</v>
      </c>
      <c r="I36" s="326"/>
      <c r="J36" s="12"/>
    </row>
    <row r="37" spans="2:10" ht="50.1" customHeight="1" x14ac:dyDescent="0.25">
      <c r="B37" s="7"/>
      <c r="C37" s="1050"/>
      <c r="D37" s="1051"/>
      <c r="E37" s="1041"/>
      <c r="F37" s="1044"/>
      <c r="G37" s="318" t="s">
        <v>1346</v>
      </c>
      <c r="H37" s="319">
        <v>100</v>
      </c>
      <c r="I37" s="326"/>
      <c r="J37" s="12"/>
    </row>
    <row r="38" spans="2:10" ht="50.1" customHeight="1" x14ac:dyDescent="0.25">
      <c r="B38" s="7"/>
      <c r="C38" s="1050"/>
      <c r="D38" s="1051"/>
      <c r="E38" s="1042"/>
      <c r="F38" s="1045"/>
      <c r="G38" s="322" t="s">
        <v>1346</v>
      </c>
      <c r="H38" s="323">
        <v>100</v>
      </c>
      <c r="I38" s="327"/>
      <c r="J38" s="12"/>
    </row>
    <row r="39" spans="2:10" ht="50.1" customHeight="1" x14ac:dyDescent="0.25">
      <c r="B39" s="7"/>
      <c r="C39" s="1050"/>
      <c r="D39" s="1051"/>
      <c r="E39" s="1035" t="s">
        <v>1347</v>
      </c>
      <c r="F39" s="1036">
        <f>IF(SUM(H39:H44)=0,"",AVERAGE(H39:H44))</f>
        <v>91.666666666666671</v>
      </c>
      <c r="G39" s="315" t="s">
        <v>1348</v>
      </c>
      <c r="H39" s="316">
        <v>100</v>
      </c>
      <c r="I39" s="317"/>
      <c r="J39" s="12"/>
    </row>
    <row r="40" spans="2:10" ht="50.1" customHeight="1" x14ac:dyDescent="0.25">
      <c r="B40" s="7"/>
      <c r="C40" s="1050"/>
      <c r="D40" s="1051"/>
      <c r="E40" s="1035"/>
      <c r="F40" s="1036"/>
      <c r="G40" s="315" t="s">
        <v>1349</v>
      </c>
      <c r="H40" s="319">
        <v>100</v>
      </c>
      <c r="I40" s="320"/>
      <c r="J40" s="12"/>
    </row>
    <row r="41" spans="2:10" ht="50.1" customHeight="1" x14ac:dyDescent="0.25">
      <c r="B41" s="7"/>
      <c r="C41" s="1050"/>
      <c r="D41" s="1051"/>
      <c r="E41" s="1035"/>
      <c r="F41" s="1036"/>
      <c r="G41" s="315" t="s">
        <v>1350</v>
      </c>
      <c r="H41" s="319">
        <v>100</v>
      </c>
      <c r="I41" s="320"/>
      <c r="J41" s="12"/>
    </row>
    <row r="42" spans="2:10" ht="50.1" customHeight="1" x14ac:dyDescent="0.25">
      <c r="B42" s="7"/>
      <c r="C42" s="1050"/>
      <c r="D42" s="1051"/>
      <c r="E42" s="1035"/>
      <c r="F42" s="1036"/>
      <c r="G42" s="315" t="s">
        <v>1351</v>
      </c>
      <c r="H42" s="319">
        <v>100</v>
      </c>
      <c r="I42" s="320" t="s">
        <v>1352</v>
      </c>
      <c r="J42" s="12"/>
    </row>
    <row r="43" spans="2:10" ht="50.1" customHeight="1" x14ac:dyDescent="0.25">
      <c r="B43" s="7"/>
      <c r="C43" s="1050"/>
      <c r="D43" s="1051"/>
      <c r="E43" s="1035"/>
      <c r="F43" s="1036"/>
      <c r="G43" s="315" t="s">
        <v>1353</v>
      </c>
      <c r="H43" s="319">
        <v>100</v>
      </c>
      <c r="I43" s="320"/>
      <c r="J43" s="12"/>
    </row>
    <row r="44" spans="2:10" ht="50.1" customHeight="1" x14ac:dyDescent="0.25">
      <c r="B44" s="7"/>
      <c r="C44" s="1050"/>
      <c r="D44" s="1051"/>
      <c r="E44" s="1035"/>
      <c r="F44" s="1037"/>
      <c r="G44" s="315" t="s">
        <v>1354</v>
      </c>
      <c r="H44" s="323">
        <v>50</v>
      </c>
      <c r="I44" s="324"/>
      <c r="J44" s="12"/>
    </row>
    <row r="45" spans="2:10" ht="50.1" customHeight="1" x14ac:dyDescent="0.25">
      <c r="B45" s="7"/>
      <c r="C45" s="1050"/>
      <c r="D45" s="1051"/>
      <c r="E45" s="1040" t="s">
        <v>1355</v>
      </c>
      <c r="F45" s="1046">
        <f>IF(SUM(H45:H55)=0,"",AVERAGE(H45:H55))</f>
        <v>96.666666666666671</v>
      </c>
      <c r="G45" s="329" t="s">
        <v>1356</v>
      </c>
      <c r="H45" s="316">
        <v>100</v>
      </c>
      <c r="I45" s="317"/>
      <c r="J45" s="12"/>
    </row>
    <row r="46" spans="2:10" ht="50.1" customHeight="1" x14ac:dyDescent="0.25">
      <c r="B46" s="7"/>
      <c r="C46" s="1050"/>
      <c r="D46" s="1051"/>
      <c r="E46" s="1041"/>
      <c r="F46" s="1047"/>
      <c r="G46" s="330" t="s">
        <v>1357</v>
      </c>
      <c r="H46" s="319">
        <v>100</v>
      </c>
      <c r="I46" s="320"/>
      <c r="J46" s="12"/>
    </row>
    <row r="47" spans="2:10" ht="50.1" customHeight="1" x14ac:dyDescent="0.25">
      <c r="B47" s="7"/>
      <c r="C47" s="1050"/>
      <c r="D47" s="1051"/>
      <c r="E47" s="1041"/>
      <c r="F47" s="1047"/>
      <c r="G47" s="330" t="s">
        <v>1358</v>
      </c>
      <c r="H47" s="319">
        <v>100</v>
      </c>
      <c r="I47" s="320"/>
      <c r="J47" s="12"/>
    </row>
    <row r="48" spans="2:10" ht="50.1" customHeight="1" x14ac:dyDescent="0.25">
      <c r="B48" s="7"/>
      <c r="C48" s="1050"/>
      <c r="D48" s="1051"/>
      <c r="E48" s="1041"/>
      <c r="F48" s="1047"/>
      <c r="G48" s="330" t="s">
        <v>1359</v>
      </c>
      <c r="H48" s="319"/>
      <c r="I48" s="320" t="s">
        <v>1360</v>
      </c>
      <c r="J48" s="12"/>
    </row>
    <row r="49" spans="2:10" ht="50.1" customHeight="1" x14ac:dyDescent="0.25">
      <c r="B49" s="7"/>
      <c r="C49" s="1050"/>
      <c r="D49" s="1051"/>
      <c r="E49" s="1041"/>
      <c r="F49" s="1047"/>
      <c r="G49" s="330" t="s">
        <v>1361</v>
      </c>
      <c r="H49" s="319"/>
      <c r="I49" s="320" t="s">
        <v>1360</v>
      </c>
      <c r="J49" s="12"/>
    </row>
    <row r="50" spans="2:10" ht="50.1" customHeight="1" x14ac:dyDescent="0.25">
      <c r="B50" s="7"/>
      <c r="C50" s="1050"/>
      <c r="D50" s="1051"/>
      <c r="E50" s="1041"/>
      <c r="F50" s="1047"/>
      <c r="G50" s="330" t="s">
        <v>1362</v>
      </c>
      <c r="H50" s="319"/>
      <c r="I50" s="320" t="s">
        <v>1360</v>
      </c>
      <c r="J50" s="12"/>
    </row>
    <row r="51" spans="2:10" ht="50.1" customHeight="1" x14ac:dyDescent="0.25">
      <c r="B51" s="7"/>
      <c r="C51" s="1050"/>
      <c r="D51" s="1051"/>
      <c r="E51" s="1041"/>
      <c r="F51" s="1047"/>
      <c r="G51" s="330" t="s">
        <v>1363</v>
      </c>
      <c r="H51" s="319"/>
      <c r="I51" s="320"/>
      <c r="J51" s="12"/>
    </row>
    <row r="52" spans="2:10" ht="50.1" customHeight="1" x14ac:dyDescent="0.25">
      <c r="B52" s="7"/>
      <c r="C52" s="1050"/>
      <c r="D52" s="1051"/>
      <c r="E52" s="1041"/>
      <c r="F52" s="1047"/>
      <c r="G52" s="330" t="s">
        <v>1364</v>
      </c>
      <c r="H52" s="319">
        <v>100</v>
      </c>
      <c r="I52" s="320"/>
      <c r="J52" s="12"/>
    </row>
    <row r="53" spans="2:10" ht="50.1" customHeight="1" x14ac:dyDescent="0.25">
      <c r="B53" s="7"/>
      <c r="C53" s="1050"/>
      <c r="D53" s="1051"/>
      <c r="E53" s="1041"/>
      <c r="F53" s="1047"/>
      <c r="G53" s="330" t="s">
        <v>1365</v>
      </c>
      <c r="H53" s="319"/>
      <c r="I53" s="320"/>
      <c r="J53" s="12"/>
    </row>
    <row r="54" spans="2:10" ht="50.1" customHeight="1" x14ac:dyDescent="0.25">
      <c r="B54" s="7"/>
      <c r="C54" s="1050"/>
      <c r="D54" s="1051"/>
      <c r="E54" s="1041"/>
      <c r="F54" s="1047"/>
      <c r="G54" s="331" t="s">
        <v>1366</v>
      </c>
      <c r="H54" s="332">
        <v>80</v>
      </c>
      <c r="I54" s="320"/>
      <c r="J54" s="12"/>
    </row>
    <row r="55" spans="2:10" ht="50.1" customHeight="1" x14ac:dyDescent="0.25">
      <c r="B55" s="7"/>
      <c r="C55" s="1050"/>
      <c r="D55" s="1051"/>
      <c r="E55" s="1042"/>
      <c r="F55" s="1048"/>
      <c r="G55" s="333" t="s">
        <v>1367</v>
      </c>
      <c r="H55" s="334">
        <v>100</v>
      </c>
      <c r="I55" s="335"/>
      <c r="J55" s="12"/>
    </row>
    <row r="56" spans="2:10" ht="50.1" customHeight="1" x14ac:dyDescent="0.25">
      <c r="B56" s="7"/>
      <c r="C56" s="1050"/>
      <c r="D56" s="1051"/>
      <c r="E56" s="1035" t="s">
        <v>1368</v>
      </c>
      <c r="F56" s="1036">
        <f>IF(SUM(H56:H57)=0,"",AVERAGE(H56:H57))</f>
        <v>100</v>
      </c>
      <c r="G56" s="315" t="s">
        <v>1369</v>
      </c>
      <c r="H56" s="316">
        <v>100</v>
      </c>
      <c r="I56" s="317"/>
      <c r="J56" s="12"/>
    </row>
    <row r="57" spans="2:10" ht="50.1" customHeight="1" x14ac:dyDescent="0.25">
      <c r="B57" s="7"/>
      <c r="C57" s="1050"/>
      <c r="D57" s="1051"/>
      <c r="E57" s="1035"/>
      <c r="F57" s="1037"/>
      <c r="G57" s="322" t="s">
        <v>1370</v>
      </c>
      <c r="H57" s="323">
        <v>100</v>
      </c>
      <c r="I57" s="324"/>
      <c r="J57" s="12"/>
    </row>
    <row r="58" spans="2:10" ht="50.1" customHeight="1" x14ac:dyDescent="0.25">
      <c r="B58" s="7"/>
      <c r="C58" s="1050"/>
      <c r="D58" s="1051"/>
      <c r="E58" s="1038" t="s">
        <v>1371</v>
      </c>
      <c r="F58" s="1036">
        <f>IF(SUM(H58:H59)=0,"",AVERAGE(H58:H59))</f>
        <v>100</v>
      </c>
      <c r="G58" s="322" t="s">
        <v>1372</v>
      </c>
      <c r="H58" s="316">
        <v>100</v>
      </c>
      <c r="I58" s="317"/>
      <c r="J58" s="12"/>
    </row>
    <row r="59" spans="2:10" ht="50.1" customHeight="1" x14ac:dyDescent="0.25">
      <c r="B59" s="7"/>
      <c r="C59" s="1050"/>
      <c r="D59" s="1051"/>
      <c r="E59" s="1039"/>
      <c r="F59" s="1037"/>
      <c r="G59" s="322" t="s">
        <v>1373</v>
      </c>
      <c r="H59" s="323">
        <v>100</v>
      </c>
      <c r="I59" s="324"/>
      <c r="J59" s="12"/>
    </row>
    <row r="60" spans="2:10" ht="50.1" customHeight="1" x14ac:dyDescent="0.25">
      <c r="B60" s="7"/>
      <c r="C60" s="1050"/>
      <c r="D60" s="1051"/>
      <c r="E60" s="1035" t="s">
        <v>1374</v>
      </c>
      <c r="F60" s="1036">
        <f>IF(SUM(H60:H62)=0,"",AVERAGE(H60:H62))</f>
        <v>100</v>
      </c>
      <c r="G60" s="315" t="s">
        <v>1375</v>
      </c>
      <c r="H60" s="316">
        <v>100</v>
      </c>
      <c r="I60" s="317"/>
      <c r="J60" s="12"/>
    </row>
    <row r="61" spans="2:10" ht="50.1" customHeight="1" x14ac:dyDescent="0.25">
      <c r="B61" s="7"/>
      <c r="C61" s="1050"/>
      <c r="D61" s="1051"/>
      <c r="E61" s="1035"/>
      <c r="F61" s="1036"/>
      <c r="G61" s="318" t="s">
        <v>1376</v>
      </c>
      <c r="H61" s="319">
        <v>100</v>
      </c>
      <c r="I61" s="320"/>
      <c r="J61" s="12"/>
    </row>
    <row r="62" spans="2:10" ht="50.1" customHeight="1" x14ac:dyDescent="0.25">
      <c r="B62" s="7"/>
      <c r="C62" s="1050"/>
      <c r="D62" s="1051"/>
      <c r="E62" s="1035"/>
      <c r="F62" s="1037"/>
      <c r="G62" s="322" t="s">
        <v>1377</v>
      </c>
      <c r="H62" s="323">
        <v>100</v>
      </c>
      <c r="I62" s="324"/>
      <c r="J62" s="12"/>
    </row>
    <row r="63" spans="2:10" ht="7.5" customHeight="1" thickBot="1" x14ac:dyDescent="0.3">
      <c r="B63" s="50"/>
      <c r="C63" s="51"/>
      <c r="D63" s="52"/>
      <c r="E63" s="51"/>
      <c r="F63" s="51"/>
      <c r="G63" s="336"/>
      <c r="H63" s="51"/>
      <c r="I63" s="51"/>
      <c r="J63" s="53"/>
    </row>
    <row r="64" spans="2:10" x14ac:dyDescent="0.25">
      <c r="G64" s="337"/>
    </row>
    <row r="65" spans="7:7" ht="14.25" hidden="1" customHeight="1" x14ac:dyDescent="0.25">
      <c r="G65" s="338" t="s">
        <v>1378</v>
      </c>
    </row>
    <row r="66" spans="7:7" ht="14.25" hidden="1" customHeight="1" x14ac:dyDescent="0.25">
      <c r="G66" s="338" t="s">
        <v>1379</v>
      </c>
    </row>
    <row r="67" spans="7:7" x14ac:dyDescent="0.25"/>
    <row r="68" spans="7:7" hidden="1" x14ac:dyDescent="0.25"/>
    <row r="69" spans="7:7" hidden="1" x14ac:dyDescent="0.25"/>
    <row r="70" spans="7:7" hidden="1" x14ac:dyDescent="0.25"/>
    <row r="71" spans="7:7" hidden="1" x14ac:dyDescent="0.25"/>
    <row r="72" spans="7:7" hidden="1" x14ac:dyDescent="0.25"/>
    <row r="73" spans="7:7" hidden="1" x14ac:dyDescent="0.25"/>
    <row r="74" spans="7:7" hidden="1" x14ac:dyDescent="0.25"/>
    <row r="75" spans="7:7" hidden="1" x14ac:dyDescent="0.25"/>
    <row r="76" spans="7:7" hidden="1" x14ac:dyDescent="0.25"/>
    <row r="77" spans="7:7" hidden="1" x14ac:dyDescent="0.25"/>
    <row r="78" spans="7:7" hidden="1" x14ac:dyDescent="0.25"/>
    <row r="79" spans="7:7" hidden="1" x14ac:dyDescent="0.25"/>
    <row r="80" spans="7: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protectedRanges>
    <protectedRange sqref="G23 H10:I62" name="Simulado"/>
    <protectedRange sqref="F24:F62 F10:F22" name="Actual"/>
  </protectedRanges>
  <mergeCells count="38">
    <mergeCell ref="C3:I3"/>
    <mergeCell ref="C5:F5"/>
    <mergeCell ref="G5:I5"/>
    <mergeCell ref="C6:F6"/>
    <mergeCell ref="G6:I6"/>
    <mergeCell ref="H8:H9"/>
    <mergeCell ref="I8:I9"/>
    <mergeCell ref="C10:C62"/>
    <mergeCell ref="D10:D62"/>
    <mergeCell ref="E10:E12"/>
    <mergeCell ref="F10:F12"/>
    <mergeCell ref="E13:E16"/>
    <mergeCell ref="F13:F16"/>
    <mergeCell ref="E17:E18"/>
    <mergeCell ref="F17:F18"/>
    <mergeCell ref="C8:C9"/>
    <mergeCell ref="D8:D9"/>
    <mergeCell ref="E8:E9"/>
    <mergeCell ref="F8:F9"/>
    <mergeCell ref="G8:G9"/>
    <mergeCell ref="E19:E23"/>
    <mergeCell ref="F19:F23"/>
    <mergeCell ref="E24:E27"/>
    <mergeCell ref="F24:F27"/>
    <mergeCell ref="E28:E31"/>
    <mergeCell ref="F28:F31"/>
    <mergeCell ref="E32:E38"/>
    <mergeCell ref="F32:F38"/>
    <mergeCell ref="E39:E44"/>
    <mergeCell ref="F39:F44"/>
    <mergeCell ref="E45:E55"/>
    <mergeCell ref="F45:F55"/>
    <mergeCell ref="E56:E57"/>
    <mergeCell ref="F56:F57"/>
    <mergeCell ref="E58:E59"/>
    <mergeCell ref="F58:F59"/>
    <mergeCell ref="E60:E62"/>
    <mergeCell ref="F60:F62"/>
  </mergeCells>
  <conditionalFormatting sqref="F19:F20">
    <cfRule type="cellIs" dxfId="699" priority="56" operator="between">
      <formula>81</formula>
      <formula>100</formula>
    </cfRule>
    <cfRule type="cellIs" dxfId="698" priority="57" operator="between">
      <formula>61</formula>
      <formula>80.99</formula>
    </cfRule>
    <cfRule type="cellIs" dxfId="697" priority="58" operator="between">
      <formula>0</formula>
      <formula>20.9</formula>
    </cfRule>
    <cfRule type="cellIs" dxfId="696" priority="59" operator="between">
      <formula>21</formula>
      <formula>40.99</formula>
    </cfRule>
    <cfRule type="cellIs" dxfId="695" priority="60" operator="between">
      <formula>41</formula>
      <formula>60.99</formula>
    </cfRule>
  </conditionalFormatting>
  <conditionalFormatting sqref="G6:I6">
    <cfRule type="cellIs" dxfId="694" priority="51" operator="between">
      <formula>80.5</formula>
      <formula>100</formula>
    </cfRule>
    <cfRule type="cellIs" dxfId="693" priority="52" operator="between">
      <formula>60.5</formula>
      <formula>80.4</formula>
    </cfRule>
    <cfRule type="cellIs" dxfId="692" priority="53" operator="between">
      <formula>40.5</formula>
      <formula>60.4</formula>
    </cfRule>
    <cfRule type="cellIs" dxfId="691" priority="54" operator="between">
      <formula>20.5</formula>
      <formula>40.4</formula>
    </cfRule>
    <cfRule type="cellIs" dxfId="690" priority="55" operator="between">
      <formula>0</formula>
      <formula>20.4</formula>
    </cfRule>
  </conditionalFormatting>
  <conditionalFormatting sqref="H10:H59">
    <cfRule type="cellIs" dxfId="689" priority="36" operator="between">
      <formula>81</formula>
      <formula>100</formula>
    </cfRule>
    <cfRule type="cellIs" dxfId="688" priority="37" operator="between">
      <formula>61</formula>
      <formula>80</formula>
    </cfRule>
    <cfRule type="cellIs" dxfId="687" priority="38" operator="between">
      <formula>41</formula>
      <formula>60</formula>
    </cfRule>
    <cfRule type="cellIs" dxfId="686" priority="39" operator="between">
      <formula>21</formula>
      <formula>40</formula>
    </cfRule>
    <cfRule type="cellIs" dxfId="685" priority="40" operator="between">
      <formula>0.1</formula>
      <formula>20</formula>
    </cfRule>
    <cfRule type="cellIs" dxfId="684" priority="41" operator="between">
      <formula>81</formula>
      <formula>100</formula>
    </cfRule>
    <cfRule type="cellIs" dxfId="683" priority="42" operator="between">
      <formula>61</formula>
      <formula>80</formula>
    </cfRule>
    <cfRule type="cellIs" dxfId="682" priority="43" operator="between">
      <formula>41</formula>
      <formula>60</formula>
    </cfRule>
    <cfRule type="cellIs" dxfId="681" priority="44" operator="between">
      <formula>21</formula>
      <formula>40</formula>
    </cfRule>
    <cfRule type="cellIs" dxfId="680" priority="45" operator="between">
      <formula>1</formula>
      <formula>20</formula>
    </cfRule>
  </conditionalFormatting>
  <conditionalFormatting sqref="D10">
    <cfRule type="cellIs" dxfId="679" priority="31" operator="between">
      <formula>80.4</formula>
      <formula>100</formula>
    </cfRule>
    <cfRule type="cellIs" dxfId="678" priority="32" operator="between">
      <formula>60.5</formula>
      <formula>80.4</formula>
    </cfRule>
    <cfRule type="cellIs" dxfId="677" priority="33" operator="between">
      <formula>40.5</formula>
      <formula>60.4</formula>
    </cfRule>
    <cfRule type="cellIs" dxfId="676" priority="34" operator="between">
      <formula>20.5</formula>
      <formula>40.4</formula>
    </cfRule>
    <cfRule type="cellIs" dxfId="675" priority="35" operator="between">
      <formula>1</formula>
      <formula>20.4</formula>
    </cfRule>
  </conditionalFormatting>
  <conditionalFormatting sqref="F45 F56 F10:F12 F39:F43 F17 F28:F29 F19:F24">
    <cfRule type="cellIs" dxfId="674" priority="46" operator="between">
      <formula>81</formula>
      <formula>100</formula>
    </cfRule>
    <cfRule type="cellIs" dxfId="673" priority="47" operator="between">
      <formula>60.5</formula>
      <formula>80.4</formula>
    </cfRule>
    <cfRule type="cellIs" dxfId="672" priority="48" operator="between">
      <formula>0</formula>
      <formula>20.4</formula>
    </cfRule>
    <cfRule type="cellIs" dxfId="671" priority="49" operator="between">
      <formula>20.5</formula>
      <formula>40.4</formula>
    </cfRule>
    <cfRule type="cellIs" dxfId="670" priority="50" operator="between">
      <formula>40.5</formula>
      <formula>60.4</formula>
    </cfRule>
  </conditionalFormatting>
  <conditionalFormatting sqref="F10:F17 F28:F32 F19:F24 F39:F45 F56:F59">
    <cfRule type="cellIs" dxfId="669" priority="26" operator="between">
      <formula>81</formula>
      <formula>100</formula>
    </cfRule>
    <cfRule type="cellIs" dxfId="668" priority="27" operator="between">
      <formula>60.5</formula>
      <formula>80.4</formula>
    </cfRule>
    <cfRule type="cellIs" dxfId="667" priority="28" operator="between">
      <formula>1</formula>
      <formula>20.4</formula>
    </cfRule>
    <cfRule type="cellIs" dxfId="666" priority="29" operator="between">
      <formula>20.5</formula>
      <formula>40.4</formula>
    </cfRule>
    <cfRule type="cellIs" dxfId="665" priority="30" operator="between">
      <formula>40.5</formula>
      <formula>60.4</formula>
    </cfRule>
  </conditionalFormatting>
  <conditionalFormatting sqref="H60:H62">
    <cfRule type="cellIs" dxfId="664" priority="16" operator="between">
      <formula>81</formula>
      <formula>100</formula>
    </cfRule>
    <cfRule type="cellIs" dxfId="663" priority="17" operator="between">
      <formula>61</formula>
      <formula>80</formula>
    </cfRule>
    <cfRule type="cellIs" dxfId="662" priority="18" operator="between">
      <formula>41</formula>
      <formula>60</formula>
    </cfRule>
    <cfRule type="cellIs" dxfId="661" priority="19" operator="between">
      <formula>21</formula>
      <formula>40</formula>
    </cfRule>
    <cfRule type="cellIs" dxfId="660" priority="20" operator="between">
      <formula>1</formula>
      <formula>20</formula>
    </cfRule>
  </conditionalFormatting>
  <conditionalFormatting sqref="F60:F61">
    <cfRule type="cellIs" dxfId="659" priority="21" operator="between">
      <formula>81</formula>
      <formula>100</formula>
    </cfRule>
    <cfRule type="cellIs" dxfId="658" priority="22" operator="between">
      <formula>60.5</formula>
      <formula>80.4</formula>
    </cfRule>
    <cfRule type="cellIs" dxfId="657" priority="23" operator="between">
      <formula>0</formula>
      <formula>20.4</formula>
    </cfRule>
    <cfRule type="cellIs" dxfId="656" priority="24" operator="between">
      <formula>20.5</formula>
      <formula>40.4</formula>
    </cfRule>
    <cfRule type="cellIs" dxfId="655" priority="25" operator="between">
      <formula>40.5</formula>
      <formula>60.4</formula>
    </cfRule>
  </conditionalFormatting>
  <conditionalFormatting sqref="H10:H62">
    <cfRule type="cellIs" dxfId="654" priority="11" operator="between">
      <formula>81</formula>
      <formula>100</formula>
    </cfRule>
    <cfRule type="cellIs" dxfId="653" priority="12" operator="between">
      <formula>61</formula>
      <formula>80</formula>
    </cfRule>
    <cfRule type="cellIs" dxfId="652" priority="13" operator="between">
      <formula>41</formula>
      <formula>60</formula>
    </cfRule>
    <cfRule type="cellIs" dxfId="651" priority="14" operator="between">
      <formula>21</formula>
      <formula>40</formula>
    </cfRule>
    <cfRule type="cellIs" dxfId="650" priority="15" operator="between">
      <formula>0.1</formula>
      <formula>20</formula>
    </cfRule>
  </conditionalFormatting>
  <conditionalFormatting sqref="F10:F62">
    <cfRule type="cellIs" dxfId="649" priority="6" operator="between">
      <formula>81</formula>
      <formula>100</formula>
    </cfRule>
    <cfRule type="cellIs" dxfId="648" priority="7" operator="between">
      <formula>60.5</formula>
      <formula>80.4</formula>
    </cfRule>
    <cfRule type="cellIs" dxfId="647" priority="8" operator="between">
      <formula>1</formula>
      <formula>20.4</formula>
    </cfRule>
    <cfRule type="cellIs" dxfId="646" priority="9" operator="between">
      <formula>20.5</formula>
      <formula>40.4</formula>
    </cfRule>
    <cfRule type="cellIs" dxfId="645" priority="10" operator="between">
      <formula>40.5</formula>
      <formula>60.4</formula>
    </cfRule>
  </conditionalFormatting>
  <conditionalFormatting sqref="F58">
    <cfRule type="cellIs" dxfId="644" priority="1" operator="between">
      <formula>81</formula>
      <formula>100</formula>
    </cfRule>
    <cfRule type="cellIs" dxfId="643" priority="2" operator="between">
      <formula>60.5</formula>
      <formula>80.4</formula>
    </cfRule>
    <cfRule type="cellIs" dxfId="642" priority="3" operator="between">
      <formula>0</formula>
      <formula>20.4</formula>
    </cfRule>
    <cfRule type="cellIs" dxfId="641" priority="4" operator="between">
      <formula>20.5</formula>
      <formula>40.4</formula>
    </cfRule>
    <cfRule type="cellIs" dxfId="640" priority="5" operator="between">
      <formula>40.5</formula>
      <formula>60.4</formula>
    </cfRule>
  </conditionalFormatting>
  <dataValidations count="6">
    <dataValidation operator="greaterThan" allowBlank="1" showInputMessage="1" showErrorMessage="1" errorTitle="ERROR" error="ERROR. NO DEBE DILIGENCIAR ESTAS CELDAS" sqref="F58:F59"/>
    <dataValidation type="whole" operator="greaterThan" allowBlank="1" showInputMessage="1" showErrorMessage="1" errorTitle="ERROR" error="ERROR. NO DEBE DILIGENCIAR ESTAS CELDAS" sqref="F10:F57 F60:F62">
      <formula1>777777777777777000</formula1>
    </dataValidation>
    <dataValidation type="whole" operator="equal" allowBlank="1" showInputMessage="1" showErrorMessage="1" error="ERROR. NO DEBE DILIGENCIAR ESTA CELDA_x000a_" sqref="D10:D62">
      <formula1>9999998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 sqref="G6:I6">
      <formula1>777777778</formula1>
    </dataValidation>
    <dataValidation type="whole" operator="equal" allowBlank="1" showInputMessage="1" showErrorMessage="1" errorTitle="ATENCIÓN!" error="No se pueden modificar datos aquí" sqref="C5 J3:N3">
      <formula1>578457854578547000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election activeCell="G13" sqref="G13"/>
    </sheetView>
  </sheetViews>
  <sheetFormatPr baseColWidth="10" defaultColWidth="0" defaultRowHeight="14.25" customHeight="1"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0</v>
      </c>
    </row>
    <row r="2" spans="2:15" ht="90.75" customHeight="1" x14ac:dyDescent="0.25">
      <c r="B2" s="3"/>
      <c r="C2" s="4"/>
      <c r="D2" s="5"/>
      <c r="E2" s="5"/>
      <c r="F2" s="5"/>
      <c r="G2" s="5"/>
      <c r="H2" s="5"/>
      <c r="I2" s="5"/>
      <c r="J2" s="6"/>
    </row>
    <row r="3" spans="2:15" ht="27" x14ac:dyDescent="0.25">
      <c r="B3" s="7"/>
      <c r="C3" s="922" t="s">
        <v>1380</v>
      </c>
      <c r="D3" s="923"/>
      <c r="E3" s="923"/>
      <c r="F3" s="923"/>
      <c r="G3" s="923"/>
      <c r="H3" s="923"/>
      <c r="I3" s="923"/>
      <c r="J3" s="8"/>
      <c r="K3" s="9"/>
      <c r="L3" s="9"/>
      <c r="M3" s="9"/>
      <c r="N3" s="9"/>
    </row>
    <row r="4" spans="2:15" ht="6" customHeight="1" thickBot="1" x14ac:dyDescent="0.3">
      <c r="B4" s="7"/>
      <c r="C4" s="10"/>
      <c r="D4" s="11"/>
      <c r="E4" s="11"/>
      <c r="F4" s="11"/>
      <c r="G4" s="11"/>
      <c r="H4" s="11"/>
      <c r="I4" s="11"/>
      <c r="J4" s="12"/>
    </row>
    <row r="5" spans="2:15" ht="27.75" customHeight="1" x14ac:dyDescent="0.25">
      <c r="B5" s="7"/>
      <c r="C5" s="924" t="s">
        <v>2</v>
      </c>
      <c r="D5" s="925"/>
      <c r="E5" s="925"/>
      <c r="F5" s="925"/>
      <c r="G5" s="927" t="s">
        <v>3</v>
      </c>
      <c r="H5" s="928"/>
      <c r="I5" s="929"/>
      <c r="J5" s="12"/>
    </row>
    <row r="6" spans="2:15" ht="28.5" customHeight="1" thickBot="1" x14ac:dyDescent="0.3">
      <c r="B6" s="7"/>
      <c r="C6" s="930" t="s">
        <v>1025</v>
      </c>
      <c r="D6" s="931"/>
      <c r="E6" s="931"/>
      <c r="F6" s="931"/>
      <c r="G6" s="933">
        <f>IF(SUM(H10:H50)=0,"",AVERAGE(H10:H50))</f>
        <v>86.951219512195124</v>
      </c>
      <c r="H6" s="934"/>
      <c r="I6" s="935"/>
      <c r="J6" s="12"/>
    </row>
    <row r="7" spans="2:15" ht="9.75" customHeight="1" thickBot="1" x14ac:dyDescent="0.3">
      <c r="B7" s="7"/>
      <c r="C7" s="10"/>
      <c r="D7" s="11"/>
      <c r="E7" s="11"/>
      <c r="F7" s="11"/>
      <c r="G7" s="11"/>
      <c r="H7" s="11"/>
      <c r="I7" s="11"/>
      <c r="J7" s="12"/>
    </row>
    <row r="8" spans="2:15" ht="26.1" customHeight="1" x14ac:dyDescent="0.25">
      <c r="B8" s="7"/>
      <c r="C8" s="1021" t="s">
        <v>4</v>
      </c>
      <c r="D8" s="1005" t="s">
        <v>5</v>
      </c>
      <c r="E8" s="1023" t="s">
        <v>6</v>
      </c>
      <c r="F8" s="1005" t="s">
        <v>5</v>
      </c>
      <c r="G8" s="1005" t="s">
        <v>7</v>
      </c>
      <c r="H8" s="1005" t="s">
        <v>8</v>
      </c>
      <c r="I8" s="1007" t="s">
        <v>9</v>
      </c>
      <c r="J8" s="12"/>
      <c r="K8" s="13"/>
    </row>
    <row r="9" spans="2:15" ht="42.95" customHeight="1" thickBot="1" x14ac:dyDescent="0.3">
      <c r="B9" s="7"/>
      <c r="C9" s="1022"/>
      <c r="D9" s="1006"/>
      <c r="E9" s="1024"/>
      <c r="F9" s="1006"/>
      <c r="G9" s="1006"/>
      <c r="H9" s="1006"/>
      <c r="I9" s="1008"/>
      <c r="J9" s="12"/>
      <c r="K9" s="13"/>
    </row>
    <row r="10" spans="2:15" ht="59.25" customHeight="1" x14ac:dyDescent="0.25">
      <c r="B10" s="7"/>
      <c r="C10" s="1078" t="s">
        <v>1381</v>
      </c>
      <c r="D10" s="1090">
        <f>IF(SUM(H10:H19)=0,"",AVERAGE(H10:H19))</f>
        <v>97</v>
      </c>
      <c r="E10" s="1091" t="s">
        <v>1382</v>
      </c>
      <c r="F10" s="1092">
        <f>IF(SUM(H10:H14)=0,"",AVERAGE(H10:H14))</f>
        <v>100</v>
      </c>
      <c r="G10" s="339" t="s">
        <v>1383</v>
      </c>
      <c r="H10" s="340">
        <v>100</v>
      </c>
      <c r="I10" s="341"/>
      <c r="J10" s="12"/>
      <c r="K10" s="13"/>
      <c r="L10" s="188" t="s">
        <v>14</v>
      </c>
      <c r="O10" s="342"/>
    </row>
    <row r="11" spans="2:15" ht="56.25" customHeight="1" x14ac:dyDescent="0.25">
      <c r="B11" s="7"/>
      <c r="C11" s="1058"/>
      <c r="D11" s="1061"/>
      <c r="E11" s="1076"/>
      <c r="F11" s="1093"/>
      <c r="G11" s="343" t="s">
        <v>1384</v>
      </c>
      <c r="H11" s="344">
        <v>100</v>
      </c>
      <c r="I11" s="345"/>
      <c r="J11" s="12"/>
      <c r="K11" s="13"/>
      <c r="O11" s="342"/>
    </row>
    <row r="12" spans="2:15" ht="66" customHeight="1" x14ac:dyDescent="0.25">
      <c r="B12" s="7"/>
      <c r="C12" s="1058"/>
      <c r="D12" s="1061"/>
      <c r="E12" s="1076"/>
      <c r="F12" s="1093"/>
      <c r="G12" s="343" t="s">
        <v>1385</v>
      </c>
      <c r="H12" s="344">
        <v>100</v>
      </c>
      <c r="I12" s="345"/>
      <c r="J12" s="12"/>
      <c r="K12" s="13"/>
      <c r="L12" s="224" t="s">
        <v>17</v>
      </c>
      <c r="O12" s="342"/>
    </row>
    <row r="13" spans="2:15" ht="62.25" customHeight="1" x14ac:dyDescent="0.25">
      <c r="B13" s="7"/>
      <c r="C13" s="1058"/>
      <c r="D13" s="1061"/>
      <c r="E13" s="1076"/>
      <c r="F13" s="1093"/>
      <c r="G13" s="343" t="s">
        <v>1386</v>
      </c>
      <c r="H13" s="344">
        <v>100</v>
      </c>
      <c r="I13" s="345"/>
      <c r="J13" s="12"/>
      <c r="K13" s="13"/>
      <c r="O13" s="342"/>
    </row>
    <row r="14" spans="2:15" ht="48.95" customHeight="1" x14ac:dyDescent="0.25">
      <c r="B14" s="7"/>
      <c r="C14" s="1058"/>
      <c r="D14" s="1061"/>
      <c r="E14" s="1076"/>
      <c r="F14" s="1093"/>
      <c r="G14" s="343" t="s">
        <v>1387</v>
      </c>
      <c r="H14" s="344">
        <v>100</v>
      </c>
      <c r="I14" s="345"/>
      <c r="J14" s="12"/>
      <c r="K14" s="13"/>
      <c r="O14" s="342"/>
    </row>
    <row r="15" spans="2:15" ht="48.95" customHeight="1" x14ac:dyDescent="0.25">
      <c r="B15" s="7"/>
      <c r="C15" s="1058"/>
      <c r="D15" s="1061"/>
      <c r="E15" s="1087" t="s">
        <v>1388</v>
      </c>
      <c r="F15" s="1084">
        <f>IF(SUM(H15:H18)=0,"",AVERAGE(H15:H18))</f>
        <v>92.5</v>
      </c>
      <c r="G15" s="346" t="s">
        <v>1389</v>
      </c>
      <c r="H15" s="347">
        <v>90</v>
      </c>
      <c r="I15" s="348"/>
      <c r="J15" s="12"/>
      <c r="O15" s="342"/>
    </row>
    <row r="16" spans="2:15" ht="54" customHeight="1" x14ac:dyDescent="0.25">
      <c r="B16" s="7"/>
      <c r="C16" s="1058"/>
      <c r="D16" s="1061"/>
      <c r="E16" s="1064"/>
      <c r="F16" s="1067"/>
      <c r="G16" s="343" t="s">
        <v>1390</v>
      </c>
      <c r="H16" s="344">
        <v>90</v>
      </c>
      <c r="I16" s="345"/>
      <c r="J16" s="12"/>
      <c r="O16" s="342"/>
    </row>
    <row r="17" spans="2:15" ht="36" customHeight="1" x14ac:dyDescent="0.25">
      <c r="B17" s="7"/>
      <c r="C17" s="1058"/>
      <c r="D17" s="1061"/>
      <c r="E17" s="1064"/>
      <c r="F17" s="1067"/>
      <c r="G17" s="343" t="s">
        <v>1391</v>
      </c>
      <c r="H17" s="344">
        <v>90</v>
      </c>
      <c r="I17" s="345"/>
      <c r="J17" s="12"/>
      <c r="O17" s="342"/>
    </row>
    <row r="18" spans="2:15" ht="34.5" customHeight="1" x14ac:dyDescent="0.25">
      <c r="B18" s="7"/>
      <c r="C18" s="1058"/>
      <c r="D18" s="1061"/>
      <c r="E18" s="1065"/>
      <c r="F18" s="1068"/>
      <c r="G18" s="349" t="s">
        <v>1392</v>
      </c>
      <c r="H18" s="350">
        <v>100</v>
      </c>
      <c r="I18" s="351"/>
      <c r="J18" s="12"/>
      <c r="O18" s="342"/>
    </row>
    <row r="19" spans="2:15" ht="51.75" customHeight="1" thickBot="1" x14ac:dyDescent="0.3">
      <c r="B19" s="7"/>
      <c r="C19" s="1079"/>
      <c r="D19" s="1074"/>
      <c r="E19" s="352" t="s">
        <v>1393</v>
      </c>
      <c r="F19" s="353">
        <f>IF(SUM(H19)=0,"",AVERAGE(H19))</f>
        <v>100</v>
      </c>
      <c r="G19" s="354" t="s">
        <v>1394</v>
      </c>
      <c r="H19" s="355">
        <v>100</v>
      </c>
      <c r="I19" s="356"/>
      <c r="J19" s="12"/>
      <c r="O19" s="342"/>
    </row>
    <row r="20" spans="2:15" ht="38.25" customHeight="1" x14ac:dyDescent="0.25">
      <c r="B20" s="7"/>
      <c r="C20" s="1071" t="s">
        <v>1395</v>
      </c>
      <c r="D20" s="1061">
        <f>IF(SUM(H20:H33)=0,"",AVERAGE(H20:H33))</f>
        <v>80</v>
      </c>
      <c r="E20" s="1075" t="s">
        <v>1396</v>
      </c>
      <c r="F20" s="1070">
        <f>IF(SUM(H20:H33)=0,"",AVERAGE(H20:H33))</f>
        <v>80</v>
      </c>
      <c r="G20" s="357" t="s">
        <v>1397</v>
      </c>
      <c r="H20" s="358">
        <v>100</v>
      </c>
      <c r="I20" s="359"/>
      <c r="J20" s="12"/>
      <c r="O20" s="342"/>
    </row>
    <row r="21" spans="2:15" ht="34.5" customHeight="1" x14ac:dyDescent="0.25">
      <c r="B21" s="7"/>
      <c r="C21" s="1072"/>
      <c r="D21" s="1061"/>
      <c r="E21" s="1076"/>
      <c r="F21" s="1067"/>
      <c r="G21" s="343" t="s">
        <v>1398</v>
      </c>
      <c r="H21" s="344">
        <v>90</v>
      </c>
      <c r="I21" s="345"/>
      <c r="J21" s="12"/>
      <c r="O21" s="342"/>
    </row>
    <row r="22" spans="2:15" ht="33" customHeight="1" x14ac:dyDescent="0.25">
      <c r="B22" s="7"/>
      <c r="C22" s="1072"/>
      <c r="D22" s="1061"/>
      <c r="E22" s="1076"/>
      <c r="F22" s="1067"/>
      <c r="G22" s="343" t="s">
        <v>1399</v>
      </c>
      <c r="H22" s="344">
        <v>80</v>
      </c>
      <c r="I22" s="345"/>
      <c r="J22" s="12"/>
      <c r="O22" s="342"/>
    </row>
    <row r="23" spans="2:15" ht="38.25" customHeight="1" x14ac:dyDescent="0.25">
      <c r="B23" s="7"/>
      <c r="C23" s="1072"/>
      <c r="D23" s="1061"/>
      <c r="E23" s="1076"/>
      <c r="F23" s="1067"/>
      <c r="G23" s="343" t="s">
        <v>1400</v>
      </c>
      <c r="H23" s="344">
        <v>80</v>
      </c>
      <c r="I23" s="345"/>
      <c r="J23" s="12"/>
      <c r="O23" s="342"/>
    </row>
    <row r="24" spans="2:15" ht="39.75" customHeight="1" x14ac:dyDescent="0.25">
      <c r="B24" s="7"/>
      <c r="C24" s="1072"/>
      <c r="D24" s="1061"/>
      <c r="E24" s="1076"/>
      <c r="F24" s="1067"/>
      <c r="G24" s="343" t="s">
        <v>1401</v>
      </c>
      <c r="H24" s="360">
        <v>100</v>
      </c>
      <c r="I24" s="361"/>
      <c r="J24" s="12"/>
      <c r="O24" s="342"/>
    </row>
    <row r="25" spans="2:15" ht="48.95" customHeight="1" x14ac:dyDescent="0.25">
      <c r="B25" s="7"/>
      <c r="C25" s="1072"/>
      <c r="D25" s="1061"/>
      <c r="E25" s="1076"/>
      <c r="F25" s="1067"/>
      <c r="G25" s="190" t="s">
        <v>1402</v>
      </c>
      <c r="H25" s="362">
        <v>90</v>
      </c>
      <c r="I25" s="287"/>
      <c r="J25" s="12"/>
      <c r="O25" s="342"/>
    </row>
    <row r="26" spans="2:15" ht="40.5" customHeight="1" x14ac:dyDescent="0.25">
      <c r="B26" s="7"/>
      <c r="C26" s="1072"/>
      <c r="D26" s="1061"/>
      <c r="E26" s="1076"/>
      <c r="F26" s="1067"/>
      <c r="G26" s="190" t="s">
        <v>1403</v>
      </c>
      <c r="H26" s="362">
        <v>50</v>
      </c>
      <c r="I26" s="287"/>
      <c r="J26" s="12"/>
      <c r="O26" s="342"/>
    </row>
    <row r="27" spans="2:15" ht="39.75" customHeight="1" x14ac:dyDescent="0.25">
      <c r="B27" s="7"/>
      <c r="C27" s="1072"/>
      <c r="D27" s="1061"/>
      <c r="E27" s="1076"/>
      <c r="F27" s="1067"/>
      <c r="G27" s="190" t="s">
        <v>1404</v>
      </c>
      <c r="H27" s="362">
        <v>100</v>
      </c>
      <c r="I27" s="287"/>
      <c r="J27" s="12"/>
      <c r="O27" s="342"/>
    </row>
    <row r="28" spans="2:15" ht="56.25" customHeight="1" x14ac:dyDescent="0.25">
      <c r="B28" s="7"/>
      <c r="C28" s="1072"/>
      <c r="D28" s="1061"/>
      <c r="E28" s="1076"/>
      <c r="F28" s="1067"/>
      <c r="G28" s="190" t="s">
        <v>1405</v>
      </c>
      <c r="H28" s="363">
        <v>80</v>
      </c>
      <c r="I28" s="364"/>
      <c r="J28" s="12"/>
      <c r="O28" s="342"/>
    </row>
    <row r="29" spans="2:15" ht="42" customHeight="1" x14ac:dyDescent="0.25">
      <c r="B29" s="7"/>
      <c r="C29" s="1072"/>
      <c r="D29" s="1061"/>
      <c r="E29" s="1076"/>
      <c r="F29" s="1067"/>
      <c r="G29" s="357" t="s">
        <v>1406</v>
      </c>
      <c r="H29" s="358">
        <v>100</v>
      </c>
      <c r="I29" s="359"/>
      <c r="J29" s="12"/>
      <c r="O29" s="342"/>
    </row>
    <row r="30" spans="2:15" ht="27" customHeight="1" x14ac:dyDescent="0.25">
      <c r="B30" s="7"/>
      <c r="C30" s="1072"/>
      <c r="D30" s="1061"/>
      <c r="E30" s="1076"/>
      <c r="F30" s="1067"/>
      <c r="G30" s="343" t="s">
        <v>1407</v>
      </c>
      <c r="H30" s="344">
        <v>100</v>
      </c>
      <c r="I30" s="345"/>
      <c r="J30" s="12"/>
      <c r="O30" s="342"/>
    </row>
    <row r="31" spans="2:15" ht="48.95" customHeight="1" x14ac:dyDescent="0.25">
      <c r="B31" s="7"/>
      <c r="C31" s="1072"/>
      <c r="D31" s="1061"/>
      <c r="E31" s="1076"/>
      <c r="F31" s="1067"/>
      <c r="G31" s="343" t="s">
        <v>1408</v>
      </c>
      <c r="H31" s="344">
        <v>0</v>
      </c>
      <c r="I31" s="345"/>
      <c r="J31" s="12"/>
      <c r="O31" s="342"/>
    </row>
    <row r="32" spans="2:15" ht="39" customHeight="1" x14ac:dyDescent="0.25">
      <c r="B32" s="7"/>
      <c r="C32" s="1072"/>
      <c r="D32" s="1061"/>
      <c r="E32" s="1076"/>
      <c r="F32" s="1067"/>
      <c r="G32" s="343" t="s">
        <v>1409</v>
      </c>
      <c r="H32" s="344">
        <v>70</v>
      </c>
      <c r="I32" s="345"/>
      <c r="J32" s="12"/>
      <c r="K32" s="342"/>
      <c r="L32" s="342"/>
      <c r="O32" s="342"/>
    </row>
    <row r="33" spans="2:15" ht="36.75" customHeight="1" thickBot="1" x14ac:dyDescent="0.3">
      <c r="B33" s="7"/>
      <c r="C33" s="1073"/>
      <c r="D33" s="1074"/>
      <c r="E33" s="1077"/>
      <c r="F33" s="1067"/>
      <c r="G33" s="365" t="s">
        <v>1410</v>
      </c>
      <c r="H33" s="366">
        <v>80</v>
      </c>
      <c r="I33" s="367"/>
      <c r="J33" s="12"/>
      <c r="K33" s="342"/>
      <c r="L33" s="342"/>
      <c r="O33" s="342"/>
    </row>
    <row r="34" spans="2:15" ht="48.95" customHeight="1" x14ac:dyDescent="0.25">
      <c r="B34" s="7"/>
      <c r="C34" s="1078" t="s">
        <v>1411</v>
      </c>
      <c r="D34" s="1080">
        <f>IF(SUM(H34:H43)=0,"",AVERAGE(H34:H43))</f>
        <v>93.5</v>
      </c>
      <c r="E34" s="1063" t="s">
        <v>1412</v>
      </c>
      <c r="F34" s="1066">
        <f>IF(SUM(H34:H35)=0,"",AVERAGE(H34:H35))</f>
        <v>100</v>
      </c>
      <c r="G34" s="339" t="s">
        <v>1413</v>
      </c>
      <c r="H34" s="368">
        <v>100</v>
      </c>
      <c r="I34" s="369"/>
      <c r="J34" s="12"/>
      <c r="O34" s="342"/>
    </row>
    <row r="35" spans="2:15" ht="48.95" customHeight="1" x14ac:dyDescent="0.25">
      <c r="B35" s="7"/>
      <c r="C35" s="1058"/>
      <c r="D35" s="1081"/>
      <c r="E35" s="1065"/>
      <c r="F35" s="1068"/>
      <c r="G35" s="349" t="s">
        <v>1414</v>
      </c>
      <c r="H35" s="358">
        <v>100</v>
      </c>
      <c r="I35" s="359"/>
      <c r="J35" s="12"/>
      <c r="O35" s="342"/>
    </row>
    <row r="36" spans="2:15" ht="31.5" customHeight="1" x14ac:dyDescent="0.25">
      <c r="B36" s="7"/>
      <c r="C36" s="1058"/>
      <c r="D36" s="1081"/>
      <c r="E36" s="1075" t="s">
        <v>1415</v>
      </c>
      <c r="F36" s="1084">
        <f>IF(SUM(H36:H38)=0,"",AVERAGE(H36:H38))</f>
        <v>100</v>
      </c>
      <c r="G36" s="295" t="s">
        <v>1416</v>
      </c>
      <c r="H36" s="360">
        <v>100</v>
      </c>
      <c r="I36" s="361"/>
      <c r="J36" s="12"/>
      <c r="O36" s="342"/>
    </row>
    <row r="37" spans="2:15" ht="48.95" customHeight="1" x14ac:dyDescent="0.25">
      <c r="B37" s="7"/>
      <c r="C37" s="1058"/>
      <c r="D37" s="1081"/>
      <c r="E37" s="1083"/>
      <c r="F37" s="1085"/>
      <c r="G37" s="190" t="s">
        <v>1417</v>
      </c>
      <c r="H37" s="362">
        <v>100</v>
      </c>
      <c r="I37" s="287"/>
      <c r="J37" s="12"/>
      <c r="O37" s="342"/>
    </row>
    <row r="38" spans="2:15" ht="30.75" customHeight="1" thickBot="1" x14ac:dyDescent="0.3">
      <c r="B38" s="370"/>
      <c r="C38" s="1058"/>
      <c r="D38" s="1081"/>
      <c r="E38" s="1083"/>
      <c r="F38" s="1086"/>
      <c r="G38" s="190" t="s">
        <v>1418</v>
      </c>
      <c r="H38" s="371">
        <v>100</v>
      </c>
      <c r="I38" s="372"/>
      <c r="J38" s="44"/>
      <c r="O38" s="342"/>
    </row>
    <row r="39" spans="2:15" ht="48.95" customHeight="1" x14ac:dyDescent="0.25">
      <c r="B39" s="7"/>
      <c r="C39" s="1058"/>
      <c r="D39" s="1081"/>
      <c r="E39" s="1076" t="s">
        <v>1419</v>
      </c>
      <c r="F39" s="1084">
        <f>IF(SUM(H39:H40)=0,"",AVERAGE(H39:H40))</f>
        <v>87.5</v>
      </c>
      <c r="G39" s="373" t="s">
        <v>1420</v>
      </c>
      <c r="H39" s="347">
        <v>85</v>
      </c>
      <c r="I39" s="348"/>
      <c r="J39" s="12"/>
      <c r="O39" s="342"/>
    </row>
    <row r="40" spans="2:15" ht="48.95" customHeight="1" x14ac:dyDescent="0.25">
      <c r="B40" s="7"/>
      <c r="C40" s="1058"/>
      <c r="D40" s="1081"/>
      <c r="E40" s="1083"/>
      <c r="F40" s="1068"/>
      <c r="G40" s="374" t="s">
        <v>1421</v>
      </c>
      <c r="H40" s="350">
        <v>90</v>
      </c>
      <c r="I40" s="351"/>
      <c r="J40" s="12"/>
      <c r="O40" s="342"/>
    </row>
    <row r="41" spans="2:15" ht="25.5" customHeight="1" x14ac:dyDescent="0.25">
      <c r="B41" s="7"/>
      <c r="C41" s="1058"/>
      <c r="D41" s="1081"/>
      <c r="E41" s="1087" t="s">
        <v>1422</v>
      </c>
      <c r="F41" s="1084">
        <f>IF(SUM(H41:H43)=0,"",AVERAGE(H41:H43))</f>
        <v>86.666666666666671</v>
      </c>
      <c r="G41" s="373" t="s">
        <v>1423</v>
      </c>
      <c r="H41" s="347">
        <v>70</v>
      </c>
      <c r="I41" s="348"/>
      <c r="J41" s="12"/>
      <c r="O41" s="342"/>
    </row>
    <row r="42" spans="2:15" ht="33.75" customHeight="1" x14ac:dyDescent="0.25">
      <c r="B42" s="7"/>
      <c r="C42" s="1058"/>
      <c r="D42" s="1081"/>
      <c r="E42" s="1064"/>
      <c r="F42" s="1067"/>
      <c r="G42" s="357" t="s">
        <v>1424</v>
      </c>
      <c r="H42" s="344">
        <v>90</v>
      </c>
      <c r="I42" s="345"/>
      <c r="J42" s="12"/>
      <c r="O42" s="342"/>
    </row>
    <row r="43" spans="2:15" ht="48.95" customHeight="1" thickBot="1" x14ac:dyDescent="0.3">
      <c r="B43" s="7"/>
      <c r="C43" s="1079"/>
      <c r="D43" s="1082"/>
      <c r="E43" s="1088"/>
      <c r="F43" s="1089"/>
      <c r="G43" s="357" t="s">
        <v>1425</v>
      </c>
      <c r="H43" s="366">
        <v>100</v>
      </c>
      <c r="I43" s="367"/>
      <c r="J43" s="12"/>
      <c r="O43" s="342"/>
    </row>
    <row r="44" spans="2:15" ht="40.5" customHeight="1" x14ac:dyDescent="0.25">
      <c r="B44" s="7"/>
      <c r="C44" s="1057" t="s">
        <v>1426</v>
      </c>
      <c r="D44" s="1060">
        <f>IF(SUM(H44:H50)=0,"",AVERAGE(H44:H50))</f>
        <v>77.142857142857139</v>
      </c>
      <c r="E44" s="1063" t="s">
        <v>1427</v>
      </c>
      <c r="F44" s="1066">
        <f>IF(SUM(H44:H48)=0,"",AVERAGE(H44:H48))</f>
        <v>88</v>
      </c>
      <c r="G44" s="339" t="s">
        <v>1428</v>
      </c>
      <c r="H44" s="340">
        <v>100</v>
      </c>
      <c r="I44" s="341"/>
      <c r="J44" s="12"/>
      <c r="O44" s="342"/>
    </row>
    <row r="45" spans="2:15" ht="55.5" customHeight="1" x14ac:dyDescent="0.25">
      <c r="B45" s="7"/>
      <c r="C45" s="1058"/>
      <c r="D45" s="1061"/>
      <c r="E45" s="1064"/>
      <c r="F45" s="1067"/>
      <c r="G45" s="357" t="s">
        <v>1429</v>
      </c>
      <c r="H45" s="344">
        <v>100</v>
      </c>
      <c r="I45" s="345"/>
      <c r="J45" s="12"/>
      <c r="O45" s="342"/>
    </row>
    <row r="46" spans="2:15" ht="48.95" customHeight="1" x14ac:dyDescent="0.25">
      <c r="B46" s="7"/>
      <c r="C46" s="1058"/>
      <c r="D46" s="1061"/>
      <c r="E46" s="1064"/>
      <c r="F46" s="1067"/>
      <c r="G46" s="357" t="s">
        <v>1430</v>
      </c>
      <c r="H46" s="344">
        <v>90</v>
      </c>
      <c r="I46" s="345"/>
      <c r="J46" s="12"/>
      <c r="O46" s="342"/>
    </row>
    <row r="47" spans="2:15" ht="48.95" customHeight="1" x14ac:dyDescent="0.25">
      <c r="B47" s="7"/>
      <c r="C47" s="1058"/>
      <c r="D47" s="1061"/>
      <c r="E47" s="1064"/>
      <c r="F47" s="1067"/>
      <c r="G47" s="357" t="s">
        <v>1431</v>
      </c>
      <c r="H47" s="344">
        <v>100</v>
      </c>
      <c r="I47" s="345"/>
      <c r="J47" s="12"/>
      <c r="O47" s="342"/>
    </row>
    <row r="48" spans="2:15" ht="48.95" customHeight="1" x14ac:dyDescent="0.25">
      <c r="B48" s="7"/>
      <c r="C48" s="1058"/>
      <c r="D48" s="1061"/>
      <c r="E48" s="1065"/>
      <c r="F48" s="1068"/>
      <c r="G48" s="357" t="s">
        <v>1432</v>
      </c>
      <c r="H48" s="350">
        <v>50</v>
      </c>
      <c r="I48" s="351"/>
      <c r="J48" s="12"/>
      <c r="O48" s="342"/>
    </row>
    <row r="49" spans="2:15" ht="48.95" customHeight="1" x14ac:dyDescent="0.25">
      <c r="B49" s="7"/>
      <c r="C49" s="1058"/>
      <c r="D49" s="1061"/>
      <c r="E49" s="1069" t="s">
        <v>1433</v>
      </c>
      <c r="F49" s="1070">
        <f>IF(SUM(H49:H50)=0,"",AVERAGE(H49:H50))</f>
        <v>50</v>
      </c>
      <c r="G49" s="357" t="s">
        <v>1434</v>
      </c>
      <c r="H49" s="358">
        <v>50</v>
      </c>
      <c r="I49" s="359"/>
      <c r="J49" s="12"/>
      <c r="O49" s="342"/>
    </row>
    <row r="50" spans="2:15" ht="48.95" customHeight="1" x14ac:dyDescent="0.25">
      <c r="B50" s="7"/>
      <c r="C50" s="1059"/>
      <c r="D50" s="1062"/>
      <c r="E50" s="1065"/>
      <c r="F50" s="1068"/>
      <c r="G50" s="357" t="s">
        <v>1435</v>
      </c>
      <c r="H50" s="350">
        <v>50</v>
      </c>
      <c r="I50" s="351"/>
      <c r="J50" s="12"/>
      <c r="O50" s="342"/>
    </row>
    <row r="51" spans="2:15" ht="7.5" customHeight="1" thickBot="1" x14ac:dyDescent="0.3">
      <c r="B51" s="50"/>
      <c r="C51" s="51"/>
      <c r="D51" s="52"/>
      <c r="E51" s="375"/>
      <c r="F51" s="375"/>
      <c r="G51" s="273"/>
      <c r="H51" s="51"/>
      <c r="I51" s="51"/>
      <c r="J51" s="53"/>
    </row>
    <row r="52" spans="2:15" x14ac:dyDescent="0.25">
      <c r="G52" s="376"/>
    </row>
    <row r="53" spans="2:15" x14ac:dyDescent="0.25">
      <c r="G53" s="376"/>
    </row>
    <row r="54" spans="2:15" x14ac:dyDescent="0.25">
      <c r="G54" s="376"/>
    </row>
    <row r="55" spans="2:15" x14ac:dyDescent="0.25">
      <c r="G55" s="376"/>
    </row>
  </sheetData>
  <protectedRanges>
    <protectedRange sqref="H10:I37 H38" name="Simulado"/>
    <protectedRange sqref="F36:F37 F10:F34" name="Actual"/>
  </protectedRanges>
  <mergeCells count="38">
    <mergeCell ref="C3:I3"/>
    <mergeCell ref="C5:F5"/>
    <mergeCell ref="G5:I5"/>
    <mergeCell ref="C6:F6"/>
    <mergeCell ref="G6:I6"/>
    <mergeCell ref="H8:H9"/>
    <mergeCell ref="I8:I9"/>
    <mergeCell ref="C10:C19"/>
    <mergeCell ref="D10:D19"/>
    <mergeCell ref="E10:E14"/>
    <mergeCell ref="F10:F14"/>
    <mergeCell ref="E15:E18"/>
    <mergeCell ref="F15:F18"/>
    <mergeCell ref="C8:C9"/>
    <mergeCell ref="D8:D9"/>
    <mergeCell ref="E8:E9"/>
    <mergeCell ref="F8:F9"/>
    <mergeCell ref="G8:G9"/>
    <mergeCell ref="C20:C33"/>
    <mergeCell ref="D20:D33"/>
    <mergeCell ref="E20:E33"/>
    <mergeCell ref="F20:F33"/>
    <mergeCell ref="C34:C43"/>
    <mergeCell ref="D34:D43"/>
    <mergeCell ref="E34:E35"/>
    <mergeCell ref="F34:F35"/>
    <mergeCell ref="E36:E38"/>
    <mergeCell ref="F36:F38"/>
    <mergeCell ref="E39:E40"/>
    <mergeCell ref="F39:F40"/>
    <mergeCell ref="E41:E43"/>
    <mergeCell ref="F41:F43"/>
    <mergeCell ref="C44:C50"/>
    <mergeCell ref="D44:D50"/>
    <mergeCell ref="E44:E48"/>
    <mergeCell ref="F44:F48"/>
    <mergeCell ref="E49:E50"/>
    <mergeCell ref="F49:F50"/>
  </mergeCells>
  <conditionalFormatting sqref="F10:F15 F19:F20 F36 F34">
    <cfRule type="cellIs" dxfId="639" priority="31" operator="between">
      <formula>81</formula>
      <formula>100</formula>
    </cfRule>
    <cfRule type="cellIs" dxfId="638" priority="32" operator="between">
      <formula>61</formula>
      <formula>80.99</formula>
    </cfRule>
    <cfRule type="cellIs" dxfId="637" priority="33" operator="between">
      <formula>0</formula>
      <formula>20.9</formula>
    </cfRule>
    <cfRule type="cellIs" dxfId="636" priority="34" operator="between">
      <formula>21</formula>
      <formula>40.99</formula>
    </cfRule>
    <cfRule type="cellIs" dxfId="635" priority="35" operator="between">
      <formula>41</formula>
      <formula>60.99</formula>
    </cfRule>
  </conditionalFormatting>
  <conditionalFormatting sqref="G6:I6">
    <cfRule type="cellIs" dxfId="634" priority="21" operator="between">
      <formula>80.5</formula>
      <formula>100</formula>
    </cfRule>
    <cfRule type="cellIs" dxfId="633" priority="22" operator="between">
      <formula>60.5</formula>
      <formula>80.4</formula>
    </cfRule>
    <cfRule type="cellIs" dxfId="632" priority="23" operator="between">
      <formula>40.5</formula>
      <formula>60.4</formula>
    </cfRule>
    <cfRule type="cellIs" dxfId="631" priority="24" operator="between">
      <formula>20.5</formula>
      <formula>40.4</formula>
    </cfRule>
    <cfRule type="cellIs" dxfId="630" priority="25" operator="between">
      <formula>0</formula>
      <formula>20.4</formula>
    </cfRule>
  </conditionalFormatting>
  <conditionalFormatting sqref="H39:H50">
    <cfRule type="cellIs" dxfId="629" priority="11" operator="between">
      <formula>81</formula>
      <formula>100</formula>
    </cfRule>
    <cfRule type="cellIs" dxfId="628" priority="12" operator="between">
      <formula>61</formula>
      <formula>80</formula>
    </cfRule>
    <cfRule type="cellIs" dxfId="627" priority="13" operator="between">
      <formula>41</formula>
      <formula>60</formula>
    </cfRule>
    <cfRule type="cellIs" dxfId="626" priority="14" operator="between">
      <formula>21</formula>
      <formula>40</formula>
    </cfRule>
    <cfRule type="cellIs" dxfId="625" priority="15" operator="between">
      <formula>1</formula>
      <formula>20</formula>
    </cfRule>
  </conditionalFormatting>
  <conditionalFormatting sqref="H10:H50">
    <cfRule type="cellIs" dxfId="624" priority="6" operator="between">
      <formula>81</formula>
      <formula>100</formula>
    </cfRule>
    <cfRule type="cellIs" dxfId="623" priority="7" operator="between">
      <formula>61</formula>
      <formula>80</formula>
    </cfRule>
    <cfRule type="cellIs" dxfId="622" priority="8" operator="between">
      <formula>41</formula>
      <formula>60</formula>
    </cfRule>
    <cfRule type="cellIs" dxfId="621" priority="9" operator="between">
      <formula>21</formula>
      <formula>40</formula>
    </cfRule>
    <cfRule type="cellIs" dxfId="620" priority="10" operator="between">
      <formula>0.1</formula>
      <formula>20</formula>
    </cfRule>
    <cfRule type="cellIs" dxfId="619" priority="26" operator="between">
      <formula>81</formula>
      <formula>100</formula>
    </cfRule>
    <cfRule type="cellIs" dxfId="618" priority="27" operator="between">
      <formula>61</formula>
      <formula>80</formula>
    </cfRule>
    <cfRule type="cellIs" dxfId="617" priority="28" operator="between">
      <formula>41</formula>
      <formula>60</formula>
    </cfRule>
    <cfRule type="cellIs" dxfId="616" priority="29" operator="between">
      <formula>21</formula>
      <formula>40</formula>
    </cfRule>
    <cfRule type="cellIs" dxfId="615" priority="30" operator="between">
      <formula>1</formula>
      <formula>20</formula>
    </cfRule>
  </conditionalFormatting>
  <conditionalFormatting sqref="D10:D50">
    <cfRule type="cellIs" dxfId="614" priority="1" operator="between">
      <formula>80.4</formula>
      <formula>100</formula>
    </cfRule>
    <cfRule type="cellIs" dxfId="613" priority="2" operator="between">
      <formula>60.5</formula>
      <formula>80.4</formula>
    </cfRule>
    <cfRule type="cellIs" dxfId="612" priority="3" operator="between">
      <formula>40.5</formula>
      <formula>60.4</formula>
    </cfRule>
    <cfRule type="cellIs" dxfId="611" priority="4" operator="between">
      <formula>20.5</formula>
      <formula>40.4</formula>
    </cfRule>
    <cfRule type="cellIs" dxfId="610" priority="5" operator="between">
      <formula>0</formula>
      <formula>20.4</formula>
    </cfRule>
  </conditionalFormatting>
  <conditionalFormatting sqref="F10:F50">
    <cfRule type="cellIs" dxfId="609" priority="16" operator="between">
      <formula>81</formula>
      <formula>100</formula>
    </cfRule>
    <cfRule type="cellIs" dxfId="608" priority="17" operator="between">
      <formula>60.5</formula>
      <formula>80.4</formula>
    </cfRule>
    <cfRule type="cellIs" dxfId="607" priority="18" operator="between">
      <formula>0</formula>
      <formula>20.4</formula>
    </cfRule>
    <cfRule type="cellIs" dxfId="606" priority="19" operator="between">
      <formula>20.5</formula>
      <formula>40.4</formula>
    </cfRule>
    <cfRule type="cellIs" dxfId="605" priority="20" operator="between">
      <formula>40.5</formula>
      <formula>60.4</formula>
    </cfRule>
  </conditionalFormatting>
  <dataValidations count="5">
    <dataValidation type="whole" allowBlank="1" showInputMessage="1" showErrorMessage="1" error="ERROR. NO DEBE DILIGENCIAR ESTA CELDA" sqref="G6:I6">
      <formula1>45555</formula1>
      <formula2>4555555</formula2>
    </dataValidation>
    <dataValidation type="date" showInputMessage="1" showErrorMessage="1" error="ERROR. NO DEBE DILIGENCIAR ESTA CELDA" sqref="D10:D50">
      <formula1>40179</formula1>
      <formula2>40180</formula2>
    </dataValidation>
    <dataValidation type="time" allowBlank="1" showInputMessage="1" showErrorMessage="1" error="ERROR. NO DEBE DILIGENCIAR ESTA CELDA" sqref="F10:F50">
      <formula1>0.25</formula1>
      <formula2>0.333333333333333</formula2>
    </dataValidation>
    <dataValidation type="whole" allowBlank="1" showInputMessage="1" showErrorMessage="1" error="ERROR. DATO NO PERMITIDO" sqref="H10:H50">
      <formula1>0</formula1>
      <formula2>100</formula2>
    </dataValidation>
    <dataValidation type="whole" operator="equal" allowBlank="1" showInputMessage="1" showErrorMessage="1" errorTitle="ATENCIÓN!" error="No se pueden modificar datos aquí" sqref="C5 J3:N3">
      <formula1>578457854578547000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workbookViewId="0">
      <selection activeCell="D6" sqref="D6"/>
    </sheetView>
  </sheetViews>
  <sheetFormatPr baseColWidth="10" defaultRowHeight="15" x14ac:dyDescent="0.25"/>
  <cols>
    <col min="1" max="1" width="8.5703125" style="211" customWidth="1"/>
    <col min="2" max="2" width="89.5703125" style="211" customWidth="1"/>
    <col min="3" max="3" width="20.28515625" style="211" customWidth="1"/>
    <col min="4" max="4" width="30" style="211" customWidth="1"/>
    <col min="5" max="5" width="73.5703125" style="211" customWidth="1"/>
    <col min="6" max="16384" width="11.42578125" style="211"/>
  </cols>
  <sheetData>
    <row r="1" spans="2:7" ht="26.25" x14ac:dyDescent="0.25">
      <c r="B1" s="1094" t="s">
        <v>1011</v>
      </c>
      <c r="C1" s="1094"/>
      <c r="D1" s="1094"/>
      <c r="E1" s="1094"/>
      <c r="F1" s="210"/>
      <c r="G1" s="210"/>
    </row>
    <row r="2" spans="2:7" ht="31.5" x14ac:dyDescent="0.25">
      <c r="B2" s="212" t="s">
        <v>1012</v>
      </c>
      <c r="C2" s="212" t="s">
        <v>122</v>
      </c>
      <c r="D2" s="212" t="s">
        <v>123</v>
      </c>
      <c r="E2" s="212" t="s">
        <v>124</v>
      </c>
    </row>
    <row r="3" spans="2:7" ht="47.25" x14ac:dyDescent="0.25">
      <c r="B3" s="213" t="s">
        <v>1013</v>
      </c>
      <c r="C3" s="214" t="s">
        <v>1014</v>
      </c>
      <c r="D3" s="214">
        <v>100</v>
      </c>
      <c r="E3" s="215"/>
    </row>
    <row r="4" spans="2:7" ht="135" x14ac:dyDescent="0.25">
      <c r="B4" s="213" t="s">
        <v>1015</v>
      </c>
      <c r="C4" s="214">
        <v>2017</v>
      </c>
      <c r="D4" s="214">
        <v>100</v>
      </c>
      <c r="E4" s="215" t="s">
        <v>1016</v>
      </c>
    </row>
    <row r="5" spans="2:7" ht="135" x14ac:dyDescent="0.25">
      <c r="B5" s="213" t="s">
        <v>1017</v>
      </c>
      <c r="C5" s="214">
        <v>2017</v>
      </c>
      <c r="D5" s="214">
        <v>100</v>
      </c>
      <c r="E5" s="215" t="s">
        <v>1018</v>
      </c>
    </row>
    <row r="6" spans="2:7" ht="45" x14ac:dyDescent="0.25">
      <c r="B6" s="213" t="s">
        <v>1019</v>
      </c>
      <c r="C6" s="214">
        <v>2017</v>
      </c>
      <c r="D6" s="214">
        <v>100</v>
      </c>
      <c r="E6" s="215" t="s">
        <v>1020</v>
      </c>
    </row>
    <row r="7" spans="2:7" ht="45" x14ac:dyDescent="0.25">
      <c r="B7" s="213" t="s">
        <v>1021</v>
      </c>
      <c r="C7" s="214">
        <v>2017</v>
      </c>
      <c r="D7" s="214">
        <v>100</v>
      </c>
      <c r="E7" s="215" t="s">
        <v>1022</v>
      </c>
    </row>
    <row r="8" spans="2:7" ht="60" x14ac:dyDescent="0.25">
      <c r="B8" s="213" t="s">
        <v>1023</v>
      </c>
      <c r="C8" s="214">
        <v>2017</v>
      </c>
      <c r="D8" s="214">
        <v>100</v>
      </c>
      <c r="E8" s="215" t="s">
        <v>1024</v>
      </c>
    </row>
    <row r="9" spans="2:7" x14ac:dyDescent="0.25">
      <c r="B9" s="216"/>
    </row>
    <row r="10" spans="2:7" x14ac:dyDescent="0.25">
      <c r="B10" s="216"/>
    </row>
    <row r="11" spans="2:7" x14ac:dyDescent="0.25">
      <c r="B11" s="216"/>
    </row>
    <row r="12" spans="2:7" x14ac:dyDescent="0.25">
      <c r="B12" s="216"/>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I13" sqref="I13"/>
    </sheetView>
  </sheetViews>
  <sheetFormatPr baseColWidth="10" defaultColWidth="0" defaultRowHeight="14.25" customHeight="1"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377"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0</v>
      </c>
    </row>
    <row r="2" spans="2:14" ht="93" customHeight="1" x14ac:dyDescent="0.25">
      <c r="B2" s="3"/>
      <c r="C2" s="4"/>
      <c r="D2" s="5"/>
      <c r="E2" s="5"/>
      <c r="F2" s="5"/>
      <c r="G2" s="5"/>
      <c r="H2" s="5"/>
      <c r="I2" s="378"/>
      <c r="J2" s="6"/>
    </row>
    <row r="3" spans="2:14" ht="30.75" customHeight="1" x14ac:dyDescent="0.25">
      <c r="B3" s="7"/>
      <c r="C3" s="922" t="s">
        <v>1</v>
      </c>
      <c r="D3" s="923"/>
      <c r="E3" s="923"/>
      <c r="F3" s="923"/>
      <c r="G3" s="923"/>
      <c r="H3" s="923"/>
      <c r="I3" s="923"/>
      <c r="J3" s="8"/>
      <c r="K3" s="9"/>
      <c r="L3" s="9"/>
      <c r="M3" s="9"/>
      <c r="N3" s="9"/>
    </row>
    <row r="4" spans="2:14" ht="11.25" customHeight="1" thickBot="1" x14ac:dyDescent="0.3">
      <c r="B4" s="7"/>
      <c r="C4" s="10"/>
      <c r="D4" s="11"/>
      <c r="E4" s="11"/>
      <c r="F4" s="11"/>
      <c r="G4" s="11"/>
      <c r="H4" s="11"/>
      <c r="I4" s="379"/>
      <c r="J4" s="12"/>
    </row>
    <row r="5" spans="2:14" ht="23.25" x14ac:dyDescent="0.25">
      <c r="B5" s="7"/>
      <c r="C5" s="924" t="s">
        <v>2</v>
      </c>
      <c r="D5" s="925"/>
      <c r="E5" s="925"/>
      <c r="F5" s="925"/>
      <c r="G5" s="927" t="s">
        <v>3</v>
      </c>
      <c r="H5" s="928"/>
      <c r="I5" s="929"/>
      <c r="J5" s="12"/>
    </row>
    <row r="6" spans="2:14" ht="24" thickBot="1" x14ac:dyDescent="0.3">
      <c r="B6" s="7"/>
      <c r="C6" s="930" t="s">
        <v>1025</v>
      </c>
      <c r="D6" s="1129"/>
      <c r="E6" s="1129"/>
      <c r="F6" s="1129"/>
      <c r="G6" s="933">
        <f>IF(SUM(H10:H77)=0,"",AVERAGE(H10:H77))</f>
        <v>100</v>
      </c>
      <c r="H6" s="934"/>
      <c r="I6" s="935"/>
      <c r="J6" s="12"/>
    </row>
    <row r="7" spans="2:14" ht="16.5" thickBot="1" x14ac:dyDescent="0.3">
      <c r="B7" s="7"/>
      <c r="C7" s="10"/>
      <c r="D7" s="11"/>
      <c r="E7" s="11"/>
      <c r="F7" s="11"/>
      <c r="G7" s="11"/>
      <c r="H7" s="11"/>
      <c r="I7" s="379"/>
      <c r="J7" s="12"/>
    </row>
    <row r="8" spans="2:14" ht="14.25" customHeight="1" x14ac:dyDescent="0.25">
      <c r="B8" s="7"/>
      <c r="C8" s="1021" t="s">
        <v>4</v>
      </c>
      <c r="D8" s="1005" t="s">
        <v>5</v>
      </c>
      <c r="E8" s="1023" t="s">
        <v>6</v>
      </c>
      <c r="F8" s="1005" t="s">
        <v>5</v>
      </c>
      <c r="G8" s="1005" t="s">
        <v>7</v>
      </c>
      <c r="H8" s="1005" t="s">
        <v>8</v>
      </c>
      <c r="I8" s="1007" t="s">
        <v>9</v>
      </c>
      <c r="J8" s="12"/>
      <c r="K8" s="13"/>
    </row>
    <row r="9" spans="2:14" ht="28.5" customHeight="1" thickBot="1" x14ac:dyDescent="0.3">
      <c r="B9" s="7"/>
      <c r="C9" s="1022"/>
      <c r="D9" s="1006"/>
      <c r="E9" s="1024"/>
      <c r="F9" s="1006"/>
      <c r="G9" s="1006"/>
      <c r="H9" s="1006"/>
      <c r="I9" s="1008"/>
      <c r="J9" s="12"/>
      <c r="K9" s="13"/>
    </row>
    <row r="10" spans="2:14" ht="65.099999999999994" customHeight="1" x14ac:dyDescent="0.25">
      <c r="B10" s="7"/>
      <c r="C10" s="1078" t="s">
        <v>10</v>
      </c>
      <c r="D10" s="1090">
        <f>IF(SUM(H10:H17)=0,"",AVERAGE(H10:H17))</f>
        <v>100</v>
      </c>
      <c r="E10" s="1091" t="s">
        <v>11</v>
      </c>
      <c r="F10" s="1121">
        <f>IF(SUM(H10:H14)=0,"",AVERAGE(H10:H14))</f>
        <v>100</v>
      </c>
      <c r="G10" s="14" t="s">
        <v>12</v>
      </c>
      <c r="H10" s="15">
        <v>100</v>
      </c>
      <c r="I10" s="380"/>
      <c r="J10" s="12"/>
      <c r="K10" s="13"/>
    </row>
    <row r="11" spans="2:14" ht="65.099999999999994" customHeight="1" x14ac:dyDescent="0.25">
      <c r="B11" s="7"/>
      <c r="C11" s="1057"/>
      <c r="D11" s="1102"/>
      <c r="E11" s="1076"/>
      <c r="F11" s="1122"/>
      <c r="G11" s="16" t="s">
        <v>13</v>
      </c>
      <c r="H11" s="15">
        <v>100</v>
      </c>
      <c r="I11" s="381"/>
      <c r="J11" s="12"/>
      <c r="K11" s="13"/>
      <c r="L11" s="17" t="s">
        <v>14</v>
      </c>
    </row>
    <row r="12" spans="2:14" ht="65.099999999999994" customHeight="1" x14ac:dyDescent="0.25">
      <c r="B12" s="7"/>
      <c r="C12" s="1057"/>
      <c r="D12" s="1102"/>
      <c r="E12" s="1076"/>
      <c r="F12" s="1122"/>
      <c r="G12" s="16" t="s">
        <v>15</v>
      </c>
      <c r="H12" s="15">
        <v>100</v>
      </c>
      <c r="I12" s="381"/>
      <c r="J12" s="12"/>
      <c r="K12" s="13"/>
    </row>
    <row r="13" spans="2:14" ht="108.75" customHeight="1" x14ac:dyDescent="0.25">
      <c r="B13" s="7"/>
      <c r="C13" s="1057"/>
      <c r="D13" s="1102"/>
      <c r="E13" s="1076"/>
      <c r="F13" s="1122"/>
      <c r="G13" s="16" t="s">
        <v>16</v>
      </c>
      <c r="H13" s="15">
        <v>100</v>
      </c>
      <c r="I13" s="381"/>
      <c r="J13" s="12"/>
      <c r="K13" s="13"/>
      <c r="L13" s="18" t="s">
        <v>17</v>
      </c>
    </row>
    <row r="14" spans="2:14" ht="47.25" customHeight="1" x14ac:dyDescent="0.25">
      <c r="B14" s="7"/>
      <c r="C14" s="1057"/>
      <c r="D14" s="1102"/>
      <c r="E14" s="1087"/>
      <c r="F14" s="1119"/>
      <c r="G14" s="19" t="s">
        <v>18</v>
      </c>
      <c r="H14" s="20">
        <v>100</v>
      </c>
      <c r="I14" s="381"/>
      <c r="J14" s="12"/>
      <c r="K14" s="13"/>
    </row>
    <row r="15" spans="2:14" ht="65.099999999999994" customHeight="1" x14ac:dyDescent="0.25">
      <c r="B15" s="7"/>
      <c r="C15" s="1057"/>
      <c r="D15" s="1102"/>
      <c r="E15" s="1123" t="s">
        <v>19</v>
      </c>
      <c r="F15" s="1126">
        <f>IF(SUM(H15:H17)=0,"",AVERAGE(H15:H17))</f>
        <v>100</v>
      </c>
      <c r="G15" s="21" t="s">
        <v>20</v>
      </c>
      <c r="H15" s="22">
        <v>100</v>
      </c>
      <c r="I15" s="382"/>
      <c r="J15" s="12"/>
    </row>
    <row r="16" spans="2:14" ht="65.099999999999994" customHeight="1" x14ac:dyDescent="0.25">
      <c r="B16" s="7"/>
      <c r="C16" s="1057"/>
      <c r="D16" s="1102"/>
      <c r="E16" s="1124"/>
      <c r="F16" s="1127"/>
      <c r="G16" s="23" t="s">
        <v>21</v>
      </c>
      <c r="H16" s="24">
        <v>100</v>
      </c>
      <c r="I16" s="383"/>
      <c r="J16" s="12"/>
      <c r="L16" s="25" t="s">
        <v>22</v>
      </c>
    </row>
    <row r="17" spans="2:10" ht="46.5" customHeight="1" thickBot="1" x14ac:dyDescent="0.3">
      <c r="B17" s="7"/>
      <c r="C17" s="1095"/>
      <c r="D17" s="1103"/>
      <c r="E17" s="1125"/>
      <c r="F17" s="1128"/>
      <c r="G17" s="26" t="s">
        <v>23</v>
      </c>
      <c r="H17" s="27">
        <v>100</v>
      </c>
      <c r="I17" s="384"/>
      <c r="J17" s="12"/>
    </row>
    <row r="18" spans="2:10" ht="65.099999999999994" customHeight="1" x14ac:dyDescent="0.25">
      <c r="B18" s="7"/>
      <c r="C18" s="1078" t="s">
        <v>24</v>
      </c>
      <c r="D18" s="1090">
        <f>IF(SUM(H18:H36)=0,"",AVERAGE(H18:H36))</f>
        <v>100</v>
      </c>
      <c r="E18" s="1116" t="s">
        <v>25</v>
      </c>
      <c r="F18" s="1110">
        <f>IF(SUM(H18:H25)=0,"",AVERAGE(H18:H25))</f>
        <v>100</v>
      </c>
      <c r="G18" s="28" t="s">
        <v>26</v>
      </c>
      <c r="H18" s="29">
        <v>100</v>
      </c>
      <c r="I18" s="380"/>
      <c r="J18" s="12"/>
    </row>
    <row r="19" spans="2:10" ht="65.099999999999994" customHeight="1" x14ac:dyDescent="0.25">
      <c r="B19" s="7"/>
      <c r="C19" s="1057"/>
      <c r="D19" s="1102"/>
      <c r="E19" s="1117"/>
      <c r="F19" s="1111"/>
      <c r="G19" s="30" t="s">
        <v>27</v>
      </c>
      <c r="H19" s="15">
        <v>100</v>
      </c>
      <c r="I19" s="381"/>
      <c r="J19" s="12"/>
    </row>
    <row r="20" spans="2:10" ht="65.099999999999994" customHeight="1" x14ac:dyDescent="0.25">
      <c r="B20" s="7"/>
      <c r="C20" s="1057"/>
      <c r="D20" s="1102"/>
      <c r="E20" s="1117"/>
      <c r="F20" s="1111"/>
      <c r="G20" s="30" t="s">
        <v>28</v>
      </c>
      <c r="H20" s="15">
        <v>100</v>
      </c>
      <c r="I20" s="381"/>
      <c r="J20" s="12"/>
    </row>
    <row r="21" spans="2:10" ht="78" customHeight="1" x14ac:dyDescent="0.25">
      <c r="B21" s="7"/>
      <c r="C21" s="1057"/>
      <c r="D21" s="1102"/>
      <c r="E21" s="1117"/>
      <c r="F21" s="1111"/>
      <c r="G21" s="30" t="s">
        <v>29</v>
      </c>
      <c r="H21" s="15">
        <v>100</v>
      </c>
      <c r="I21" s="381"/>
      <c r="J21" s="12"/>
    </row>
    <row r="22" spans="2:10" ht="65.099999999999994" customHeight="1" x14ac:dyDescent="0.25">
      <c r="B22" s="7"/>
      <c r="C22" s="1057"/>
      <c r="D22" s="1102"/>
      <c r="E22" s="1117"/>
      <c r="F22" s="1111"/>
      <c r="G22" s="31" t="s">
        <v>30</v>
      </c>
      <c r="H22" s="15">
        <v>100</v>
      </c>
      <c r="I22" s="381"/>
      <c r="J22" s="12"/>
    </row>
    <row r="23" spans="2:10" ht="65.099999999999994" customHeight="1" x14ac:dyDescent="0.25">
      <c r="B23" s="7"/>
      <c r="C23" s="1057"/>
      <c r="D23" s="1102"/>
      <c r="E23" s="1117"/>
      <c r="F23" s="1111"/>
      <c r="G23" s="30" t="s">
        <v>31</v>
      </c>
      <c r="H23" s="15">
        <v>100</v>
      </c>
      <c r="I23" s="381"/>
      <c r="J23" s="12"/>
    </row>
    <row r="24" spans="2:10" ht="65.099999999999994" customHeight="1" x14ac:dyDescent="0.25">
      <c r="B24" s="7"/>
      <c r="C24" s="1057"/>
      <c r="D24" s="1102"/>
      <c r="E24" s="1117"/>
      <c r="F24" s="1111"/>
      <c r="G24" s="32" t="s">
        <v>32</v>
      </c>
      <c r="H24" s="15">
        <v>100</v>
      </c>
      <c r="I24" s="385"/>
      <c r="J24" s="12"/>
    </row>
    <row r="25" spans="2:10" ht="65.099999999999994" customHeight="1" x14ac:dyDescent="0.25">
      <c r="B25" s="7"/>
      <c r="C25" s="1057"/>
      <c r="D25" s="1102"/>
      <c r="E25" s="1118"/>
      <c r="F25" s="1112"/>
      <c r="G25" s="33" t="s">
        <v>33</v>
      </c>
      <c r="H25" s="34">
        <v>100</v>
      </c>
      <c r="I25" s="386"/>
      <c r="J25" s="12"/>
    </row>
    <row r="26" spans="2:10" ht="65.099999999999994" customHeight="1" x14ac:dyDescent="0.25">
      <c r="B26" s="7"/>
      <c r="C26" s="1057"/>
      <c r="D26" s="1102"/>
      <c r="E26" s="1076" t="s">
        <v>34</v>
      </c>
      <c r="F26" s="1119">
        <f>IF(SUM(H26:H36)=0,"",AVERAGE(H26:H36))</f>
        <v>100</v>
      </c>
      <c r="G26" s="35" t="s">
        <v>35</v>
      </c>
      <c r="H26" s="36">
        <v>100</v>
      </c>
      <c r="I26" s="381"/>
      <c r="J26" s="12"/>
    </row>
    <row r="27" spans="2:10" ht="65.099999999999994" customHeight="1" x14ac:dyDescent="0.25">
      <c r="B27" s="7"/>
      <c r="C27" s="1057"/>
      <c r="D27" s="1102"/>
      <c r="E27" s="1076"/>
      <c r="F27" s="1111"/>
      <c r="G27" s="37" t="s">
        <v>36</v>
      </c>
      <c r="H27" s="15">
        <v>100</v>
      </c>
      <c r="I27" s="381"/>
      <c r="J27" s="12"/>
    </row>
    <row r="28" spans="2:10" ht="65.099999999999994" customHeight="1" x14ac:dyDescent="0.25">
      <c r="B28" s="7"/>
      <c r="C28" s="1057"/>
      <c r="D28" s="1102"/>
      <c r="E28" s="1076"/>
      <c r="F28" s="1111"/>
      <c r="G28" s="37" t="s">
        <v>37</v>
      </c>
      <c r="H28" s="15">
        <v>100</v>
      </c>
      <c r="I28" s="381"/>
      <c r="J28" s="12"/>
    </row>
    <row r="29" spans="2:10" ht="75" customHeight="1" x14ac:dyDescent="0.25">
      <c r="B29" s="7"/>
      <c r="C29" s="1057"/>
      <c r="D29" s="1102"/>
      <c r="E29" s="1076"/>
      <c r="F29" s="1111"/>
      <c r="G29" s="37" t="s">
        <v>38</v>
      </c>
      <c r="H29" s="15">
        <v>100</v>
      </c>
      <c r="I29" s="381"/>
      <c r="J29" s="12"/>
    </row>
    <row r="30" spans="2:10" ht="65.099999999999994" customHeight="1" x14ac:dyDescent="0.25">
      <c r="B30" s="7"/>
      <c r="C30" s="1057"/>
      <c r="D30" s="1102"/>
      <c r="E30" s="1076"/>
      <c r="F30" s="1111"/>
      <c r="G30" s="37" t="s">
        <v>39</v>
      </c>
      <c r="H30" s="15">
        <v>100</v>
      </c>
      <c r="I30" s="381"/>
      <c r="J30" s="12"/>
    </row>
    <row r="31" spans="2:10" ht="65.099999999999994" customHeight="1" x14ac:dyDescent="0.25">
      <c r="B31" s="7"/>
      <c r="C31" s="1057"/>
      <c r="D31" s="1102"/>
      <c r="E31" s="1076"/>
      <c r="F31" s="1111"/>
      <c r="G31" s="37" t="s">
        <v>40</v>
      </c>
      <c r="H31" s="15">
        <v>100</v>
      </c>
      <c r="I31" s="381"/>
      <c r="J31" s="12"/>
    </row>
    <row r="32" spans="2:10" ht="65.099999999999994" customHeight="1" x14ac:dyDescent="0.25">
      <c r="B32" s="7"/>
      <c r="C32" s="1057"/>
      <c r="D32" s="1102"/>
      <c r="E32" s="1076"/>
      <c r="F32" s="1111"/>
      <c r="G32" s="37" t="s">
        <v>41</v>
      </c>
      <c r="H32" s="15">
        <v>100</v>
      </c>
      <c r="I32" s="381"/>
      <c r="J32" s="12"/>
    </row>
    <row r="33" spans="2:10" ht="65.099999999999994" customHeight="1" x14ac:dyDescent="0.25">
      <c r="B33" s="7"/>
      <c r="C33" s="1057"/>
      <c r="D33" s="1102"/>
      <c r="E33" s="1076"/>
      <c r="F33" s="1111"/>
      <c r="G33" s="37" t="s">
        <v>42</v>
      </c>
      <c r="H33" s="15">
        <v>100</v>
      </c>
      <c r="I33" s="381"/>
      <c r="J33" s="12"/>
    </row>
    <row r="34" spans="2:10" ht="75" customHeight="1" x14ac:dyDescent="0.25">
      <c r="B34" s="7"/>
      <c r="C34" s="1057"/>
      <c r="D34" s="1102"/>
      <c r="E34" s="1076"/>
      <c r="F34" s="1111"/>
      <c r="G34" s="37" t="s">
        <v>43</v>
      </c>
      <c r="H34" s="15">
        <v>100</v>
      </c>
      <c r="I34" s="381"/>
      <c r="J34" s="12"/>
    </row>
    <row r="35" spans="2:10" ht="65.099999999999994" customHeight="1" x14ac:dyDescent="0.25">
      <c r="B35" s="7"/>
      <c r="C35" s="1057"/>
      <c r="D35" s="1102"/>
      <c r="E35" s="1076"/>
      <c r="F35" s="1111"/>
      <c r="G35" s="37" t="s">
        <v>44</v>
      </c>
      <c r="H35" s="15">
        <v>100</v>
      </c>
      <c r="I35" s="381"/>
      <c r="J35" s="12"/>
    </row>
    <row r="36" spans="2:10" ht="65.099999999999994" customHeight="1" thickBot="1" x14ac:dyDescent="0.3">
      <c r="B36" s="7"/>
      <c r="C36" s="1095"/>
      <c r="D36" s="1103"/>
      <c r="E36" s="1077"/>
      <c r="F36" s="1120"/>
      <c r="G36" s="38" t="s">
        <v>45</v>
      </c>
      <c r="H36" s="39">
        <v>100</v>
      </c>
      <c r="I36" s="381"/>
      <c r="J36" s="12"/>
    </row>
    <row r="37" spans="2:10" ht="65.099999999999994" customHeight="1" x14ac:dyDescent="0.25">
      <c r="B37" s="7"/>
      <c r="C37" s="1057" t="s">
        <v>46</v>
      </c>
      <c r="D37" s="1107">
        <f>IF(SUM(H37:H58)=0,"",AVERAGE(H37:H58))</f>
        <v>100</v>
      </c>
      <c r="E37" s="1091" t="s">
        <v>47</v>
      </c>
      <c r="F37" s="1110">
        <f>IF(SUM(H37:H46)=0,"",AVERAGE(H37:H46))</f>
        <v>100</v>
      </c>
      <c r="G37" s="40" t="s">
        <v>48</v>
      </c>
      <c r="H37" s="29">
        <v>100</v>
      </c>
      <c r="I37" s="380"/>
      <c r="J37" s="12"/>
    </row>
    <row r="38" spans="2:10" ht="65.099999999999994" customHeight="1" x14ac:dyDescent="0.25">
      <c r="B38" s="7"/>
      <c r="C38" s="1057"/>
      <c r="D38" s="1108"/>
      <c r="E38" s="1076"/>
      <c r="F38" s="1111"/>
      <c r="G38" s="37" t="s">
        <v>49</v>
      </c>
      <c r="H38" s="15">
        <v>100</v>
      </c>
      <c r="I38" s="381"/>
      <c r="J38" s="12"/>
    </row>
    <row r="39" spans="2:10" ht="74.25" customHeight="1" x14ac:dyDescent="0.25">
      <c r="B39" s="7"/>
      <c r="C39" s="1057"/>
      <c r="D39" s="1108"/>
      <c r="E39" s="1076"/>
      <c r="F39" s="1111"/>
      <c r="G39" s="37" t="s">
        <v>50</v>
      </c>
      <c r="H39" s="15">
        <v>100</v>
      </c>
      <c r="I39" s="381"/>
      <c r="J39" s="12"/>
    </row>
    <row r="40" spans="2:10" ht="65.099999999999994" customHeight="1" x14ac:dyDescent="0.25">
      <c r="B40" s="7"/>
      <c r="C40" s="1057"/>
      <c r="D40" s="1108"/>
      <c r="E40" s="1076"/>
      <c r="F40" s="1111"/>
      <c r="G40" s="37" t="s">
        <v>51</v>
      </c>
      <c r="H40" s="15">
        <v>100</v>
      </c>
      <c r="I40" s="381"/>
      <c r="J40" s="12"/>
    </row>
    <row r="41" spans="2:10" ht="65.099999999999994" customHeight="1" thickBot="1" x14ac:dyDescent="0.3">
      <c r="B41" s="7"/>
      <c r="C41" s="1057"/>
      <c r="D41" s="1108"/>
      <c r="E41" s="1076"/>
      <c r="F41" s="1111"/>
      <c r="G41" s="38" t="s">
        <v>52</v>
      </c>
      <c r="H41" s="15">
        <v>100</v>
      </c>
      <c r="I41" s="381"/>
      <c r="J41" s="12"/>
    </row>
    <row r="42" spans="2:10" ht="72.75" customHeight="1" thickBot="1" x14ac:dyDescent="0.3">
      <c r="B42" s="7"/>
      <c r="C42" s="1057"/>
      <c r="D42" s="1108"/>
      <c r="E42" s="1076"/>
      <c r="F42" s="1111"/>
      <c r="G42" s="38" t="s">
        <v>53</v>
      </c>
      <c r="H42" s="15">
        <v>100</v>
      </c>
      <c r="I42" s="381"/>
      <c r="J42" s="12"/>
    </row>
    <row r="43" spans="2:10" ht="65.099999999999994" customHeight="1" thickBot="1" x14ac:dyDescent="0.3">
      <c r="B43" s="7"/>
      <c r="C43" s="1057"/>
      <c r="D43" s="1108"/>
      <c r="E43" s="1076"/>
      <c r="F43" s="1111"/>
      <c r="G43" s="38" t="s">
        <v>54</v>
      </c>
      <c r="H43" s="15">
        <v>100</v>
      </c>
      <c r="I43" s="381"/>
      <c r="J43" s="12"/>
    </row>
    <row r="44" spans="2:10" ht="65.099999999999994" customHeight="1" x14ac:dyDescent="0.25">
      <c r="B44" s="7"/>
      <c r="C44" s="1057"/>
      <c r="D44" s="1108"/>
      <c r="E44" s="1076"/>
      <c r="F44" s="1111"/>
      <c r="G44" s="37" t="s">
        <v>55</v>
      </c>
      <c r="H44" s="15">
        <v>100</v>
      </c>
      <c r="I44" s="385"/>
      <c r="J44" s="12"/>
    </row>
    <row r="45" spans="2:10" ht="65.099999999999994" customHeight="1" x14ac:dyDescent="0.25">
      <c r="B45" s="7"/>
      <c r="C45" s="1057"/>
      <c r="D45" s="1108"/>
      <c r="E45" s="1076"/>
      <c r="F45" s="1111"/>
      <c r="G45" s="37" t="s">
        <v>56</v>
      </c>
      <c r="H45" s="15">
        <v>100</v>
      </c>
      <c r="I45" s="386"/>
      <c r="J45" s="12"/>
    </row>
    <row r="46" spans="2:10" ht="65.099999999999994" customHeight="1" x14ac:dyDescent="0.25">
      <c r="B46" s="7"/>
      <c r="C46" s="1057"/>
      <c r="D46" s="1108"/>
      <c r="E46" s="1076"/>
      <c r="F46" s="1112"/>
      <c r="G46" s="41" t="s">
        <v>57</v>
      </c>
      <c r="H46" s="34">
        <v>100</v>
      </c>
      <c r="I46" s="387"/>
      <c r="J46" s="12"/>
    </row>
    <row r="47" spans="2:10" ht="65.099999999999994" customHeight="1" x14ac:dyDescent="0.25">
      <c r="B47" s="7"/>
      <c r="C47" s="1057"/>
      <c r="D47" s="1108"/>
      <c r="E47" s="1075" t="s">
        <v>58</v>
      </c>
      <c r="F47" s="1111">
        <f>IF(SUM(H47:H50)=0,"",AVERAGE(H47:H50))</f>
        <v>100</v>
      </c>
      <c r="G47" s="41" t="s">
        <v>59</v>
      </c>
      <c r="H47" s="36">
        <v>100</v>
      </c>
      <c r="I47" s="388"/>
      <c r="J47" s="12"/>
    </row>
    <row r="48" spans="2:10" ht="65.099999999999994" customHeight="1" x14ac:dyDescent="0.25">
      <c r="B48" s="7"/>
      <c r="C48" s="1057"/>
      <c r="D48" s="1108"/>
      <c r="E48" s="1076"/>
      <c r="F48" s="1111"/>
      <c r="G48" s="41" t="s">
        <v>60</v>
      </c>
      <c r="H48" s="15">
        <v>100</v>
      </c>
      <c r="I48" s="381"/>
      <c r="J48" s="12"/>
    </row>
    <row r="49" spans="2:10" ht="65.099999999999994" customHeight="1" thickBot="1" x14ac:dyDescent="0.3">
      <c r="B49" s="43"/>
      <c r="C49" s="1057"/>
      <c r="D49" s="1108"/>
      <c r="E49" s="1076"/>
      <c r="F49" s="1111"/>
      <c r="G49" s="41" t="s">
        <v>61</v>
      </c>
      <c r="H49" s="15">
        <v>100</v>
      </c>
      <c r="I49" s="381"/>
      <c r="J49" s="44"/>
    </row>
    <row r="50" spans="2:10" ht="65.099999999999994" customHeight="1" x14ac:dyDescent="0.25">
      <c r="B50" s="43"/>
      <c r="C50" s="1057"/>
      <c r="D50" s="1108"/>
      <c r="E50" s="1087"/>
      <c r="F50" s="1111"/>
      <c r="G50" s="49" t="s">
        <v>62</v>
      </c>
      <c r="H50" s="20">
        <v>100</v>
      </c>
      <c r="I50" s="385"/>
      <c r="J50" s="12"/>
    </row>
    <row r="51" spans="2:10" ht="65.099999999999994" customHeight="1" x14ac:dyDescent="0.25">
      <c r="B51" s="43"/>
      <c r="C51" s="1057"/>
      <c r="D51" s="1108"/>
      <c r="E51" s="1076" t="s">
        <v>63</v>
      </c>
      <c r="F51" s="1113">
        <f>IF(SUM(H51:H54)=0,"",AVERAGE(H51:H54))</f>
        <v>100</v>
      </c>
      <c r="G51" s="46" t="s">
        <v>64</v>
      </c>
      <c r="H51" s="47">
        <v>100</v>
      </c>
      <c r="I51" s="389"/>
      <c r="J51" s="12"/>
    </row>
    <row r="52" spans="2:10" ht="65.099999999999994" customHeight="1" x14ac:dyDescent="0.25">
      <c r="B52" s="43"/>
      <c r="C52" s="1057"/>
      <c r="D52" s="1108"/>
      <c r="E52" s="1076"/>
      <c r="F52" s="1114"/>
      <c r="G52" s="31" t="s">
        <v>65</v>
      </c>
      <c r="H52" s="15">
        <v>100</v>
      </c>
      <c r="I52" s="381"/>
      <c r="J52" s="12"/>
    </row>
    <row r="53" spans="2:10" ht="65.099999999999994" customHeight="1" x14ac:dyDescent="0.25">
      <c r="B53" s="43"/>
      <c r="C53" s="1057"/>
      <c r="D53" s="1108"/>
      <c r="E53" s="1076"/>
      <c r="F53" s="1114"/>
      <c r="G53" s="48" t="s">
        <v>66</v>
      </c>
      <c r="H53" s="15">
        <v>100</v>
      </c>
      <c r="I53" s="381"/>
      <c r="J53" s="12"/>
    </row>
    <row r="54" spans="2:10" ht="72.75" customHeight="1" x14ac:dyDescent="0.25">
      <c r="B54" s="43"/>
      <c r="C54" s="1057"/>
      <c r="D54" s="1108"/>
      <c r="E54" s="1076"/>
      <c r="F54" s="1115"/>
      <c r="G54" s="49" t="s">
        <v>67</v>
      </c>
      <c r="H54" s="34">
        <v>100</v>
      </c>
      <c r="I54" s="385"/>
      <c r="J54" s="12"/>
    </row>
    <row r="55" spans="2:10" ht="65.099999999999994" customHeight="1" x14ac:dyDescent="0.25">
      <c r="B55" s="43"/>
      <c r="C55" s="1057"/>
      <c r="D55" s="1108"/>
      <c r="E55" s="1075" t="s">
        <v>68</v>
      </c>
      <c r="F55" s="1100">
        <f>IF(SUM(H55:H58)=0,"",AVERAGE(H55:H58))</f>
        <v>100</v>
      </c>
      <c r="G55" s="42" t="s">
        <v>69</v>
      </c>
      <c r="H55" s="36">
        <v>100</v>
      </c>
      <c r="I55" s="388"/>
      <c r="J55" s="12"/>
    </row>
    <row r="56" spans="2:10" ht="65.099999999999994" customHeight="1" x14ac:dyDescent="0.25">
      <c r="B56" s="7"/>
      <c r="C56" s="1057"/>
      <c r="D56" s="1108"/>
      <c r="E56" s="1076"/>
      <c r="F56" s="1100"/>
      <c r="G56" s="37" t="s">
        <v>70</v>
      </c>
      <c r="H56" s="15">
        <v>100</v>
      </c>
      <c r="I56" s="381"/>
      <c r="J56" s="12"/>
    </row>
    <row r="57" spans="2:10" ht="65.099999999999994" customHeight="1" x14ac:dyDescent="0.25">
      <c r="B57" s="7"/>
      <c r="C57" s="1057"/>
      <c r="D57" s="1108"/>
      <c r="E57" s="1076"/>
      <c r="F57" s="1100"/>
      <c r="G57" s="37" t="s">
        <v>71</v>
      </c>
      <c r="H57" s="15"/>
      <c r="I57" s="381"/>
      <c r="J57" s="12"/>
    </row>
    <row r="58" spans="2:10" ht="65.099999999999994" customHeight="1" thickBot="1" x14ac:dyDescent="0.3">
      <c r="B58" s="7"/>
      <c r="C58" s="1057"/>
      <c r="D58" s="1109"/>
      <c r="E58" s="1087"/>
      <c r="F58" s="1100"/>
      <c r="G58" s="45" t="s">
        <v>72</v>
      </c>
      <c r="H58" s="20">
        <v>100</v>
      </c>
      <c r="I58" s="385"/>
      <c r="J58" s="12"/>
    </row>
    <row r="59" spans="2:10" ht="65.099999999999994" customHeight="1" x14ac:dyDescent="0.25">
      <c r="B59" s="7"/>
      <c r="C59" s="1078" t="s">
        <v>73</v>
      </c>
      <c r="D59" s="1096">
        <f>IF(SUM(H59:H65)=0,"",AVERAGE(H59:H65))</f>
        <v>100</v>
      </c>
      <c r="E59" s="1091" t="s">
        <v>74</v>
      </c>
      <c r="F59" s="1099">
        <f>IF(SUM(H59:H65)=0,"",AVERAGE(H59:H65))</f>
        <v>100</v>
      </c>
      <c r="G59" s="40" t="s">
        <v>75</v>
      </c>
      <c r="H59" s="29">
        <v>100</v>
      </c>
      <c r="I59" s="380"/>
      <c r="J59" s="12"/>
    </row>
    <row r="60" spans="2:10" ht="65.099999999999994" customHeight="1" x14ac:dyDescent="0.25">
      <c r="B60" s="7"/>
      <c r="C60" s="1057"/>
      <c r="D60" s="1097"/>
      <c r="E60" s="1076"/>
      <c r="F60" s="1100"/>
      <c r="G60" s="37" t="s">
        <v>76</v>
      </c>
      <c r="H60" s="15">
        <v>100</v>
      </c>
      <c r="I60" s="381"/>
      <c r="J60" s="12"/>
    </row>
    <row r="61" spans="2:10" ht="65.099999999999994" customHeight="1" x14ac:dyDescent="0.25">
      <c r="B61" s="7"/>
      <c r="C61" s="1057"/>
      <c r="D61" s="1097"/>
      <c r="E61" s="1076"/>
      <c r="F61" s="1100"/>
      <c r="G61" s="37" t="s">
        <v>77</v>
      </c>
      <c r="H61" s="15">
        <v>100</v>
      </c>
      <c r="I61" s="381"/>
      <c r="J61" s="12"/>
    </row>
    <row r="62" spans="2:10" ht="65.099999999999994" customHeight="1" x14ac:dyDescent="0.25">
      <c r="B62" s="7"/>
      <c r="C62" s="1057"/>
      <c r="D62" s="1097"/>
      <c r="E62" s="1076"/>
      <c r="F62" s="1100"/>
      <c r="G62" s="37" t="s">
        <v>78</v>
      </c>
      <c r="H62" s="15">
        <v>100</v>
      </c>
      <c r="I62" s="381"/>
      <c r="J62" s="12"/>
    </row>
    <row r="63" spans="2:10" ht="65.099999999999994" customHeight="1" x14ac:dyDescent="0.25">
      <c r="B63" s="7"/>
      <c r="C63" s="1057"/>
      <c r="D63" s="1097"/>
      <c r="E63" s="1076"/>
      <c r="F63" s="1100"/>
      <c r="G63" s="37" t="s">
        <v>79</v>
      </c>
      <c r="H63" s="15">
        <v>100</v>
      </c>
      <c r="I63" s="381"/>
      <c r="J63" s="12"/>
    </row>
    <row r="64" spans="2:10" ht="65.099999999999994" customHeight="1" x14ac:dyDescent="0.25">
      <c r="B64" s="7"/>
      <c r="C64" s="1057"/>
      <c r="D64" s="1097"/>
      <c r="E64" s="1076"/>
      <c r="F64" s="1100"/>
      <c r="G64" s="37" t="s">
        <v>80</v>
      </c>
      <c r="H64" s="15">
        <v>100</v>
      </c>
      <c r="I64" s="381"/>
      <c r="J64" s="12"/>
    </row>
    <row r="65" spans="2:10" ht="65.099999999999994" customHeight="1" thickBot="1" x14ac:dyDescent="0.3">
      <c r="B65" s="7"/>
      <c r="C65" s="1095"/>
      <c r="D65" s="1098"/>
      <c r="E65" s="1077"/>
      <c r="F65" s="1101"/>
      <c r="G65" s="38" t="s">
        <v>81</v>
      </c>
      <c r="H65" s="39">
        <v>100</v>
      </c>
      <c r="I65" s="381"/>
      <c r="J65" s="12"/>
    </row>
    <row r="66" spans="2:10" ht="152.25" customHeight="1" x14ac:dyDescent="0.25">
      <c r="B66" s="7"/>
      <c r="C66" s="1078" t="s">
        <v>82</v>
      </c>
      <c r="D66" s="1090">
        <f>IF(SUM(H66:H77)=0,"",AVERAGE(H66:H77))</f>
        <v>100</v>
      </c>
      <c r="E66" s="1091" t="s">
        <v>83</v>
      </c>
      <c r="F66" s="1104">
        <f>IF(SUM(H66:H77)=0,"",AVERAGE(H66:H77))</f>
        <v>100</v>
      </c>
      <c r="G66" s="40" t="s">
        <v>84</v>
      </c>
      <c r="H66" s="29">
        <v>100</v>
      </c>
      <c r="I66" s="381"/>
      <c r="J66" s="12"/>
    </row>
    <row r="67" spans="2:10" ht="65.099999999999994" customHeight="1" x14ac:dyDescent="0.25">
      <c r="B67" s="7"/>
      <c r="C67" s="1057"/>
      <c r="D67" s="1102"/>
      <c r="E67" s="1076"/>
      <c r="F67" s="1105"/>
      <c r="G67" s="42" t="s">
        <v>85</v>
      </c>
      <c r="H67" s="15">
        <v>100</v>
      </c>
      <c r="I67" s="381"/>
      <c r="J67" s="12"/>
    </row>
    <row r="68" spans="2:10" ht="74.25" customHeight="1" x14ac:dyDescent="0.25">
      <c r="B68" s="7"/>
      <c r="C68" s="1057"/>
      <c r="D68" s="1102"/>
      <c r="E68" s="1076"/>
      <c r="F68" s="1105"/>
      <c r="G68" s="37" t="s">
        <v>86</v>
      </c>
      <c r="H68" s="15">
        <v>100</v>
      </c>
      <c r="I68" s="381"/>
      <c r="J68" s="12"/>
    </row>
    <row r="69" spans="2:10" ht="65.099999999999994" customHeight="1" x14ac:dyDescent="0.25">
      <c r="B69" s="7"/>
      <c r="C69" s="1057"/>
      <c r="D69" s="1102"/>
      <c r="E69" s="1076"/>
      <c r="F69" s="1105"/>
      <c r="G69" s="37" t="s">
        <v>87</v>
      </c>
      <c r="H69" s="15">
        <v>100</v>
      </c>
      <c r="I69" s="381"/>
      <c r="J69" s="12"/>
    </row>
    <row r="70" spans="2:10" ht="65.099999999999994" customHeight="1" x14ac:dyDescent="0.25">
      <c r="B70" s="7"/>
      <c r="C70" s="1057"/>
      <c r="D70" s="1102"/>
      <c r="E70" s="1076"/>
      <c r="F70" s="1105"/>
      <c r="G70" s="37" t="s">
        <v>88</v>
      </c>
      <c r="H70" s="15">
        <v>100</v>
      </c>
      <c r="I70" s="381"/>
      <c r="J70" s="12"/>
    </row>
    <row r="71" spans="2:10" ht="65.099999999999994" customHeight="1" x14ac:dyDescent="0.25">
      <c r="B71" s="7"/>
      <c r="C71" s="1057"/>
      <c r="D71" s="1102"/>
      <c r="E71" s="1076"/>
      <c r="F71" s="1105"/>
      <c r="G71" s="37" t="s">
        <v>89</v>
      </c>
      <c r="H71" s="15">
        <v>100</v>
      </c>
      <c r="I71" s="381"/>
      <c r="J71" s="12"/>
    </row>
    <row r="72" spans="2:10" ht="65.099999999999994" customHeight="1" x14ac:dyDescent="0.25">
      <c r="B72" s="7"/>
      <c r="C72" s="1057"/>
      <c r="D72" s="1102"/>
      <c r="E72" s="1076"/>
      <c r="F72" s="1105"/>
      <c r="G72" s="37" t="s">
        <v>90</v>
      </c>
      <c r="H72" s="15">
        <v>100</v>
      </c>
      <c r="I72" s="381"/>
      <c r="J72" s="12"/>
    </row>
    <row r="73" spans="2:10" ht="65.099999999999994" customHeight="1" x14ac:dyDescent="0.25">
      <c r="B73" s="7"/>
      <c r="C73" s="1057"/>
      <c r="D73" s="1102"/>
      <c r="E73" s="1076"/>
      <c r="F73" s="1105"/>
      <c r="G73" s="37" t="s">
        <v>91</v>
      </c>
      <c r="H73" s="15">
        <v>100</v>
      </c>
      <c r="I73" s="381"/>
      <c r="J73" s="12"/>
    </row>
    <row r="74" spans="2:10" ht="65.099999999999994" customHeight="1" x14ac:dyDescent="0.25">
      <c r="B74" s="7"/>
      <c r="C74" s="1057"/>
      <c r="D74" s="1102"/>
      <c r="E74" s="1076"/>
      <c r="F74" s="1105"/>
      <c r="G74" s="45" t="s">
        <v>92</v>
      </c>
      <c r="H74" s="15">
        <v>100</v>
      </c>
      <c r="I74" s="385"/>
      <c r="J74" s="12"/>
    </row>
    <row r="75" spans="2:10" ht="65.099999999999994" customHeight="1" x14ac:dyDescent="0.25">
      <c r="B75" s="7"/>
      <c r="C75" s="1057"/>
      <c r="D75" s="1102"/>
      <c r="E75" s="1076"/>
      <c r="F75" s="1105"/>
      <c r="G75" s="45" t="s">
        <v>93</v>
      </c>
      <c r="H75" s="15"/>
      <c r="I75" s="381"/>
      <c r="J75" s="12"/>
    </row>
    <row r="76" spans="2:10" ht="65.099999999999994" customHeight="1" x14ac:dyDescent="0.25">
      <c r="B76" s="7"/>
      <c r="C76" s="1057"/>
      <c r="D76" s="1102"/>
      <c r="E76" s="1076"/>
      <c r="F76" s="1105"/>
      <c r="G76" s="45" t="s">
        <v>94</v>
      </c>
      <c r="H76" s="15">
        <v>100</v>
      </c>
      <c r="I76" s="381"/>
      <c r="J76" s="12"/>
    </row>
    <row r="77" spans="2:10" ht="65.099999999999994" customHeight="1" thickBot="1" x14ac:dyDescent="0.3">
      <c r="B77" s="7"/>
      <c r="C77" s="1095"/>
      <c r="D77" s="1103"/>
      <c r="E77" s="1077"/>
      <c r="F77" s="1106"/>
      <c r="G77" s="38" t="s">
        <v>95</v>
      </c>
      <c r="H77" s="39">
        <v>100</v>
      </c>
      <c r="I77" s="390"/>
      <c r="J77" s="12"/>
    </row>
    <row r="78" spans="2:10" ht="9" customHeight="1" thickBot="1" x14ac:dyDescent="0.3">
      <c r="B78" s="50"/>
      <c r="C78" s="51"/>
      <c r="D78" s="52"/>
      <c r="E78" s="51"/>
      <c r="F78" s="51"/>
      <c r="G78" s="51"/>
      <c r="H78" s="51"/>
      <c r="I78" s="391"/>
      <c r="J78" s="53"/>
    </row>
    <row r="79" spans="2:10" x14ac:dyDescent="0.25"/>
    <row r="80" spans="2:10" x14ac:dyDescent="0.25"/>
    <row r="81" x14ac:dyDescent="0.25"/>
  </sheetData>
  <protectedRanges>
    <protectedRange sqref="H19:H77 H10:I18 I19:I48" name="Simulado"/>
    <protectedRange sqref="F47:F48 F37:F43 F10:F33" name="Actual"/>
  </protectedRanges>
  <mergeCells count="42">
    <mergeCell ref="C3:I3"/>
    <mergeCell ref="C5:F5"/>
    <mergeCell ref="G5:I5"/>
    <mergeCell ref="C6:F6"/>
    <mergeCell ref="G6:I6"/>
    <mergeCell ref="H8:H9"/>
    <mergeCell ref="I8:I9"/>
    <mergeCell ref="C10:C17"/>
    <mergeCell ref="D10:D17"/>
    <mergeCell ref="E10:E14"/>
    <mergeCell ref="F10:F14"/>
    <mergeCell ref="E15:E17"/>
    <mergeCell ref="F15:F17"/>
    <mergeCell ref="C8:C9"/>
    <mergeCell ref="D8:D9"/>
    <mergeCell ref="E8:E9"/>
    <mergeCell ref="F8:F9"/>
    <mergeCell ref="G8:G9"/>
    <mergeCell ref="C18:C36"/>
    <mergeCell ref="D18:D36"/>
    <mergeCell ref="E18:E25"/>
    <mergeCell ref="F18:F25"/>
    <mergeCell ref="E26:E36"/>
    <mergeCell ref="F26:F36"/>
    <mergeCell ref="C37:C58"/>
    <mergeCell ref="D37:D58"/>
    <mergeCell ref="E37:E46"/>
    <mergeCell ref="F37:F46"/>
    <mergeCell ref="E47:E50"/>
    <mergeCell ref="F47:F50"/>
    <mergeCell ref="E51:E54"/>
    <mergeCell ref="F51:F54"/>
    <mergeCell ref="E55:E58"/>
    <mergeCell ref="F55:F58"/>
    <mergeCell ref="C59:C65"/>
    <mergeCell ref="D59:D65"/>
    <mergeCell ref="E59:E65"/>
    <mergeCell ref="F59:F65"/>
    <mergeCell ref="C66:C77"/>
    <mergeCell ref="D66:D77"/>
    <mergeCell ref="E66:E77"/>
    <mergeCell ref="F66:F77"/>
  </mergeCells>
  <conditionalFormatting sqref="F47 F37 F26 F10:F15 F18">
    <cfRule type="cellIs" dxfId="604" priority="46" operator="between">
      <formula>81</formula>
      <formula>100</formula>
    </cfRule>
    <cfRule type="cellIs" dxfId="603" priority="47" operator="between">
      <formula>61</formula>
      <formula>80.99</formula>
    </cfRule>
    <cfRule type="cellIs" dxfId="602" priority="48" operator="between">
      <formula>0</formula>
      <formula>20.9</formula>
    </cfRule>
    <cfRule type="cellIs" dxfId="601" priority="49" operator="between">
      <formula>21</formula>
      <formula>40.99</formula>
    </cfRule>
    <cfRule type="cellIs" dxfId="600" priority="50" operator="between">
      <formula>41</formula>
      <formula>60.99</formula>
    </cfRule>
  </conditionalFormatting>
  <conditionalFormatting sqref="G6:I6">
    <cfRule type="cellIs" dxfId="599" priority="41" operator="between">
      <formula>80.5</formula>
      <formula>100</formula>
    </cfRule>
    <cfRule type="cellIs" dxfId="598" priority="42" operator="between">
      <formula>60.5</formula>
      <formula>80.4</formula>
    </cfRule>
    <cfRule type="cellIs" dxfId="597" priority="43" operator="between">
      <formula>40.5</formula>
      <formula>60.4</formula>
    </cfRule>
    <cfRule type="cellIs" dxfId="596" priority="44" operator="between">
      <formula>20.5</formula>
      <formula>40.4</formula>
    </cfRule>
    <cfRule type="cellIs" dxfId="595" priority="45" operator="between">
      <formula>0</formula>
      <formula>20.4</formula>
    </cfRule>
  </conditionalFormatting>
  <conditionalFormatting sqref="H10:H33 H37:H75">
    <cfRule type="cellIs" dxfId="594" priority="26" operator="between">
      <formula>81</formula>
      <formula>100</formula>
    </cfRule>
    <cfRule type="cellIs" dxfId="593" priority="27" operator="between">
      <formula>61</formula>
      <formula>80</formula>
    </cfRule>
    <cfRule type="cellIs" dxfId="592" priority="28" operator="between">
      <formula>41</formula>
      <formula>60</formula>
    </cfRule>
    <cfRule type="cellIs" dxfId="591" priority="29" operator="between">
      <formula>21</formula>
      <formula>40</formula>
    </cfRule>
    <cfRule type="cellIs" dxfId="590" priority="30" operator="between">
      <formula>0.1</formula>
      <formula>20</formula>
    </cfRule>
    <cfRule type="cellIs" dxfId="589" priority="31" operator="between">
      <formula>81</formula>
      <formula>100</formula>
    </cfRule>
    <cfRule type="cellIs" dxfId="588" priority="32" operator="between">
      <formula>61</formula>
      <formula>80</formula>
    </cfRule>
    <cfRule type="cellIs" dxfId="587" priority="33" operator="between">
      <formula>41</formula>
      <formula>60</formula>
    </cfRule>
    <cfRule type="cellIs" dxfId="586" priority="34" operator="between">
      <formula>21</formula>
      <formula>40</formula>
    </cfRule>
    <cfRule type="cellIs" dxfId="585" priority="35" operator="between">
      <formula>1</formula>
      <formula>20</formula>
    </cfRule>
  </conditionalFormatting>
  <conditionalFormatting sqref="D10 D18 D37 D59 D66">
    <cfRule type="cellIs" dxfId="584" priority="21" operator="between">
      <formula>80.4</formula>
      <formula>100</formula>
    </cfRule>
    <cfRule type="cellIs" dxfId="583" priority="22" operator="between">
      <formula>60.5</formula>
      <formula>80.4</formula>
    </cfRule>
    <cfRule type="cellIs" dxfId="582" priority="23" operator="between">
      <formula>40.5</formula>
      <formula>60.4</formula>
    </cfRule>
    <cfRule type="cellIs" dxfId="581" priority="24" operator="between">
      <formula>20.5</formula>
      <formula>40.4</formula>
    </cfRule>
    <cfRule type="cellIs" dxfId="580" priority="25" operator="between">
      <formula>0</formula>
      <formula>20.4</formula>
    </cfRule>
  </conditionalFormatting>
  <conditionalFormatting sqref="F10:F15 F26 F18 F37 F47 F51 F55:F66">
    <cfRule type="cellIs" dxfId="579" priority="36" operator="between">
      <formula>81</formula>
      <formula>100</formula>
    </cfRule>
    <cfRule type="cellIs" dxfId="578" priority="37" operator="between">
      <formula>60.5</formula>
      <formula>80.4</formula>
    </cfRule>
    <cfRule type="cellIs" dxfId="577" priority="38" operator="between">
      <formula>0</formula>
      <formula>20.4</formula>
    </cfRule>
    <cfRule type="cellIs" dxfId="576" priority="39" operator="between">
      <formula>20.5</formula>
      <formula>40.4</formula>
    </cfRule>
    <cfRule type="cellIs" dxfId="575" priority="40" operator="between">
      <formula>40.5</formula>
      <formula>60.4</formula>
    </cfRule>
  </conditionalFormatting>
  <conditionalFormatting sqref="H34:H36">
    <cfRule type="cellIs" dxfId="574" priority="11" operator="between">
      <formula>81</formula>
      <formula>100</formula>
    </cfRule>
    <cfRule type="cellIs" dxfId="573" priority="12" operator="between">
      <formula>61</formula>
      <formula>80</formula>
    </cfRule>
    <cfRule type="cellIs" dxfId="572" priority="13" operator="between">
      <formula>41</formula>
      <formula>60</formula>
    </cfRule>
    <cfRule type="cellIs" dxfId="571" priority="14" operator="between">
      <formula>21</formula>
      <formula>40</formula>
    </cfRule>
    <cfRule type="cellIs" dxfId="570" priority="15" operator="between">
      <formula>0.1</formula>
      <formula>20</formula>
    </cfRule>
    <cfRule type="cellIs" dxfId="569" priority="16" operator="between">
      <formula>81</formula>
      <formula>100</formula>
    </cfRule>
    <cfRule type="cellIs" dxfId="568" priority="17" operator="between">
      <formula>61</formula>
      <formula>80</formula>
    </cfRule>
    <cfRule type="cellIs" dxfId="567" priority="18" operator="between">
      <formula>41</formula>
      <formula>60</formula>
    </cfRule>
    <cfRule type="cellIs" dxfId="566" priority="19" operator="between">
      <formula>21</formula>
      <formula>40</formula>
    </cfRule>
    <cfRule type="cellIs" dxfId="565" priority="20" operator="between">
      <formula>1</formula>
      <formula>20</formula>
    </cfRule>
  </conditionalFormatting>
  <conditionalFormatting sqref="H76:H77">
    <cfRule type="cellIs" dxfId="564" priority="1" operator="between">
      <formula>81</formula>
      <formula>100</formula>
    </cfRule>
    <cfRule type="cellIs" dxfId="563" priority="2" operator="between">
      <formula>61</formula>
      <formula>80</formula>
    </cfRule>
    <cfRule type="cellIs" dxfId="562" priority="3" operator="between">
      <formula>41</formula>
      <formula>60</formula>
    </cfRule>
    <cfRule type="cellIs" dxfId="561" priority="4" operator="between">
      <formula>21</formula>
      <formula>40</formula>
    </cfRule>
    <cfRule type="cellIs" dxfId="560" priority="5" operator="between">
      <formula>0.1</formula>
      <formula>20</formula>
    </cfRule>
    <cfRule type="cellIs" dxfId="559" priority="6" operator="between">
      <formula>81</formula>
      <formula>100</formula>
    </cfRule>
    <cfRule type="cellIs" dxfId="558" priority="7" operator="between">
      <formula>61</formula>
      <formula>80</formula>
    </cfRule>
    <cfRule type="cellIs" dxfId="557" priority="8" operator="between">
      <formula>41</formula>
      <formula>60</formula>
    </cfRule>
    <cfRule type="cellIs" dxfId="556" priority="9" operator="between">
      <formula>21</formula>
      <formula>40</formula>
    </cfRule>
    <cfRule type="cellIs" dxfId="555" priority="10" operator="between">
      <formula>1</formula>
      <formula>20</formula>
    </cfRule>
  </conditionalFormatting>
  <dataValidations count="5">
    <dataValidation type="whole" operator="equal" showInputMessage="1" showErrorMessage="1" error="ERROR. NO DEBE DILIGENCIAR ESTA CELDA" sqref="D10:D77">
      <formula1>7777777777777770</formula1>
    </dataValidation>
    <dataValidation type="whole" operator="equal" allowBlank="1" showInputMessage="1" showErrorMessage="1" error="ERROR. NO DEBE DILIGENCIAR ESTA CELDA" sqref="F10:F77">
      <formula1>7777777777777770000</formula1>
    </dataValidation>
    <dataValidation type="whole" allowBlank="1" showInputMessage="1" showErrorMessage="1" error="ERROR. DATO NO PERMITIDO" sqref="H10:H77">
      <formula1>0</formula1>
      <formula2>100</formula2>
    </dataValidation>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99999999999</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topLeftCell="A18" workbookViewId="0">
      <selection activeCell="I25" sqref="I25"/>
    </sheetView>
  </sheetViews>
  <sheetFormatPr baseColWidth="10" defaultColWidth="11.42578125" defaultRowHeight="14.25" customHeight="1" zeroHeight="1" x14ac:dyDescent="0.25"/>
  <cols>
    <col min="1" max="1" width="1.7109375" style="1" customWidth="1"/>
    <col min="2" max="2" width="1.28515625" style="1" customWidth="1"/>
    <col min="3" max="3" width="21.2851562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1" width="2.85546875" style="1" customWidth="1"/>
    <col min="12" max="12" width="11.42578125" style="1" customWidth="1"/>
    <col min="13" max="13" width="6.7109375" style="1" customWidth="1"/>
    <col min="14" max="15" width="11.42578125" style="1" customWidth="1"/>
    <col min="16" max="16384" width="11.42578125" style="1"/>
  </cols>
  <sheetData>
    <row r="1" spans="2:14" ht="4.5" customHeight="1" thickBot="1" x14ac:dyDescent="0.3">
      <c r="C1" s="2"/>
      <c r="G1" s="1" t="s">
        <v>0</v>
      </c>
    </row>
    <row r="2" spans="2:14" ht="93" customHeight="1" x14ac:dyDescent="0.25">
      <c r="B2" s="3"/>
      <c r="C2" s="4"/>
      <c r="D2" s="5"/>
      <c r="E2" s="5"/>
      <c r="F2" s="5"/>
      <c r="G2" s="5"/>
      <c r="H2" s="5"/>
      <c r="I2" s="5"/>
      <c r="J2" s="6"/>
    </row>
    <row r="3" spans="2:14" ht="27" x14ac:dyDescent="0.25">
      <c r="B3" s="7"/>
      <c r="C3" s="922" t="s">
        <v>1436</v>
      </c>
      <c r="D3" s="923"/>
      <c r="E3" s="923"/>
      <c r="F3" s="923"/>
      <c r="G3" s="923"/>
      <c r="H3" s="923"/>
      <c r="I3" s="923"/>
      <c r="J3" s="8"/>
      <c r="K3" s="9"/>
      <c r="L3" s="9"/>
      <c r="M3" s="9"/>
      <c r="N3" s="9"/>
    </row>
    <row r="4" spans="2:14" ht="6" customHeight="1" thickBot="1" x14ac:dyDescent="0.3">
      <c r="B4" s="7"/>
      <c r="C4" s="10"/>
      <c r="D4" s="11"/>
      <c r="E4" s="11"/>
      <c r="F4" s="11"/>
      <c r="G4" s="11"/>
      <c r="H4" s="11"/>
      <c r="I4" s="11"/>
      <c r="J4" s="12"/>
    </row>
    <row r="5" spans="2:14" ht="27.75" customHeight="1" x14ac:dyDescent="0.25">
      <c r="B5" s="7"/>
      <c r="C5" s="924" t="s">
        <v>2</v>
      </c>
      <c r="D5" s="925"/>
      <c r="E5" s="925"/>
      <c r="F5" s="925"/>
      <c r="G5" s="927" t="s">
        <v>3</v>
      </c>
      <c r="H5" s="928"/>
      <c r="I5" s="929"/>
      <c r="J5" s="12"/>
    </row>
    <row r="6" spans="2:14" ht="28.5" customHeight="1" thickBot="1" x14ac:dyDescent="0.3">
      <c r="B6" s="7"/>
      <c r="C6" s="1055" t="s">
        <v>1025</v>
      </c>
      <c r="D6" s="1056"/>
      <c r="E6" s="1056"/>
      <c r="F6" s="1056"/>
      <c r="G6" s="933">
        <f>IF(SUM(H10:H40)=0,"",AVERAGE(H10:H40))</f>
        <v>90.967741935483872</v>
      </c>
      <c r="H6" s="934"/>
      <c r="I6" s="935"/>
      <c r="J6" s="12"/>
    </row>
    <row r="7" spans="2:14" ht="9.75" customHeight="1" thickBot="1" x14ac:dyDescent="0.3">
      <c r="B7" s="7"/>
      <c r="C7" s="10"/>
      <c r="D7" s="11"/>
      <c r="E7" s="11"/>
      <c r="F7" s="11"/>
      <c r="G7" s="11"/>
      <c r="H7" s="11"/>
      <c r="I7" s="11"/>
      <c r="J7" s="12"/>
    </row>
    <row r="8" spans="2:14" ht="26.1" customHeight="1" x14ac:dyDescent="0.25">
      <c r="B8" s="7"/>
      <c r="C8" s="1021" t="s">
        <v>4</v>
      </c>
      <c r="D8" s="1005" t="s">
        <v>5</v>
      </c>
      <c r="E8" s="1023" t="s">
        <v>6</v>
      </c>
      <c r="F8" s="1005" t="s">
        <v>5</v>
      </c>
      <c r="G8" s="1005" t="s">
        <v>7</v>
      </c>
      <c r="H8" s="1005" t="s">
        <v>8</v>
      </c>
      <c r="I8" s="1007" t="s">
        <v>9</v>
      </c>
      <c r="J8" s="12"/>
      <c r="K8" s="13"/>
    </row>
    <row r="9" spans="2:14" ht="42.95" customHeight="1" thickBot="1" x14ac:dyDescent="0.3">
      <c r="B9" s="7"/>
      <c r="C9" s="1022"/>
      <c r="D9" s="1006"/>
      <c r="E9" s="1024"/>
      <c r="F9" s="1006"/>
      <c r="G9" s="1006"/>
      <c r="H9" s="1006"/>
      <c r="I9" s="1008"/>
      <c r="J9" s="12"/>
      <c r="K9" s="13"/>
    </row>
    <row r="10" spans="2:14" ht="71.25" customHeight="1" x14ac:dyDescent="0.25">
      <c r="B10" s="7"/>
      <c r="C10" s="1140" t="s">
        <v>1437</v>
      </c>
      <c r="D10" s="1143">
        <f>IF(SUM(H10:H29)=0,"",AVERAGE(H10:H29))</f>
        <v>91.5</v>
      </c>
      <c r="E10" s="1146" t="s">
        <v>1438</v>
      </c>
      <c r="F10" s="1107">
        <f>IF(SUM(H10:H14)=0,"",AVERAGE(H10:H14))</f>
        <v>96</v>
      </c>
      <c r="G10" s="339" t="s">
        <v>1439</v>
      </c>
      <c r="H10" s="392">
        <v>100</v>
      </c>
      <c r="I10" s="341"/>
      <c r="J10" s="12"/>
      <c r="K10" s="13"/>
      <c r="L10" s="188" t="s">
        <v>14</v>
      </c>
    </row>
    <row r="11" spans="2:14" ht="83.25" customHeight="1" x14ac:dyDescent="0.25">
      <c r="B11" s="7"/>
      <c r="C11" s="1141"/>
      <c r="D11" s="1144"/>
      <c r="E11" s="940"/>
      <c r="F11" s="1108"/>
      <c r="G11" s="343" t="s">
        <v>1440</v>
      </c>
      <c r="H11" s="393">
        <v>100</v>
      </c>
      <c r="I11" s="345"/>
      <c r="J11" s="12"/>
      <c r="K11" s="13"/>
    </row>
    <row r="12" spans="2:14" ht="84.75" customHeight="1" x14ac:dyDescent="0.25">
      <c r="B12" s="7"/>
      <c r="C12" s="1141"/>
      <c r="D12" s="1144"/>
      <c r="E12" s="940"/>
      <c r="F12" s="1108"/>
      <c r="G12" s="343" t="s">
        <v>1441</v>
      </c>
      <c r="H12" s="393">
        <v>100</v>
      </c>
      <c r="I12" s="345"/>
      <c r="J12" s="12"/>
      <c r="K12" s="13"/>
      <c r="L12" s="188" t="s">
        <v>17</v>
      </c>
    </row>
    <row r="13" spans="2:14" ht="54.95" customHeight="1" x14ac:dyDescent="0.25">
      <c r="B13" s="7"/>
      <c r="C13" s="1141"/>
      <c r="D13" s="1144"/>
      <c r="E13" s="940"/>
      <c r="F13" s="1108"/>
      <c r="G13" s="343" t="s">
        <v>1442</v>
      </c>
      <c r="H13" s="393">
        <v>100</v>
      </c>
      <c r="I13" s="345"/>
      <c r="J13" s="12"/>
      <c r="K13" s="13"/>
    </row>
    <row r="14" spans="2:14" ht="45" customHeight="1" x14ac:dyDescent="0.25">
      <c r="B14" s="7"/>
      <c r="C14" s="1141"/>
      <c r="D14" s="1144"/>
      <c r="E14" s="940"/>
      <c r="F14" s="1108"/>
      <c r="G14" s="343" t="s">
        <v>1443</v>
      </c>
      <c r="H14" s="393">
        <v>80</v>
      </c>
      <c r="I14" s="345"/>
      <c r="J14" s="12"/>
      <c r="K14" s="13"/>
    </row>
    <row r="15" spans="2:14" ht="54.95" customHeight="1" x14ac:dyDescent="0.25">
      <c r="B15" s="7"/>
      <c r="C15" s="1141"/>
      <c r="D15" s="1144"/>
      <c r="E15" s="940" t="s">
        <v>1444</v>
      </c>
      <c r="F15" s="1108">
        <f>IF(SUM(H15:H19)=0,"",AVERAGE(H15:H19))</f>
        <v>94</v>
      </c>
      <c r="G15" s="373" t="s">
        <v>1445</v>
      </c>
      <c r="H15" s="394">
        <v>90</v>
      </c>
      <c r="I15" s="348"/>
      <c r="J15" s="12"/>
    </row>
    <row r="16" spans="2:14" ht="72" customHeight="1" x14ac:dyDescent="0.25">
      <c r="B16" s="7"/>
      <c r="C16" s="1141"/>
      <c r="D16" s="1144"/>
      <c r="E16" s="940"/>
      <c r="F16" s="1108"/>
      <c r="G16" s="343" t="s">
        <v>1446</v>
      </c>
      <c r="H16" s="393">
        <v>90</v>
      </c>
      <c r="I16" s="345"/>
      <c r="J16" s="12"/>
    </row>
    <row r="17" spans="2:12" ht="68.25" customHeight="1" x14ac:dyDescent="0.25">
      <c r="B17" s="7"/>
      <c r="C17" s="1141"/>
      <c r="D17" s="1144"/>
      <c r="E17" s="940"/>
      <c r="F17" s="1108"/>
      <c r="G17" s="343" t="s">
        <v>1447</v>
      </c>
      <c r="H17" s="393">
        <v>90</v>
      </c>
      <c r="I17" s="345"/>
      <c r="J17" s="12"/>
    </row>
    <row r="18" spans="2:12" ht="54.95" customHeight="1" x14ac:dyDescent="0.25">
      <c r="B18" s="7"/>
      <c r="C18" s="1141"/>
      <c r="D18" s="1144"/>
      <c r="E18" s="940"/>
      <c r="F18" s="1108"/>
      <c r="G18" s="343" t="s">
        <v>1448</v>
      </c>
      <c r="H18" s="393">
        <v>100</v>
      </c>
      <c r="I18" s="345"/>
      <c r="J18" s="12"/>
    </row>
    <row r="19" spans="2:12" ht="63" customHeight="1" x14ac:dyDescent="0.25">
      <c r="B19" s="7"/>
      <c r="C19" s="1141"/>
      <c r="D19" s="1144"/>
      <c r="E19" s="940"/>
      <c r="F19" s="1108"/>
      <c r="G19" s="343" t="s">
        <v>1449</v>
      </c>
      <c r="H19" s="393">
        <v>100</v>
      </c>
      <c r="I19" s="345"/>
      <c r="J19" s="12"/>
    </row>
    <row r="20" spans="2:12" ht="69" customHeight="1" x14ac:dyDescent="0.25">
      <c r="B20" s="7"/>
      <c r="C20" s="1141"/>
      <c r="D20" s="1144"/>
      <c r="E20" s="1147" t="s">
        <v>1450</v>
      </c>
      <c r="F20" s="1150">
        <f>IF(SUM(H20:H26)=0,"",AVERAGE(H20:H26))</f>
        <v>90</v>
      </c>
      <c r="G20" s="292" t="s">
        <v>1451</v>
      </c>
      <c r="H20" s="265">
        <v>90</v>
      </c>
      <c r="I20" s="294"/>
      <c r="J20" s="12"/>
    </row>
    <row r="21" spans="2:12" ht="45" customHeight="1" x14ac:dyDescent="0.25">
      <c r="B21" s="7"/>
      <c r="C21" s="1141"/>
      <c r="D21" s="1144"/>
      <c r="E21" s="1148"/>
      <c r="F21" s="1151"/>
      <c r="G21" s="190" t="s">
        <v>1452</v>
      </c>
      <c r="H21" s="268">
        <v>90</v>
      </c>
      <c r="I21" s="287"/>
      <c r="J21" s="12"/>
    </row>
    <row r="22" spans="2:12" ht="54.95" customHeight="1" x14ac:dyDescent="0.25">
      <c r="B22" s="7"/>
      <c r="C22" s="1141"/>
      <c r="D22" s="1144"/>
      <c r="E22" s="1148"/>
      <c r="F22" s="1151"/>
      <c r="G22" s="190" t="s">
        <v>1453</v>
      </c>
      <c r="H22" s="268">
        <v>80</v>
      </c>
      <c r="I22" s="287"/>
      <c r="J22" s="12"/>
    </row>
    <row r="23" spans="2:12" ht="54.95" customHeight="1" x14ac:dyDescent="0.25">
      <c r="B23" s="7"/>
      <c r="C23" s="1141"/>
      <c r="D23" s="1144"/>
      <c r="E23" s="1148"/>
      <c r="F23" s="1151"/>
      <c r="G23" s="190" t="s">
        <v>1454</v>
      </c>
      <c r="H23" s="268">
        <v>90</v>
      </c>
      <c r="I23" s="287"/>
      <c r="J23" s="12"/>
    </row>
    <row r="24" spans="2:12" ht="46.5" customHeight="1" x14ac:dyDescent="0.25">
      <c r="B24" s="7"/>
      <c r="C24" s="1141"/>
      <c r="D24" s="1144"/>
      <c r="E24" s="1148"/>
      <c r="F24" s="1151"/>
      <c r="G24" s="190" t="s">
        <v>1455</v>
      </c>
      <c r="H24" s="268">
        <v>100</v>
      </c>
      <c r="I24" s="287"/>
      <c r="J24" s="12"/>
    </row>
    <row r="25" spans="2:12" ht="90" customHeight="1" x14ac:dyDescent="0.25">
      <c r="B25" s="7"/>
      <c r="C25" s="1141"/>
      <c r="D25" s="1144"/>
      <c r="E25" s="1148"/>
      <c r="F25" s="1151"/>
      <c r="G25" s="190" t="s">
        <v>1456</v>
      </c>
      <c r="H25" s="268">
        <v>90</v>
      </c>
      <c r="I25" s="287"/>
      <c r="J25" s="12"/>
    </row>
    <row r="26" spans="2:12" ht="54.95" customHeight="1" x14ac:dyDescent="0.25">
      <c r="B26" s="7"/>
      <c r="C26" s="1141"/>
      <c r="D26" s="1144"/>
      <c r="E26" s="1149"/>
      <c r="F26" s="1152"/>
      <c r="G26" s="289" t="s">
        <v>1457</v>
      </c>
      <c r="H26" s="271">
        <v>90</v>
      </c>
      <c r="I26" s="291"/>
      <c r="J26" s="12"/>
    </row>
    <row r="27" spans="2:12" ht="58.5" customHeight="1" x14ac:dyDescent="0.25">
      <c r="B27" s="7"/>
      <c r="C27" s="1141"/>
      <c r="D27" s="1144"/>
      <c r="E27" s="1139" t="s">
        <v>1458</v>
      </c>
      <c r="F27" s="1102">
        <f>IF(SUM(H27:H29)=0,"",AVERAGE(H27:H29))</f>
        <v>83.333333333333329</v>
      </c>
      <c r="G27" s="357" t="s">
        <v>1459</v>
      </c>
      <c r="H27" s="395">
        <v>90</v>
      </c>
      <c r="I27" s="359"/>
      <c r="J27" s="12"/>
    </row>
    <row r="28" spans="2:12" ht="58.5" customHeight="1" x14ac:dyDescent="0.25">
      <c r="B28" s="7"/>
      <c r="C28" s="1141"/>
      <c r="D28" s="1144"/>
      <c r="E28" s="976"/>
      <c r="F28" s="976"/>
      <c r="G28" s="396" t="s">
        <v>1460</v>
      </c>
      <c r="H28" s="393">
        <v>80</v>
      </c>
      <c r="I28" s="345"/>
      <c r="J28" s="12"/>
    </row>
    <row r="29" spans="2:12" ht="59.25" customHeight="1" thickBot="1" x14ac:dyDescent="0.3">
      <c r="B29" s="7"/>
      <c r="C29" s="1142"/>
      <c r="D29" s="1145"/>
      <c r="E29" s="1130"/>
      <c r="F29" s="1130"/>
      <c r="G29" s="397" t="s">
        <v>1461</v>
      </c>
      <c r="H29" s="398">
        <v>80</v>
      </c>
      <c r="I29" s="367"/>
      <c r="J29" s="12"/>
    </row>
    <row r="30" spans="2:12" ht="45" customHeight="1" x14ac:dyDescent="0.25">
      <c r="B30" s="7"/>
      <c r="C30" s="1131" t="s">
        <v>1462</v>
      </c>
      <c r="D30" s="1134">
        <f>IF(SUM(H30:H40)=0,"",AVERAGE(H30:H40))</f>
        <v>90</v>
      </c>
      <c r="E30" s="1138" t="s">
        <v>1463</v>
      </c>
      <c r="F30" s="1090">
        <f>IF(SUM(H30:H36)=0,"",AVERAGE(H30:H36))</f>
        <v>90</v>
      </c>
      <c r="G30" s="339" t="s">
        <v>1464</v>
      </c>
      <c r="H30" s="392">
        <v>90</v>
      </c>
      <c r="I30" s="341"/>
      <c r="J30" s="12"/>
    </row>
    <row r="31" spans="2:12" ht="54.95" customHeight="1" x14ac:dyDescent="0.25">
      <c r="B31" s="7"/>
      <c r="C31" s="1132"/>
      <c r="D31" s="1135"/>
      <c r="E31" s="1139"/>
      <c r="F31" s="976"/>
      <c r="G31" s="343" t="s">
        <v>1465</v>
      </c>
      <c r="H31" s="393">
        <v>90</v>
      </c>
      <c r="I31" s="345"/>
      <c r="J31" s="12"/>
    </row>
    <row r="32" spans="2:12" ht="68.25" customHeight="1" x14ac:dyDescent="0.25">
      <c r="B32" s="7"/>
      <c r="C32" s="1132"/>
      <c r="D32" s="1135"/>
      <c r="E32" s="1139"/>
      <c r="F32" s="976"/>
      <c r="G32" s="343" t="s">
        <v>1466</v>
      </c>
      <c r="H32" s="393">
        <v>90</v>
      </c>
      <c r="I32" s="345"/>
      <c r="J32" s="12"/>
      <c r="K32" s="342"/>
      <c r="L32" s="342"/>
    </row>
    <row r="33" spans="2:12" ht="68.25" customHeight="1" x14ac:dyDescent="0.25">
      <c r="B33" s="7"/>
      <c r="C33" s="1132"/>
      <c r="D33" s="1135"/>
      <c r="E33" s="1139"/>
      <c r="F33" s="976"/>
      <c r="G33" s="343" t="s">
        <v>1467</v>
      </c>
      <c r="H33" s="393">
        <v>90</v>
      </c>
      <c r="I33" s="345"/>
      <c r="J33" s="12"/>
      <c r="K33" s="342"/>
      <c r="L33" s="342"/>
    </row>
    <row r="34" spans="2:12" ht="36.75" customHeight="1" x14ac:dyDescent="0.25">
      <c r="B34" s="7"/>
      <c r="C34" s="1132"/>
      <c r="D34" s="1135"/>
      <c r="E34" s="1139"/>
      <c r="F34" s="976"/>
      <c r="G34" s="396" t="s">
        <v>1468</v>
      </c>
      <c r="H34" s="399">
        <v>90</v>
      </c>
      <c r="I34" s="361"/>
      <c r="J34" s="12"/>
    </row>
    <row r="35" spans="2:12" ht="74.25" customHeight="1" x14ac:dyDescent="0.25">
      <c r="B35" s="7"/>
      <c r="C35" s="1132"/>
      <c r="D35" s="1135"/>
      <c r="E35" s="1139"/>
      <c r="F35" s="976"/>
      <c r="G35" s="400" t="s">
        <v>1469</v>
      </c>
      <c r="H35" s="401">
        <v>90</v>
      </c>
      <c r="I35" s="364"/>
      <c r="J35" s="12"/>
    </row>
    <row r="36" spans="2:12" ht="47.25" customHeight="1" x14ac:dyDescent="0.25">
      <c r="B36" s="7"/>
      <c r="C36" s="1132"/>
      <c r="D36" s="1135"/>
      <c r="E36" s="958"/>
      <c r="F36" s="977"/>
      <c r="G36" s="349" t="s">
        <v>1470</v>
      </c>
      <c r="H36" s="402">
        <v>90</v>
      </c>
      <c r="I36" s="351"/>
      <c r="J36" s="12"/>
    </row>
    <row r="37" spans="2:12" ht="114" customHeight="1" x14ac:dyDescent="0.25">
      <c r="B37" s="7"/>
      <c r="C37" s="1132"/>
      <c r="D37" s="1135"/>
      <c r="E37" s="1139" t="s">
        <v>1471</v>
      </c>
      <c r="F37" s="1102">
        <f>IF(SUM(H37:H40)=0,"",AVERAGE(H37:H40))</f>
        <v>90</v>
      </c>
      <c r="G37" s="403" t="s">
        <v>1472</v>
      </c>
      <c r="H37" s="404">
        <v>90</v>
      </c>
      <c r="I37" s="405"/>
      <c r="J37" s="12"/>
    </row>
    <row r="38" spans="2:12" ht="61.5" customHeight="1" x14ac:dyDescent="0.25">
      <c r="B38" s="7"/>
      <c r="C38" s="1132"/>
      <c r="D38" s="1136"/>
      <c r="E38" s="976"/>
      <c r="F38" s="976"/>
      <c r="G38" s="343" t="s">
        <v>1473</v>
      </c>
      <c r="H38" s="265">
        <v>90</v>
      </c>
      <c r="I38" s="294"/>
      <c r="J38" s="12"/>
    </row>
    <row r="39" spans="2:12" ht="84" customHeight="1" x14ac:dyDescent="0.25">
      <c r="B39" s="7"/>
      <c r="C39" s="1132"/>
      <c r="D39" s="1136"/>
      <c r="E39" s="976"/>
      <c r="F39" s="976"/>
      <c r="G39" s="343" t="s">
        <v>1474</v>
      </c>
      <c r="H39" s="268">
        <v>90</v>
      </c>
      <c r="I39" s="287"/>
      <c r="J39" s="12"/>
    </row>
    <row r="40" spans="2:12" ht="54.95" customHeight="1" x14ac:dyDescent="0.25">
      <c r="B40" s="7"/>
      <c r="C40" s="1133"/>
      <c r="D40" s="1137"/>
      <c r="E40" s="977"/>
      <c r="F40" s="977"/>
      <c r="G40" s="349" t="s">
        <v>1475</v>
      </c>
      <c r="H40" s="271">
        <v>90</v>
      </c>
      <c r="I40" s="291"/>
      <c r="J40" s="12"/>
    </row>
    <row r="41" spans="2:12" ht="8.25" customHeight="1" thickBot="1" x14ac:dyDescent="0.3">
      <c r="B41" s="370"/>
      <c r="C41" s="406"/>
      <c r="D41" s="406"/>
      <c r="E41" s="406"/>
      <c r="F41" s="406"/>
      <c r="G41" s="406"/>
      <c r="H41" s="406"/>
      <c r="I41" s="406"/>
      <c r="J41" s="44"/>
    </row>
    <row r="42" spans="2:12" x14ac:dyDescent="0.25"/>
    <row r="43" spans="2:12" hidden="1" x14ac:dyDescent="0.25">
      <c r="F43" s="209"/>
    </row>
    <row r="44" spans="2:12" hidden="1" x14ac:dyDescent="0.25"/>
    <row r="45" spans="2:12" hidden="1" x14ac:dyDescent="0.25"/>
    <row r="46" spans="2:12" hidden="1" x14ac:dyDescent="0.25"/>
    <row r="47" spans="2:12" hidden="1" x14ac:dyDescent="0.25"/>
    <row r="48" spans="2:12" hidden="1" x14ac:dyDescent="0.25"/>
    <row r="49" spans="4:4" hidden="1" x14ac:dyDescent="0.25"/>
    <row r="50" spans="4:4" hidden="1" x14ac:dyDescent="0.25"/>
    <row r="51" spans="4:4" hidden="1" x14ac:dyDescent="0.25">
      <c r="D51" s="209"/>
    </row>
    <row r="52" spans="4:4" x14ac:dyDescent="0.25"/>
    <row r="53" spans="4:4" x14ac:dyDescent="0.25"/>
    <row r="54" spans="4:4" x14ac:dyDescent="0.25"/>
  </sheetData>
  <protectedRanges>
    <protectedRange sqref="H10:I40" name="Simulado"/>
    <protectedRange sqref="F36:F40 F10:F34" name="Actual"/>
  </protectedRanges>
  <mergeCells count="28">
    <mergeCell ref="C3:I3"/>
    <mergeCell ref="C5:F5"/>
    <mergeCell ref="G5:I5"/>
    <mergeCell ref="C6:F6"/>
    <mergeCell ref="G6:I6"/>
    <mergeCell ref="H8:H9"/>
    <mergeCell ref="I8:I9"/>
    <mergeCell ref="C10:C29"/>
    <mergeCell ref="D10:D29"/>
    <mergeCell ref="E10:E14"/>
    <mergeCell ref="F10:F14"/>
    <mergeCell ref="E15:E19"/>
    <mergeCell ref="F15:F19"/>
    <mergeCell ref="E20:E26"/>
    <mergeCell ref="F20:F26"/>
    <mergeCell ref="C8:C9"/>
    <mergeCell ref="D8:D9"/>
    <mergeCell ref="E8:E9"/>
    <mergeCell ref="F8:F9"/>
    <mergeCell ref="G8:G9"/>
    <mergeCell ref="E27:E29"/>
    <mergeCell ref="F27:F29"/>
    <mergeCell ref="C30:C40"/>
    <mergeCell ref="D30:D40"/>
    <mergeCell ref="E30:E36"/>
    <mergeCell ref="F30:F36"/>
    <mergeCell ref="E37:E40"/>
    <mergeCell ref="F37:F40"/>
  </mergeCells>
  <conditionalFormatting sqref="H10:H40">
    <cfRule type="cellIs" dxfId="554" priority="6" operator="between">
      <formula>81</formula>
      <formula>100</formula>
    </cfRule>
    <cfRule type="cellIs" dxfId="553" priority="7" operator="between">
      <formula>61</formula>
      <formula>80</formula>
    </cfRule>
    <cfRule type="cellIs" dxfId="552" priority="8" operator="between">
      <formula>41</formula>
      <formula>60</formula>
    </cfRule>
    <cfRule type="cellIs" dxfId="551" priority="9" operator="between">
      <formula>21</formula>
      <formula>40</formula>
    </cfRule>
    <cfRule type="cellIs" dxfId="550" priority="10" operator="between">
      <formula>1</formula>
      <formula>20</formula>
    </cfRule>
  </conditionalFormatting>
  <conditionalFormatting sqref="G6:I6">
    <cfRule type="cellIs" dxfId="549" priority="1" operator="between">
      <formula>80.5</formula>
      <formula>100</formula>
    </cfRule>
    <cfRule type="cellIs" dxfId="548" priority="2" operator="between">
      <formula>60.5</formula>
      <formula>80.4</formula>
    </cfRule>
    <cfRule type="cellIs" dxfId="547" priority="3" operator="between">
      <formula>40.5</formula>
      <formula>60.4</formula>
    </cfRule>
    <cfRule type="cellIs" dxfId="546" priority="4" operator="between">
      <formula>20.5</formula>
      <formula>40.4</formula>
    </cfRule>
    <cfRule type="cellIs" dxfId="545" priority="5" operator="between">
      <formula>0</formula>
      <formula>20.4</formula>
    </cfRule>
  </conditionalFormatting>
  <conditionalFormatting sqref="F10:F40">
    <cfRule type="cellIs" dxfId="544" priority="11" operator="between">
      <formula>80.5</formula>
      <formula>100</formula>
    </cfRule>
    <cfRule type="cellIs" dxfId="543" priority="12" operator="between">
      <formula>60.5</formula>
      <formula>80.4</formula>
    </cfRule>
    <cfRule type="cellIs" dxfId="542" priority="13" operator="between">
      <formula>40.5</formula>
      <formula>60.4</formula>
    </cfRule>
    <cfRule type="cellIs" dxfId="541" priority="14" operator="between">
      <formula>20.5</formula>
      <formula>40.4</formula>
    </cfRule>
    <cfRule type="cellIs" dxfId="540" priority="15" operator="between">
      <formula>0</formula>
      <formula>20.4</formula>
    </cfRule>
  </conditionalFormatting>
  <dataValidations count="5">
    <dataValidation type="whole" operator="equal" allowBlank="1" showInputMessage="1" showErrorMessage="1" error="ERROR. NO DEBE DILIGENCIAR ESTA CELDA" sqref="D10:D40">
      <formula1>11111999</formula1>
    </dataValidation>
    <dataValidation type="whole" operator="equal" allowBlank="1" showInputMessage="1" showErrorMessage="1" error="ERROR. NO DEBE DILIGENCIAR ESTA CELDA" sqref="G6:I6">
      <formula1>111111111111111000</formula1>
    </dataValidation>
    <dataValidation type="whole" allowBlank="1" showInputMessage="1" showErrorMessage="1" error="ERROR. DATO NO PERMITIDO" sqref="H10:H40">
      <formula1>0</formula1>
      <formula2>100</formula2>
    </dataValidation>
    <dataValidation type="time" allowBlank="1" showInputMessage="1" showErrorMessage="1" error="ERROR. NO DEBE DILIGENCIAR ESTA CELDA" sqref="F10:F19">
      <formula1>0.25</formula1>
      <formula2>0.333333333333333</formula2>
    </dataValidation>
    <dataValidation type="whole" operator="equal" allowBlank="1" showInputMessage="1" showErrorMessage="1" errorTitle="ATENCIÓN!" error="No se pueden modificar datos aquí" sqref="J3:N3">
      <formula1>578457854578547000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Talento Humano</vt:lpstr>
      <vt:lpstr>Gestión Documental</vt:lpstr>
      <vt:lpstr>GOBIERNO DIGITAL</vt:lpstr>
      <vt:lpstr>Transparencia y acceso a la inf</vt:lpstr>
      <vt:lpstr>Servicio al Ciudadano</vt:lpstr>
      <vt:lpstr>Racionalización de Trámites</vt:lpstr>
      <vt:lpstr>Gestión Ambiental</vt:lpstr>
      <vt:lpstr>Rendición de cuentas</vt:lpstr>
      <vt:lpstr>Participación Ciudadano</vt:lpstr>
      <vt:lpstr>Seguimiento y evaluación</vt:lpstr>
      <vt:lpstr>Control Interno</vt:lpstr>
      <vt:lpstr>Contexto Estratégico</vt:lpstr>
      <vt:lpstr>Defensa jurídica</vt:lpstr>
      <vt:lpstr>Gestión Presupuestal</vt:lpstr>
      <vt:lpstr>Gestión Plan de Corrupción</vt:lpstr>
      <vt:lpstr>Gestión Código de Integridad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Daniel Arias Guarin</dc:creator>
  <cp:lastModifiedBy>Jaime Daniel Arias Guarin</cp:lastModifiedBy>
  <dcterms:created xsi:type="dcterms:W3CDTF">2018-02-16T21:26:09Z</dcterms:created>
  <dcterms:modified xsi:type="dcterms:W3CDTF">2018-03-23T16:27:01Z</dcterms:modified>
</cp:coreProperties>
</file>